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7035" tabRatio="601" firstSheet="4" activeTab="5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  <definedName name="_xlnm.Print_Area" localSheetId="0">'財政指標'!$A$1:$V$39</definedName>
  </definedNames>
  <calcPr fullCalcOnLoad="1"/>
</workbook>
</file>

<file path=xl/sharedStrings.xml><?xml version="1.0" encoding="utf-8"?>
<sst xmlns="http://schemas.openxmlformats.org/spreadsheetml/2006/main" count="457" uniqueCount="222">
  <si>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</si>
  <si>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</si>
  <si>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</si>
  <si>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</si>
  <si>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</si>
  <si>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</si>
  <si>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</si>
  <si>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</si>
  <si>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</si>
  <si>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</si>
  <si>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</si>
  <si>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</si>
  <si>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</si>
  <si>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</si>
  <si>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</si>
  <si>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</si>
  <si>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</si>
  <si>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</si>
  <si>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</si>
  <si>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</si>
  <si>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</si>
  <si>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</si>
  <si>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</si>
  <si>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</si>
  <si>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</si>
  <si>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</si>
  <si>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</si>
  <si>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</si>
  <si>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</si>
  <si>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</si>
  <si>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</si>
  <si>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</si>
  <si>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</si>
  <si>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</si>
  <si>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</si>
  <si>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</si>
  <si>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</si>
  <si>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</si>
  <si>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</si>
  <si>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</si>
  <si>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</si>
  <si>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</si>
  <si>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</si>
  <si>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</si>
  <si>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</si>
  <si>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</si>
  <si>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</si>
  <si>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</si>
  <si>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</si>
  <si>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</si>
  <si>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</si>
  <si>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</si>
  <si>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</si>
  <si>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</si>
  <si>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</si>
  <si>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</si>
  <si>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</si>
  <si>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</si>
  <si>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</si>
  <si>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</si>
  <si>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</si>
  <si>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</si>
  <si>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</si>
  <si>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</si>
  <si>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</si>
  <si>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</si>
  <si>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</si>
  <si>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</si>
  <si>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</si>
  <si>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</si>
  <si>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</si>
  <si>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</si>
  <si>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</si>
  <si>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</si>
  <si>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</si>
  <si>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</si>
  <si>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</si>
  <si>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</si>
  <si>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</si>
  <si>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</si>
  <si>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</si>
  <si>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</si>
  <si>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</si>
  <si>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</si>
  <si>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</si>
  <si>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</si>
  <si>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</si>
  <si>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</si>
  <si>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</si>
  <si>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</si>
  <si>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</si>
  <si>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</si>
  <si>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</si>
  <si>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</si>
  <si>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</si>
  <si>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</si>
  <si>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</si>
  <si>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</si>
  <si>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</si>
  <si>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</si>
  <si>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</si>
  <si>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</si>
  <si>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</si>
  <si>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</si>
  <si>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</si>
  <si>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</si>
  <si>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</si>
  <si>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</si>
  <si>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</si>
  <si>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</si>
  <si>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</si>
  <si>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</si>
  <si>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</si>
  <si>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</si>
  <si>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</si>
  <si>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</si>
  <si>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</si>
  <si>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</si>
  <si>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</si>
  <si>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</si>
  <si>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</si>
  <si>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</si>
  <si>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</si>
  <si>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</si>
  <si>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</si>
  <si>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</si>
  <si>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</si>
  <si>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</si>
  <si>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</si>
  <si>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</si>
  <si>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</si>
  <si>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</si>
  <si>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</si>
  <si>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</si>
  <si>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</si>
  <si>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</si>
  <si>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</si>
  <si>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</si>
  <si>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</si>
  <si>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</si>
  <si>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</si>
  <si>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</si>
  <si>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</si>
  <si>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</si>
  <si>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</si>
  <si>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</si>
  <si>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</si>
  <si>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</si>
  <si>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</si>
  <si>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</si>
  <si>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</si>
  <si>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</si>
  <si>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</si>
  <si>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</si>
  <si>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</si>
  <si>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</si>
  <si>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</si>
  <si>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</si>
  <si>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</si>
  <si>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</si>
  <si>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</si>
  <si>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</si>
  <si>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</si>
  <si>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</si>
  <si>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</si>
  <si>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</si>
  <si>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</si>
  <si>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</si>
  <si>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</si>
  <si>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</si>
  <si>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</si>
  <si>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</si>
  <si>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</si>
  <si>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</si>
  <si>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</si>
  <si>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</si>
  <si>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</si>
  <si>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</si>
  <si>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</si>
  <si>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</si>
  <si>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</si>
  <si>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</si>
  <si>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</si>
  <si>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大平町</t>
  </si>
  <si>
    <t>０１(H13）</t>
  </si>
  <si>
    <t>０１(H13)</t>
  </si>
  <si>
    <t>０１(H13)</t>
  </si>
  <si>
    <t>０２(H14)</t>
  </si>
  <si>
    <t>０１(H13)</t>
  </si>
  <si>
    <t>０２(H14）</t>
  </si>
  <si>
    <t>０２(H14)</t>
  </si>
  <si>
    <t>０３(H15)</t>
  </si>
  <si>
    <t>０３(H15）</t>
  </si>
  <si>
    <t xml:space="preserve"> (1)減税補てん債</t>
  </si>
  <si>
    <t xml:space="preserve"> (2)臨時財政対策債</t>
  </si>
  <si>
    <t>０４(H16)</t>
  </si>
  <si>
    <t>０４(H16）</t>
  </si>
  <si>
    <t>3-1利子割交付金</t>
  </si>
  <si>
    <t>3-2配当割交付金</t>
  </si>
  <si>
    <t>3-3株式等譲渡所得割交付金</t>
  </si>
  <si>
    <t>3-1利子割交付金</t>
  </si>
  <si>
    <t>3-2配当割交付金</t>
  </si>
  <si>
    <t>3-3株式等譲渡所得割交付金</t>
  </si>
  <si>
    <t>０３(H15）</t>
  </si>
  <si>
    <t>21実質公債費比率</t>
  </si>
  <si>
    <t>22起債制限比率</t>
  </si>
  <si>
    <t>０５(H17)</t>
  </si>
  <si>
    <t>０５(H17）</t>
  </si>
  <si>
    <t>０６(H18)</t>
  </si>
  <si>
    <t>０６(H18）</t>
  </si>
  <si>
    <t>23将来負担比率</t>
  </si>
  <si>
    <t>24積立金現在高</t>
  </si>
  <si>
    <t>25地方債現在高</t>
  </si>
  <si>
    <t>26債務負担行為額</t>
  </si>
  <si>
    <t>27収益事業収入</t>
  </si>
  <si>
    <t>28土地開発基金現在高</t>
  </si>
  <si>
    <t>０７(H19)</t>
  </si>
  <si>
    <t>０７(H19）</t>
  </si>
  <si>
    <t>０７(H19）</t>
  </si>
  <si>
    <t>０７(H19）</t>
  </si>
  <si>
    <t>０８(H20)</t>
  </si>
  <si>
    <t>０８(H20）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</si>
</sst>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\&quot;#,##0.0;&quot;\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.25"/>
      <name val="ＭＳ Ｐゴシック"/>
      <family val="3"/>
    </font>
    <font>
      <sz val="8.25"/>
      <name val="ＭＳ Ｐゴシック"/>
      <family val="3"/>
    </font>
    <font>
      <sz val="12.7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38" fontId="4" fillId="0" borderId="1" xfId="16" applyFont="1" applyBorder="1" applyAlignment="1">
      <alignment/>
    </xf>
    <xf numFmtId="38" fontId="4" fillId="0" borderId="0" xfId="16" applyFont="1" applyAlignment="1">
      <alignment/>
    </xf>
    <xf numFmtId="183" fontId="4" fillId="0" borderId="1" xfId="0" applyNumberFormat="1" applyFont="1" applyBorder="1" applyAlignment="1">
      <alignment/>
    </xf>
    <xf numFmtId="183" fontId="4" fillId="0" borderId="1" xfId="16" applyNumberFormat="1" applyFont="1" applyBorder="1" applyAlignment="1">
      <alignment/>
    </xf>
    <xf numFmtId="183" fontId="3" fillId="0" borderId="1" xfId="16" applyNumberFormat="1" applyFont="1" applyFill="1" applyBorder="1" applyAlignment="1" applyProtection="1">
      <alignment/>
      <protection/>
    </xf>
    <xf numFmtId="183" fontId="4" fillId="0" borderId="0" xfId="16" applyNumberFormat="1" applyFont="1" applyAlignment="1">
      <alignment/>
    </xf>
    <xf numFmtId="183" fontId="3" fillId="0" borderId="1" xfId="0" applyNumberFormat="1" applyFont="1" applyFill="1" applyBorder="1" applyAlignment="1" applyProtection="1">
      <alignment/>
      <protection/>
    </xf>
    <xf numFmtId="183" fontId="3" fillId="0" borderId="1" xfId="16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" xfId="0" applyNumberFormat="1" applyFont="1" applyFill="1" applyBorder="1" applyAlignment="1" applyProtection="1">
      <alignment vertical="center"/>
      <protection/>
    </xf>
    <xf numFmtId="191" fontId="4" fillId="0" borderId="1" xfId="0" applyNumberFormat="1" applyFont="1" applyBorder="1" applyAlignment="1">
      <alignment/>
    </xf>
    <xf numFmtId="191" fontId="3" fillId="0" borderId="1" xfId="16" applyNumberFormat="1" applyFont="1" applyFill="1" applyBorder="1" applyAlignment="1" applyProtection="1">
      <alignment/>
      <protection/>
    </xf>
    <xf numFmtId="191" fontId="4" fillId="0" borderId="1" xfId="16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" xfId="0" applyNumberFormat="1" applyFont="1" applyFill="1" applyBorder="1" applyAlignment="1" applyProtection="1">
      <alignment/>
      <protection/>
    </xf>
    <xf numFmtId="191" fontId="4" fillId="0" borderId="0" xfId="16" applyNumberFormat="1" applyFont="1" applyAlignment="1">
      <alignment/>
    </xf>
    <xf numFmtId="191" fontId="3" fillId="0" borderId="1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" xfId="16" applyNumberFormat="1" applyFont="1" applyBorder="1" applyAlignment="1">
      <alignment/>
    </xf>
    <xf numFmtId="191" fontId="3" fillId="0" borderId="1" xfId="0" applyNumberFormat="1" applyFont="1" applyFill="1" applyBorder="1" applyAlignment="1" applyProtection="1">
      <alignment vertical="center"/>
      <protection/>
    </xf>
    <xf numFmtId="191" fontId="3" fillId="0" borderId="0" xfId="16" applyNumberFormat="1" applyFont="1" applyAlignment="1">
      <alignment/>
    </xf>
    <xf numFmtId="190" fontId="4" fillId="0" borderId="1" xfId="0" applyNumberFormat="1" applyFont="1" applyBorder="1" applyAlignment="1">
      <alignment/>
    </xf>
    <xf numFmtId="190" fontId="4" fillId="0" borderId="1" xfId="16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" xfId="16" applyNumberFormat="1" applyFont="1" applyFill="1" applyBorder="1" applyAlignment="1" applyProtection="1">
      <alignment/>
      <protection/>
    </xf>
    <xf numFmtId="192" fontId="4" fillId="0" borderId="1" xfId="16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" xfId="0" applyNumberFormat="1" applyFont="1" applyFill="1" applyBorder="1" applyAlignment="1" applyProtection="1">
      <alignment/>
      <protection/>
    </xf>
    <xf numFmtId="190" fontId="3" fillId="0" borderId="1" xfId="16" applyNumberFormat="1" applyFont="1" applyFill="1" applyBorder="1" applyAlignment="1" applyProtection="1">
      <alignment/>
      <protection/>
    </xf>
    <xf numFmtId="190" fontId="3" fillId="0" borderId="1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16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81" fontId="4" fillId="0" borderId="1" xfId="16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/>
      <protection/>
    </xf>
    <xf numFmtId="191" fontId="4" fillId="0" borderId="1" xfId="0" applyNumberFormat="1" applyFont="1" applyBorder="1" applyAlignment="1">
      <alignment vertical="center"/>
    </xf>
    <xf numFmtId="191" fontId="4" fillId="0" borderId="1" xfId="16" applyNumberFormat="1" applyFont="1" applyBorder="1" applyAlignment="1">
      <alignment vertical="center"/>
    </xf>
    <xf numFmtId="191" fontId="3" fillId="0" borderId="1" xfId="16" applyNumberFormat="1" applyFont="1" applyBorder="1" applyAlignment="1" applyProtection="1">
      <alignment vertical="center"/>
      <protection/>
    </xf>
    <xf numFmtId="185" fontId="4" fillId="0" borderId="1" xfId="16" applyNumberFormat="1" applyFont="1" applyBorder="1" applyAlignment="1">
      <alignment vertical="center"/>
    </xf>
    <xf numFmtId="183" fontId="4" fillId="0" borderId="1" xfId="16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9" fontId="4" fillId="0" borderId="1" xfId="16" applyNumberFormat="1" applyFont="1" applyBorder="1" applyAlignment="1">
      <alignment vertical="center"/>
    </xf>
    <xf numFmtId="189" fontId="4" fillId="0" borderId="1" xfId="0" applyNumberFormat="1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190" fontId="4" fillId="0" borderId="1" xfId="16" applyNumberFormat="1" applyFont="1" applyBorder="1" applyAlignment="1">
      <alignment vertical="center"/>
    </xf>
    <xf numFmtId="190" fontId="4" fillId="0" borderId="1" xfId="0" applyNumberFormat="1" applyFont="1" applyBorder="1" applyAlignment="1">
      <alignment vertical="center"/>
    </xf>
    <xf numFmtId="178" fontId="4" fillId="0" borderId="1" xfId="16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" xfId="0" applyNumberFormat="1" applyFont="1" applyBorder="1" applyAlignment="1">
      <alignment/>
    </xf>
    <xf numFmtId="191" fontId="3" fillId="0" borderId="1" xfId="0" applyNumberFormat="1" applyFont="1" applyFill="1" applyBorder="1" applyAlignment="1" applyProtection="1">
      <alignment/>
      <protection/>
    </xf>
    <xf numFmtId="191" fontId="3" fillId="0" borderId="1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1" xfId="0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/>
      <protection/>
    </xf>
    <xf numFmtId="0" fontId="3" fillId="0" borderId="3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>
        <c:manualLayout>
          <c:xMode val="factor"/>
          <c:yMode val="factor"/>
          <c:x val="0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25"/>
          <c:w val="0.99625"/>
          <c:h val="0.8292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グラフ!$Q$1:$AI$1</c:f>
              <c:strCache/>
            </c:strRef>
          </c:cat>
          <c:val>
            <c:numRef>
              <c:f>グラフ!$Q$7:$AI$7</c:f>
              <c:numCache/>
            </c:numRef>
          </c:val>
        </c:ser>
        <c:gapWidth val="90"/>
        <c:axId val="45366950"/>
        <c:axId val="5649367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グラフ!$Q$2:$AI$2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グラフ!$Q$3:$AI$3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グラフ!$Q$4:$AI$4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グラフ!$Q$5:$AI$5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グラフ!$Q$1:$AI$1</c:f>
              <c:strCache/>
            </c:strRef>
          </c:cat>
          <c:val>
            <c:numRef>
              <c:f>グラフ!$Q$6:$AI$6</c:f>
              <c:numCache/>
            </c:numRef>
          </c:val>
          <c:smooth val="0"/>
        </c:ser>
        <c:axId val="50844304"/>
        <c:axId val="54945553"/>
      </c:lineChart>
      <c:catAx>
        <c:axId val="45366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9367"/>
        <c:crosses val="autoZero"/>
        <c:auto val="0"/>
        <c:lblOffset val="100"/>
        <c:noMultiLvlLbl val="0"/>
      </c:catAx>
      <c:valAx>
        <c:axId val="564936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66950"/>
        <c:crossesAt val="1"/>
        <c:crossBetween val="between"/>
        <c:dispUnits/>
      </c:valAx>
      <c:catAx>
        <c:axId val="50844304"/>
        <c:scaling>
          <c:orientation val="minMax"/>
        </c:scaling>
        <c:axPos val="b"/>
        <c:delete val="1"/>
        <c:majorTickMark val="in"/>
        <c:minorTickMark val="none"/>
        <c:tickLblPos val="nextTo"/>
        <c:crossAx val="54945553"/>
        <c:crosses val="autoZero"/>
        <c:auto val="0"/>
        <c:lblOffset val="100"/>
        <c:noMultiLvlLbl val="0"/>
      </c:catAx>
      <c:valAx>
        <c:axId val="549455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443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"/>
          <c:y val="0.91575"/>
          <c:w val="0.752"/>
          <c:h val="0.0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>
        <c:manualLayout>
          <c:xMode val="factor"/>
          <c:yMode val="factor"/>
          <c:x val="0.006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715"/>
          <c:w val="0.95125"/>
          <c:h val="0.82475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グラフ!$Q$30:$AI$30</c:f>
              <c:strCache/>
            </c:strRef>
          </c:cat>
          <c:val>
            <c:numRef>
              <c:f>グラフ!$Q$34:$AI$34</c:f>
              <c:numCache/>
            </c:numRef>
          </c:val>
        </c:ser>
        <c:gapWidth val="90"/>
        <c:axId val="24747930"/>
        <c:axId val="21404779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グラフ!$Q$30:$AI$30</c:f>
              <c:strCache/>
            </c:strRef>
          </c:cat>
          <c:val>
            <c:numRef>
              <c:f>グラフ!$Q$31:$AI$31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グラフ!$Q$30:$AI$30</c:f>
              <c:strCache/>
            </c:strRef>
          </c:cat>
          <c:val>
            <c:numRef>
              <c:f>グラフ!$Q$32:$AI$32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グラフ!$Q$30:$AI$30</c:f>
              <c:strCache/>
            </c:strRef>
          </c:cat>
          <c:val>
            <c:numRef>
              <c:f>グラフ!$Q$33:$AI$33</c:f>
              <c:numCache/>
            </c:numRef>
          </c:val>
          <c:smooth val="0"/>
        </c:ser>
        <c:axId val="58425284"/>
        <c:axId val="56065509"/>
      </c:lineChart>
      <c:catAx>
        <c:axId val="24747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04779"/>
        <c:crosses val="autoZero"/>
        <c:auto val="0"/>
        <c:lblOffset val="100"/>
        <c:noMultiLvlLbl val="0"/>
      </c:catAx>
      <c:valAx>
        <c:axId val="2140477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2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47930"/>
        <c:crossesAt val="1"/>
        <c:crossBetween val="between"/>
        <c:dispUnits/>
      </c:valAx>
      <c:catAx>
        <c:axId val="58425284"/>
        <c:scaling>
          <c:orientation val="minMax"/>
        </c:scaling>
        <c:axPos val="b"/>
        <c:delete val="1"/>
        <c:majorTickMark val="in"/>
        <c:minorTickMark val="none"/>
        <c:tickLblPos val="nextTo"/>
        <c:crossAx val="56065509"/>
        <c:crosses val="autoZero"/>
        <c:auto val="0"/>
        <c:lblOffset val="100"/>
        <c:noMultiLvlLbl val="0"/>
      </c:catAx>
      <c:valAx>
        <c:axId val="560655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252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5"/>
          <c:y val="0.918"/>
          <c:w val="0.86625"/>
          <c:h val="0.0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>
        <c:manualLayout>
          <c:xMode val="factor"/>
          <c:yMode val="factor"/>
          <c:x val="0.01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5"/>
          <c:w val="0.93375"/>
          <c:h val="0.83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グラフ!$Q$93:$AI$93</c:f>
              <c:strCache/>
            </c:strRef>
          </c:cat>
          <c:val>
            <c:numRef>
              <c:f>グラフ!$Q$94:$AI$94</c:f>
              <c:numCache/>
            </c:numRef>
          </c:val>
        </c:ser>
        <c:gapWidth val="100"/>
        <c:axId val="34827534"/>
        <c:axId val="45012351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グラフ!$Q$93:$AI$93</c:f>
              <c:strCache/>
            </c:strRef>
          </c:cat>
          <c:val>
            <c:numRef>
              <c:f>グラフ!$Q$95:$AI$95</c:f>
              <c:numCache/>
            </c:numRef>
          </c:val>
          <c:smooth val="0"/>
        </c:ser>
        <c:axId val="34827534"/>
        <c:axId val="45012351"/>
      </c:lineChart>
      <c:catAx>
        <c:axId val="34827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12351"/>
        <c:crosses val="autoZero"/>
        <c:auto val="0"/>
        <c:lblOffset val="100"/>
        <c:noMultiLvlLbl val="0"/>
      </c:catAx>
      <c:valAx>
        <c:axId val="450123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27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25"/>
          <c:y val="0.938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>
        <c:manualLayout>
          <c:xMode val="factor"/>
          <c:yMode val="factor"/>
          <c:x val="0.002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5125"/>
          <c:w val="0.968"/>
          <c:h val="0.8127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グラフ!$Q$39:$AI$39</c:f>
              <c:strCache/>
            </c:strRef>
          </c:cat>
          <c:val>
            <c:numRef>
              <c:f>グラフ!$Q$47:$AI$47</c:f>
              <c:numCache/>
            </c:numRef>
          </c:val>
        </c:ser>
        <c:gapWidth val="90"/>
        <c:axId val="2457976"/>
        <c:axId val="22121785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グラフ!$Q$40:$AI$40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グラフ!$Q$41:$AI$41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グラフ!$Q$42:$AI$42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グラフ!$Q$43:$AI$43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グラフ!$Q$44:$AI$44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グラフ!$Q$45:$AI$45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グラフ!$Q$39:$AI$39</c:f>
              <c:strCache/>
            </c:strRef>
          </c:cat>
          <c:val>
            <c:numRef>
              <c:f>グラフ!$Q$46:$AI$46</c:f>
              <c:numCache/>
            </c:numRef>
          </c:val>
          <c:smooth val="0"/>
        </c:ser>
        <c:axId val="64878338"/>
        <c:axId val="47034131"/>
      </c:lineChart>
      <c:catAx>
        <c:axId val="2457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21785"/>
        <c:crosses val="autoZero"/>
        <c:auto val="0"/>
        <c:lblOffset val="100"/>
        <c:noMultiLvlLbl val="0"/>
      </c:catAx>
      <c:valAx>
        <c:axId val="221217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7976"/>
        <c:crossesAt val="1"/>
        <c:crossBetween val="between"/>
        <c:dispUnits/>
      </c:valAx>
      <c:catAx>
        <c:axId val="64878338"/>
        <c:scaling>
          <c:orientation val="minMax"/>
        </c:scaling>
        <c:axPos val="b"/>
        <c:delete val="1"/>
        <c:majorTickMark val="in"/>
        <c:minorTickMark val="none"/>
        <c:tickLblPos val="nextTo"/>
        <c:crossAx val="47034131"/>
        <c:crosses val="autoZero"/>
        <c:auto val="0"/>
        <c:lblOffset val="100"/>
        <c:noMultiLvlLbl val="0"/>
      </c:catAx>
      <c:valAx>
        <c:axId val="47034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783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075"/>
          <c:y val="0.87225"/>
          <c:w val="0.78375"/>
          <c:h val="0.1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>
        <c:manualLayout>
          <c:xMode val="factor"/>
          <c:yMode val="factor"/>
          <c:x val="0.005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1"/>
          <c:w val="0.9735"/>
          <c:h val="0.829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グラフ!$Q$54:$AI$54</c:f>
              <c:strCache/>
            </c:strRef>
          </c:cat>
          <c:val>
            <c:numRef>
              <c:f>グラフ!$Q$63:$AI$63</c:f>
              <c:numCache/>
            </c:numRef>
          </c:val>
        </c:ser>
        <c:gapWidth val="90"/>
        <c:axId val="20653996"/>
        <c:axId val="51668237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グラフ!$Q$55:$AI$55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グラフ!$Q$56:$AI$56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グラフ!$Q$57:$AI$57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グラフ!$Q$58:$AI$58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グラフ!$Q$59:$AI$59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グラフ!$Q$60:$AI$60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グラフ!$Q$61:$AI$61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グラフ!$Q$54:$AI$54</c:f>
              <c:strCache/>
            </c:strRef>
          </c:cat>
          <c:val>
            <c:numRef>
              <c:f>グラフ!$Q$62:$AI$62</c:f>
              <c:numCache/>
            </c:numRef>
          </c:val>
          <c:smooth val="0"/>
        </c:ser>
        <c:axId val="62360950"/>
        <c:axId val="24377639"/>
      </c:lineChart>
      <c:catAx>
        <c:axId val="20653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68237"/>
        <c:crosses val="autoZero"/>
        <c:auto val="0"/>
        <c:lblOffset val="100"/>
        <c:noMultiLvlLbl val="0"/>
      </c:catAx>
      <c:valAx>
        <c:axId val="5166823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53996"/>
        <c:crossesAt val="1"/>
        <c:crossBetween val="between"/>
        <c:dispUnits/>
      </c:valAx>
      <c:catAx>
        <c:axId val="62360950"/>
        <c:scaling>
          <c:orientation val="minMax"/>
        </c:scaling>
        <c:axPos val="b"/>
        <c:delete val="1"/>
        <c:majorTickMark val="in"/>
        <c:minorTickMark val="none"/>
        <c:tickLblPos val="nextTo"/>
        <c:crossAx val="24377639"/>
        <c:crosses val="autoZero"/>
        <c:auto val="0"/>
        <c:lblOffset val="100"/>
        <c:noMultiLvlLbl val="0"/>
      </c:catAx>
      <c:valAx>
        <c:axId val="243776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609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075"/>
          <c:y val="0.90625"/>
          <c:w val="0.97025"/>
          <c:h val="0.09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0" i="0" u="none" baseline="0"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>
        <c:manualLayout>
          <c:xMode val="factor"/>
          <c:yMode val="factor"/>
          <c:x val="0.013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775"/>
          <c:w val="0.9715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グラフ!$Q$77:$AI$77</c:f>
              <c:strCache/>
            </c:strRef>
          </c:cat>
          <c:val>
            <c:numRef>
              <c:f>グラフ!$Q$78:$AI$78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グラフ!$Q$77:$AI$77</c:f>
              <c:strCache/>
            </c:strRef>
          </c:cat>
          <c:val>
            <c:numRef>
              <c:f>グラフ!$Q$79:$AI$79</c:f>
              <c:numCache/>
            </c:numRef>
          </c:val>
        </c:ser>
        <c:gapWidth val="70"/>
        <c:axId val="18072160"/>
        <c:axId val="28431713"/>
      </c:barChart>
      <c:catAx>
        <c:axId val="18072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31713"/>
        <c:crosses val="autoZero"/>
        <c:auto val="1"/>
        <c:lblOffset val="100"/>
        <c:noMultiLvlLbl val="0"/>
      </c:catAx>
      <c:valAx>
        <c:axId val="284317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72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45"/>
          <c:y val="0.9445"/>
          <c:w val="0.5145"/>
          <c:h val="0.03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6</xdr:col>
      <xdr:colOff>685800</xdr:colOff>
      <xdr:row>38</xdr:row>
      <xdr:rowOff>47625</xdr:rowOff>
    </xdr:to>
    <xdr:graphicFrame>
      <xdr:nvGraphicFramePr>
        <xdr:cNvPr id="1" name="Chart 4"/>
        <xdr:cNvGraphicFramePr/>
      </xdr:nvGraphicFramePr>
      <xdr:xfrm>
        <a:off x="19050" y="219075"/>
        <a:ext cx="48387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</xdr:row>
      <xdr:rowOff>47625</xdr:rowOff>
    </xdr:from>
    <xdr:to>
      <xdr:col>13</xdr:col>
      <xdr:colOff>714375</xdr:colOff>
      <xdr:row>38</xdr:row>
      <xdr:rowOff>66675</xdr:rowOff>
    </xdr:to>
    <xdr:graphicFrame>
      <xdr:nvGraphicFramePr>
        <xdr:cNvPr id="2" name="Chart 5"/>
        <xdr:cNvGraphicFramePr/>
      </xdr:nvGraphicFramePr>
      <xdr:xfrm>
        <a:off x="4933950" y="219075"/>
        <a:ext cx="4819650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142875</xdr:colOff>
      <xdr:row>79</xdr:row>
      <xdr:rowOff>76200</xdr:rowOff>
    </xdr:from>
    <xdr:to>
      <xdr:col>13</xdr:col>
      <xdr:colOff>752475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5010150" y="13735050"/>
        <a:ext cx="4781550" cy="582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114300</xdr:rowOff>
    </xdr:from>
    <xdr:to>
      <xdr:col>7</xdr:col>
      <xdr:colOff>9525</xdr:colOff>
      <xdr:row>77</xdr:row>
      <xdr:rowOff>28575</xdr:rowOff>
    </xdr:to>
    <xdr:graphicFrame>
      <xdr:nvGraphicFramePr>
        <xdr:cNvPr id="4" name="Chart 7"/>
        <xdr:cNvGraphicFramePr/>
      </xdr:nvGraphicFramePr>
      <xdr:xfrm>
        <a:off x="0" y="7019925"/>
        <a:ext cx="4876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104775</xdr:colOff>
      <xdr:row>40</xdr:row>
      <xdr:rowOff>104775</xdr:rowOff>
    </xdr:from>
    <xdr:to>
      <xdr:col>13</xdr:col>
      <xdr:colOff>714375</xdr:colOff>
      <xdr:row>77</xdr:row>
      <xdr:rowOff>47625</xdr:rowOff>
    </xdr:to>
    <xdr:graphicFrame>
      <xdr:nvGraphicFramePr>
        <xdr:cNvPr id="5" name="Chart 8"/>
        <xdr:cNvGraphicFramePr/>
      </xdr:nvGraphicFramePr>
      <xdr:xfrm>
        <a:off x="4972050" y="7010400"/>
        <a:ext cx="4781550" cy="635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79</xdr:row>
      <xdr:rowOff>76200</xdr:rowOff>
    </xdr:from>
    <xdr:to>
      <xdr:col>7</xdr:col>
      <xdr:colOff>19050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9525" y="13735050"/>
        <a:ext cx="4876800" cy="582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view="pageBreakPreview" zoomScaleSheetLayoutView="100" workbookViewId="0" topLeftCell="A1">
      <pane xSplit="2" ySplit="3" topLeftCell="T1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V15" sqref="V15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5" width="10.25390625" style="43" customWidth="1"/>
    <col min="16" max="16384" width="9.00390625" style="43" customWidth="1"/>
  </cols>
  <sheetData>
    <row r="1" spans="1:21" ht="13.5" customHeight="1">
      <c r="A1" s="44" t="s">
        <v>139</v>
      </c>
      <c r="M1" s="46" t="s">
        <v>183</v>
      </c>
      <c r="U1" s="46" t="s">
        <v>183</v>
      </c>
    </row>
    <row r="2" spans="13:21" ht="13.5" customHeight="1">
      <c r="M2" s="22" t="s">
        <v>172</v>
      </c>
      <c r="U2" s="22" t="s">
        <v>172</v>
      </c>
    </row>
    <row r="3" spans="1:22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83</v>
      </c>
      <c r="M3" s="48" t="s">
        <v>84</v>
      </c>
      <c r="N3" s="48" t="s">
        <v>176</v>
      </c>
      <c r="O3" s="48" t="s">
        <v>188</v>
      </c>
      <c r="P3" s="48" t="s">
        <v>187</v>
      </c>
      <c r="Q3" s="48" t="s">
        <v>191</v>
      </c>
      <c r="R3" s="48" t="s">
        <v>195</v>
      </c>
      <c r="S3" s="48" t="s">
        <v>206</v>
      </c>
      <c r="T3" s="48" t="s">
        <v>208</v>
      </c>
      <c r="U3" s="48" t="s">
        <v>216</v>
      </c>
      <c r="V3" s="48" t="s">
        <v>220</v>
      </c>
    </row>
    <row r="4" spans="1:22" ht="13.5" customHeight="1">
      <c r="A4" s="75" t="s">
        <v>85</v>
      </c>
      <c r="B4" s="75"/>
      <c r="C4" s="50"/>
      <c r="D4" s="50"/>
      <c r="E4" s="50">
        <v>28040</v>
      </c>
      <c r="F4" s="50">
        <v>28324</v>
      </c>
      <c r="G4" s="50">
        <v>28611</v>
      </c>
      <c r="H4" s="50">
        <v>28612</v>
      </c>
      <c r="I4" s="50">
        <v>28670</v>
      </c>
      <c r="J4" s="50">
        <v>28765</v>
      </c>
      <c r="K4" s="50">
        <v>28857</v>
      </c>
      <c r="L4" s="50">
        <v>28892</v>
      </c>
      <c r="M4" s="50">
        <v>28792</v>
      </c>
      <c r="N4" s="50">
        <v>28660</v>
      </c>
      <c r="O4" s="50">
        <v>28651</v>
      </c>
      <c r="P4" s="50">
        <v>28610</v>
      </c>
      <c r="Q4" s="50">
        <v>28588</v>
      </c>
      <c r="R4" s="50">
        <v>28728</v>
      </c>
      <c r="S4" s="50">
        <v>28877</v>
      </c>
      <c r="T4" s="50">
        <v>28874</v>
      </c>
      <c r="U4" s="50">
        <v>29111</v>
      </c>
      <c r="V4" s="50">
        <v>29119</v>
      </c>
    </row>
    <row r="5" spans="1:22" ht="13.5" customHeight="1">
      <c r="A5" s="78" t="s">
        <v>13</v>
      </c>
      <c r="B5" s="52" t="s">
        <v>22</v>
      </c>
      <c r="C5" s="53"/>
      <c r="D5" s="53"/>
      <c r="E5" s="53">
        <v>7654804</v>
      </c>
      <c r="F5" s="53">
        <v>7425348</v>
      </c>
      <c r="G5" s="53">
        <v>8018354</v>
      </c>
      <c r="H5" s="53">
        <v>7802374</v>
      </c>
      <c r="I5" s="54">
        <v>8177012</v>
      </c>
      <c r="J5" s="53">
        <v>8118569</v>
      </c>
      <c r="K5" s="53">
        <v>8005764</v>
      </c>
      <c r="L5" s="53">
        <v>8542872</v>
      </c>
      <c r="M5" s="55">
        <v>8919566</v>
      </c>
      <c r="N5" s="55">
        <v>8097887</v>
      </c>
      <c r="O5" s="55">
        <v>9006687</v>
      </c>
      <c r="P5" s="55">
        <v>8368119</v>
      </c>
      <c r="Q5" s="55">
        <v>7486091</v>
      </c>
      <c r="R5" s="55">
        <v>8035320</v>
      </c>
      <c r="S5" s="55">
        <v>8241943</v>
      </c>
      <c r="T5" s="55">
        <v>7858921</v>
      </c>
      <c r="U5" s="55">
        <v>7708605</v>
      </c>
      <c r="V5" s="55">
        <v>8323895</v>
      </c>
    </row>
    <row r="6" spans="1:22" ht="13.5" customHeight="1">
      <c r="A6" s="78"/>
      <c r="B6" s="52" t="s">
        <v>23</v>
      </c>
      <c r="C6" s="53"/>
      <c r="D6" s="53"/>
      <c r="E6" s="53">
        <v>7365210</v>
      </c>
      <c r="F6" s="53">
        <v>7185766</v>
      </c>
      <c r="G6" s="53">
        <v>7645871</v>
      </c>
      <c r="H6" s="53">
        <v>7520583</v>
      </c>
      <c r="I6" s="54">
        <v>7824116</v>
      </c>
      <c r="J6" s="53">
        <v>7677810</v>
      </c>
      <c r="K6" s="53">
        <v>7511649</v>
      </c>
      <c r="L6" s="53">
        <v>8061604</v>
      </c>
      <c r="M6" s="55">
        <v>8441559</v>
      </c>
      <c r="N6" s="55">
        <v>7461599</v>
      </c>
      <c r="O6" s="55">
        <v>8496869</v>
      </c>
      <c r="P6" s="55">
        <v>7954110</v>
      </c>
      <c r="Q6" s="55">
        <v>7027608</v>
      </c>
      <c r="R6" s="55">
        <v>7729204</v>
      </c>
      <c r="S6" s="55">
        <v>7921850</v>
      </c>
      <c r="T6" s="55">
        <v>7514145</v>
      </c>
      <c r="U6" s="55">
        <v>7394481</v>
      </c>
      <c r="V6" s="55">
        <v>7820323</v>
      </c>
    </row>
    <row r="7" spans="1:22" ht="13.5" customHeight="1">
      <c r="A7" s="78"/>
      <c r="B7" s="52" t="s">
        <v>24</v>
      </c>
      <c r="C7" s="54">
        <f aca="true" t="shared" si="0" ref="C7:P7">+C5-C6</f>
        <v>0</v>
      </c>
      <c r="D7" s="54">
        <f t="shared" si="0"/>
        <v>0</v>
      </c>
      <c r="E7" s="54">
        <f t="shared" si="0"/>
        <v>289594</v>
      </c>
      <c r="F7" s="54">
        <f t="shared" si="0"/>
        <v>239582</v>
      </c>
      <c r="G7" s="54">
        <f t="shared" si="0"/>
        <v>372483</v>
      </c>
      <c r="H7" s="54">
        <f t="shared" si="0"/>
        <v>281791</v>
      </c>
      <c r="I7" s="54">
        <f t="shared" si="0"/>
        <v>352896</v>
      </c>
      <c r="J7" s="54">
        <f t="shared" si="0"/>
        <v>440759</v>
      </c>
      <c r="K7" s="54">
        <f t="shared" si="0"/>
        <v>494115</v>
      </c>
      <c r="L7" s="54">
        <f t="shared" si="0"/>
        <v>481268</v>
      </c>
      <c r="M7" s="54">
        <f t="shared" si="0"/>
        <v>478007</v>
      </c>
      <c r="N7" s="54">
        <f t="shared" si="0"/>
        <v>636288</v>
      </c>
      <c r="O7" s="54">
        <f t="shared" si="0"/>
        <v>509818</v>
      </c>
      <c r="P7" s="54">
        <f t="shared" si="0"/>
        <v>414009</v>
      </c>
      <c r="Q7" s="54">
        <v>458483</v>
      </c>
      <c r="R7" s="54">
        <v>306116</v>
      </c>
      <c r="S7" s="54">
        <v>320093</v>
      </c>
      <c r="T7" s="54">
        <v>344776</v>
      </c>
      <c r="U7" s="54">
        <v>314124</v>
      </c>
      <c r="V7" s="54">
        <v>503572</v>
      </c>
    </row>
    <row r="8" spans="1:22" ht="13.5" customHeight="1">
      <c r="A8" s="78"/>
      <c r="B8" s="52" t="s">
        <v>25</v>
      </c>
      <c r="C8" s="53"/>
      <c r="D8" s="53"/>
      <c r="E8" s="53">
        <v>34907</v>
      </c>
      <c r="F8" s="53">
        <v>0</v>
      </c>
      <c r="G8" s="53">
        <v>558</v>
      </c>
      <c r="H8" s="53">
        <v>5265</v>
      </c>
      <c r="I8" s="54">
        <v>4969</v>
      </c>
      <c r="J8" s="53">
        <v>16800</v>
      </c>
      <c r="K8" s="53">
        <v>66756</v>
      </c>
      <c r="L8" s="54">
        <v>93441</v>
      </c>
      <c r="M8" s="55">
        <v>97616</v>
      </c>
      <c r="N8" s="55">
        <v>274012</v>
      </c>
      <c r="O8" s="55">
        <v>106686</v>
      </c>
      <c r="P8" s="55">
        <v>5601</v>
      </c>
      <c r="Q8" s="55">
        <v>24593</v>
      </c>
      <c r="R8" s="55">
        <v>6450</v>
      </c>
      <c r="S8" s="55">
        <v>41314</v>
      </c>
      <c r="T8" s="55">
        <v>36595</v>
      </c>
      <c r="U8" s="55">
        <v>3596</v>
      </c>
      <c r="V8" s="55">
        <v>159709</v>
      </c>
    </row>
    <row r="9" spans="1:22" ht="13.5" customHeight="1">
      <c r="A9" s="78"/>
      <c r="B9" s="52" t="s">
        <v>26</v>
      </c>
      <c r="C9" s="54">
        <f aca="true" t="shared" si="1" ref="C9:K9">+C7-C8</f>
        <v>0</v>
      </c>
      <c r="D9" s="54">
        <f t="shared" si="1"/>
        <v>0</v>
      </c>
      <c r="E9" s="54">
        <f t="shared" si="1"/>
        <v>254687</v>
      </c>
      <c r="F9" s="54">
        <f t="shared" si="1"/>
        <v>239582</v>
      </c>
      <c r="G9" s="54">
        <f t="shared" si="1"/>
        <v>371925</v>
      </c>
      <c r="H9" s="54">
        <f t="shared" si="1"/>
        <v>276526</v>
      </c>
      <c r="I9" s="54">
        <f t="shared" si="1"/>
        <v>347927</v>
      </c>
      <c r="J9" s="54">
        <f t="shared" si="1"/>
        <v>423959</v>
      </c>
      <c r="K9" s="54">
        <f t="shared" si="1"/>
        <v>427359</v>
      </c>
      <c r="L9" s="54">
        <f>+L7-L8</f>
        <v>387827</v>
      </c>
      <c r="M9" s="54">
        <f>+M7-M8</f>
        <v>380391</v>
      </c>
      <c r="N9" s="54">
        <f>+N7-N8</f>
        <v>362276</v>
      </c>
      <c r="O9" s="54">
        <f>+O7-O8</f>
        <v>403132</v>
      </c>
      <c r="P9" s="54">
        <f>+P7-P8</f>
        <v>408408</v>
      </c>
      <c r="Q9" s="54">
        <v>433890</v>
      </c>
      <c r="R9" s="54">
        <v>299666</v>
      </c>
      <c r="S9" s="54">
        <v>278779</v>
      </c>
      <c r="T9" s="54">
        <v>308181</v>
      </c>
      <c r="U9" s="54">
        <v>310528</v>
      </c>
      <c r="V9" s="54">
        <v>343863</v>
      </c>
    </row>
    <row r="10" spans="1:22" ht="13.5" customHeight="1">
      <c r="A10" s="78"/>
      <c r="B10" s="52" t="s">
        <v>27</v>
      </c>
      <c r="C10" s="55"/>
      <c r="D10" s="55"/>
      <c r="E10" s="55">
        <v>-272</v>
      </c>
      <c r="F10" s="55">
        <v>-15105</v>
      </c>
      <c r="G10" s="55">
        <v>132343</v>
      </c>
      <c r="H10" s="55">
        <v>-95526</v>
      </c>
      <c r="I10" s="55">
        <v>71401</v>
      </c>
      <c r="J10" s="55">
        <v>76032</v>
      </c>
      <c r="K10" s="55">
        <v>4662</v>
      </c>
      <c r="L10" s="55">
        <v>-39532</v>
      </c>
      <c r="M10" s="55">
        <v>-7436</v>
      </c>
      <c r="N10" s="55">
        <v>-18115</v>
      </c>
      <c r="O10" s="55">
        <v>40856</v>
      </c>
      <c r="P10" s="55">
        <v>5276</v>
      </c>
      <c r="Q10" s="55">
        <v>25482</v>
      </c>
      <c r="R10" s="55">
        <v>-134224</v>
      </c>
      <c r="S10" s="55">
        <v>-20887</v>
      </c>
      <c r="T10" s="55">
        <v>29402</v>
      </c>
      <c r="U10" s="55">
        <v>2347</v>
      </c>
      <c r="V10" s="55">
        <v>33335</v>
      </c>
    </row>
    <row r="11" spans="1:22" ht="13.5" customHeight="1">
      <c r="A11" s="78"/>
      <c r="B11" s="52" t="s">
        <v>28</v>
      </c>
      <c r="C11" s="53"/>
      <c r="D11" s="53"/>
      <c r="E11" s="53">
        <v>162242</v>
      </c>
      <c r="F11" s="53">
        <v>129091</v>
      </c>
      <c r="G11" s="53">
        <v>342030</v>
      </c>
      <c r="H11" s="53">
        <v>360747</v>
      </c>
      <c r="I11" s="54">
        <v>191660</v>
      </c>
      <c r="J11" s="53">
        <v>205723</v>
      </c>
      <c r="K11" s="53">
        <v>240260</v>
      </c>
      <c r="L11" s="54">
        <v>63345</v>
      </c>
      <c r="M11" s="55">
        <v>132474</v>
      </c>
      <c r="N11" s="55">
        <v>64774</v>
      </c>
      <c r="O11" s="55">
        <v>1753</v>
      </c>
      <c r="P11" s="55">
        <v>20</v>
      </c>
      <c r="Q11" s="55">
        <v>39215</v>
      </c>
      <c r="R11" s="55">
        <v>92760</v>
      </c>
      <c r="S11" s="55">
        <v>15036</v>
      </c>
      <c r="T11" s="55">
        <v>1543</v>
      </c>
      <c r="U11" s="55">
        <v>73607</v>
      </c>
      <c r="V11" s="55">
        <v>171594</v>
      </c>
    </row>
    <row r="12" spans="1:22" ht="13.5" customHeight="1">
      <c r="A12" s="78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14448</v>
      </c>
      <c r="V12" s="55">
        <v>11837</v>
      </c>
    </row>
    <row r="13" spans="1:22" ht="13.5" customHeight="1">
      <c r="A13" s="78"/>
      <c r="B13" s="52" t="s">
        <v>30</v>
      </c>
      <c r="C13" s="53"/>
      <c r="D13" s="53"/>
      <c r="E13" s="53">
        <v>120000</v>
      </c>
      <c r="F13" s="53">
        <v>140000</v>
      </c>
      <c r="G13" s="53">
        <v>255000</v>
      </c>
      <c r="H13" s="53">
        <v>250000</v>
      </c>
      <c r="I13" s="54">
        <v>200000</v>
      </c>
      <c r="J13" s="53">
        <v>0</v>
      </c>
      <c r="K13" s="53">
        <v>200000</v>
      </c>
      <c r="L13" s="54">
        <v>380000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157902</v>
      </c>
      <c r="S13" s="55">
        <v>48525</v>
      </c>
      <c r="T13" s="55">
        <v>337731</v>
      </c>
      <c r="U13" s="55">
        <v>209300</v>
      </c>
      <c r="V13" s="55">
        <v>95000</v>
      </c>
    </row>
    <row r="14" spans="1:22" ht="13.5" customHeight="1">
      <c r="A14" s="78"/>
      <c r="B14" s="52" t="s">
        <v>31</v>
      </c>
      <c r="C14" s="54">
        <f aca="true" t="shared" si="2" ref="C14:K14">+C10+C11+C12-C13</f>
        <v>0</v>
      </c>
      <c r="D14" s="54">
        <f t="shared" si="2"/>
        <v>0</v>
      </c>
      <c r="E14" s="54">
        <f t="shared" si="2"/>
        <v>41970</v>
      </c>
      <c r="F14" s="54">
        <f t="shared" si="2"/>
        <v>-26014</v>
      </c>
      <c r="G14" s="54">
        <f t="shared" si="2"/>
        <v>219373</v>
      </c>
      <c r="H14" s="54">
        <f t="shared" si="2"/>
        <v>15221</v>
      </c>
      <c r="I14" s="54">
        <f t="shared" si="2"/>
        <v>63061</v>
      </c>
      <c r="J14" s="54">
        <f t="shared" si="2"/>
        <v>281755</v>
      </c>
      <c r="K14" s="54">
        <f t="shared" si="2"/>
        <v>44922</v>
      </c>
      <c r="L14" s="54">
        <f aca="true" t="shared" si="3" ref="L14:S14">+L10+L11+L12-L13</f>
        <v>-356187</v>
      </c>
      <c r="M14" s="54">
        <f t="shared" si="3"/>
        <v>125038</v>
      </c>
      <c r="N14" s="54">
        <f t="shared" si="3"/>
        <v>46659</v>
      </c>
      <c r="O14" s="54">
        <f t="shared" si="3"/>
        <v>42609</v>
      </c>
      <c r="P14" s="54">
        <f t="shared" si="3"/>
        <v>5296</v>
      </c>
      <c r="Q14" s="54">
        <f t="shared" si="3"/>
        <v>64697</v>
      </c>
      <c r="R14" s="54">
        <f t="shared" si="3"/>
        <v>-199366</v>
      </c>
      <c r="S14" s="54">
        <f t="shared" si="3"/>
        <v>-54376</v>
      </c>
      <c r="T14" s="54">
        <v>-306786</v>
      </c>
      <c r="U14" s="54">
        <v>-118898</v>
      </c>
      <c r="V14" s="54">
        <v>121766</v>
      </c>
    </row>
    <row r="15" spans="1:22" ht="13.5" customHeight="1">
      <c r="A15" s="78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5.503077624148054</v>
      </c>
      <c r="F15" s="56">
        <f t="shared" si="4"/>
        <v>4.804967056628264</v>
      </c>
      <c r="G15" s="56">
        <f t="shared" si="4"/>
        <v>7.351243678039146</v>
      </c>
      <c r="H15" s="56">
        <f t="shared" si="4"/>
        <v>5.44396209153698</v>
      </c>
      <c r="I15" s="56">
        <f aca="true" t="shared" si="5" ref="I15:N15">+I9/I19*100</f>
        <v>6.642089596916202</v>
      </c>
      <c r="J15" s="56">
        <f t="shared" si="5"/>
        <v>7.946070203946992</v>
      </c>
      <c r="K15" s="56">
        <f t="shared" si="5"/>
        <v>7.7516540957745805</v>
      </c>
      <c r="L15" s="56">
        <f t="shared" si="5"/>
        <v>6.908311288424361</v>
      </c>
      <c r="M15" s="56">
        <f t="shared" si="5"/>
        <v>6.882489566105217</v>
      </c>
      <c r="N15" s="56">
        <f t="shared" si="5"/>
        <v>6.579623899547206</v>
      </c>
      <c r="O15" s="56">
        <f aca="true" t="shared" si="6" ref="O15:T15">+O9/O19*100</f>
        <v>7.461980423805363</v>
      </c>
      <c r="P15" s="56">
        <f t="shared" si="6"/>
        <v>7.9495226876179075</v>
      </c>
      <c r="Q15" s="56">
        <f t="shared" si="6"/>
        <v>9.153646838722906</v>
      </c>
      <c r="R15" s="56">
        <f t="shared" si="6"/>
        <v>6.298248438500305</v>
      </c>
      <c r="S15" s="56">
        <f t="shared" si="6"/>
        <v>5.706809219361051</v>
      </c>
      <c r="T15" s="56">
        <f t="shared" si="6"/>
        <v>6.1808732897008705</v>
      </c>
      <c r="U15" s="56">
        <f>+U9/U19*100</f>
        <v>6.094924651541102</v>
      </c>
      <c r="V15" s="56">
        <f>+V9/V19*100</f>
        <v>6.323229971694111</v>
      </c>
    </row>
    <row r="16" spans="1:22" ht="13.5" customHeight="1">
      <c r="A16" s="76" t="s">
        <v>33</v>
      </c>
      <c r="B16" s="76"/>
      <c r="C16" s="57"/>
      <c r="D16" s="58"/>
      <c r="E16" s="58">
        <v>2922699</v>
      </c>
      <c r="F16" s="58">
        <v>3135824</v>
      </c>
      <c r="G16" s="58">
        <v>3093974</v>
      </c>
      <c r="H16" s="58">
        <v>3209503</v>
      </c>
      <c r="I16" s="57">
        <v>3307285</v>
      </c>
      <c r="J16" s="58">
        <v>3334831</v>
      </c>
      <c r="K16" s="58">
        <v>3559273</v>
      </c>
      <c r="L16" s="57">
        <v>3644882</v>
      </c>
      <c r="M16" s="58">
        <v>3308268</v>
      </c>
      <c r="N16" s="58">
        <v>3223291</v>
      </c>
      <c r="O16" s="58">
        <v>3223359</v>
      </c>
      <c r="P16" s="58">
        <v>3142567</v>
      </c>
      <c r="Q16" s="58">
        <v>2950418</v>
      </c>
      <c r="R16" s="58">
        <v>2998461</v>
      </c>
      <c r="S16" s="58">
        <v>3014636</v>
      </c>
      <c r="T16" s="58">
        <v>3221851</v>
      </c>
      <c r="U16" s="58">
        <v>3279270</v>
      </c>
      <c r="V16" s="58">
        <v>3283075</v>
      </c>
    </row>
    <row r="17" spans="1:22" ht="13.5" customHeight="1">
      <c r="A17" s="76" t="s">
        <v>34</v>
      </c>
      <c r="B17" s="76"/>
      <c r="C17" s="57"/>
      <c r="D17" s="58"/>
      <c r="E17" s="58">
        <v>3696609</v>
      </c>
      <c r="F17" s="58">
        <v>3983454</v>
      </c>
      <c r="G17" s="58">
        <v>4072929</v>
      </c>
      <c r="H17" s="58">
        <v>4065765</v>
      </c>
      <c r="I17" s="57">
        <v>4174428</v>
      </c>
      <c r="J17" s="58">
        <v>4265188</v>
      </c>
      <c r="K17" s="58">
        <v>4373795</v>
      </c>
      <c r="L17" s="57">
        <v>4443419</v>
      </c>
      <c r="M17" s="58">
        <v>4470565</v>
      </c>
      <c r="N17" s="58">
        <v>4471223</v>
      </c>
      <c r="O17" s="58">
        <v>4365800</v>
      </c>
      <c r="P17" s="58">
        <v>4135581</v>
      </c>
      <c r="Q17" s="58">
        <v>3809187</v>
      </c>
      <c r="R17" s="58">
        <v>3794726</v>
      </c>
      <c r="S17" s="58">
        <v>3962141</v>
      </c>
      <c r="T17" s="58">
        <v>4038776</v>
      </c>
      <c r="U17" s="58">
        <v>4150345</v>
      </c>
      <c r="V17" s="58">
        <v>4237879</v>
      </c>
    </row>
    <row r="18" spans="1:22" ht="13.5" customHeight="1">
      <c r="A18" s="76" t="s">
        <v>35</v>
      </c>
      <c r="B18" s="76"/>
      <c r="C18" s="57"/>
      <c r="D18" s="58"/>
      <c r="E18" s="58">
        <v>3862242</v>
      </c>
      <c r="F18" s="58">
        <v>4145248</v>
      </c>
      <c r="G18" s="58">
        <v>4087483</v>
      </c>
      <c r="H18" s="58">
        <v>4237529</v>
      </c>
      <c r="I18" s="57">
        <v>4369646</v>
      </c>
      <c r="J18" s="58">
        <v>4405098</v>
      </c>
      <c r="K18" s="58">
        <v>4702539</v>
      </c>
      <c r="L18" s="57">
        <v>4816433</v>
      </c>
      <c r="M18" s="58">
        <v>4366988</v>
      </c>
      <c r="N18" s="58">
        <v>4268097</v>
      </c>
      <c r="O18" s="58">
        <v>4254488</v>
      </c>
      <c r="P18" s="58">
        <v>4147047</v>
      </c>
      <c r="Q18" s="58">
        <v>3888549</v>
      </c>
      <c r="R18" s="58">
        <v>3950350</v>
      </c>
      <c r="S18" s="58">
        <v>3937519</v>
      </c>
      <c r="T18" s="58">
        <v>4169118</v>
      </c>
      <c r="U18" s="58">
        <v>4232537</v>
      </c>
      <c r="V18" s="58">
        <v>4231350</v>
      </c>
    </row>
    <row r="19" spans="1:22" ht="13.5" customHeight="1">
      <c r="A19" s="76" t="s">
        <v>36</v>
      </c>
      <c r="B19" s="76"/>
      <c r="C19" s="57"/>
      <c r="D19" s="58"/>
      <c r="E19" s="58">
        <v>4628083</v>
      </c>
      <c r="F19" s="58">
        <v>4986132</v>
      </c>
      <c r="G19" s="58">
        <v>5059348</v>
      </c>
      <c r="H19" s="58">
        <v>5079499</v>
      </c>
      <c r="I19" s="57">
        <v>5238216</v>
      </c>
      <c r="J19" s="58">
        <v>5335455</v>
      </c>
      <c r="K19" s="58">
        <v>5513133</v>
      </c>
      <c r="L19" s="57">
        <v>5613919</v>
      </c>
      <c r="M19" s="58">
        <v>5526939</v>
      </c>
      <c r="N19" s="58">
        <v>5506029</v>
      </c>
      <c r="O19" s="58">
        <v>5402480</v>
      </c>
      <c r="P19" s="58">
        <v>5137516</v>
      </c>
      <c r="Q19" s="58">
        <v>4740078</v>
      </c>
      <c r="R19" s="58">
        <v>4757926</v>
      </c>
      <c r="S19" s="58">
        <v>4885024</v>
      </c>
      <c r="T19" s="58">
        <v>4986043</v>
      </c>
      <c r="U19" s="58">
        <v>5094862</v>
      </c>
      <c r="V19" s="58">
        <v>5438091</v>
      </c>
    </row>
    <row r="20" spans="1:22" ht="13.5" customHeight="1">
      <c r="A20" s="76" t="s">
        <v>37</v>
      </c>
      <c r="B20" s="76"/>
      <c r="C20" s="59"/>
      <c r="D20" s="60"/>
      <c r="E20" s="60">
        <v>0.82</v>
      </c>
      <c r="F20" s="60">
        <v>0.79</v>
      </c>
      <c r="G20" s="60">
        <v>0.78</v>
      </c>
      <c r="H20" s="60">
        <v>0.78</v>
      </c>
      <c r="I20" s="61">
        <v>0.78</v>
      </c>
      <c r="J20" s="60">
        <v>0.79</v>
      </c>
      <c r="K20" s="60">
        <v>0.79</v>
      </c>
      <c r="L20" s="61">
        <v>0.8</v>
      </c>
      <c r="M20" s="60">
        <v>0.79</v>
      </c>
      <c r="N20" s="60">
        <v>0.76</v>
      </c>
      <c r="O20" s="60">
        <v>0.73</v>
      </c>
      <c r="P20" s="60">
        <v>0.74</v>
      </c>
      <c r="Q20" s="60">
        <v>0.76</v>
      </c>
      <c r="R20" s="60">
        <v>0.77</v>
      </c>
      <c r="S20" s="60">
        <v>0.77</v>
      </c>
      <c r="T20" s="60">
        <v>0.78</v>
      </c>
      <c r="U20" s="60">
        <v>0.78</v>
      </c>
      <c r="V20" s="60">
        <v>0.79</v>
      </c>
    </row>
    <row r="21" spans="1:22" ht="13.5" customHeight="1">
      <c r="A21" s="76" t="s">
        <v>38</v>
      </c>
      <c r="B21" s="76"/>
      <c r="C21" s="62"/>
      <c r="D21" s="63"/>
      <c r="E21" s="63">
        <v>72.7</v>
      </c>
      <c r="F21" s="63">
        <v>72.7</v>
      </c>
      <c r="G21" s="63">
        <v>75.3</v>
      </c>
      <c r="H21" s="63">
        <v>76</v>
      </c>
      <c r="I21" s="64">
        <v>77.9</v>
      </c>
      <c r="J21" s="63">
        <v>78.9</v>
      </c>
      <c r="K21" s="63">
        <v>78.4</v>
      </c>
      <c r="L21" s="64">
        <v>85</v>
      </c>
      <c r="M21" s="63">
        <v>78.8</v>
      </c>
      <c r="N21" s="63">
        <v>78.3</v>
      </c>
      <c r="O21" s="63">
        <v>80.4</v>
      </c>
      <c r="P21" s="63">
        <v>83.5</v>
      </c>
      <c r="Q21" s="63">
        <v>81.8</v>
      </c>
      <c r="R21" s="63">
        <v>96</v>
      </c>
      <c r="S21" s="63">
        <v>93</v>
      </c>
      <c r="T21" s="63">
        <v>94.5</v>
      </c>
      <c r="U21" s="63">
        <v>93.4</v>
      </c>
      <c r="V21" s="63">
        <v>88.3</v>
      </c>
    </row>
    <row r="22" spans="1:22" ht="13.5" customHeight="1">
      <c r="A22" s="76" t="s">
        <v>39</v>
      </c>
      <c r="B22" s="76"/>
      <c r="C22" s="62"/>
      <c r="D22" s="63"/>
      <c r="E22" s="63">
        <v>12.8</v>
      </c>
      <c r="F22" s="63">
        <v>13.6</v>
      </c>
      <c r="G22" s="63">
        <v>13.2</v>
      </c>
      <c r="H22" s="63">
        <v>12.5</v>
      </c>
      <c r="I22" s="64">
        <v>12.5</v>
      </c>
      <c r="J22" s="63">
        <v>12.5</v>
      </c>
      <c r="K22" s="63">
        <v>11.5</v>
      </c>
      <c r="L22" s="64">
        <v>11.5</v>
      </c>
      <c r="M22" s="63">
        <v>11.2</v>
      </c>
      <c r="N22" s="63">
        <v>10.5</v>
      </c>
      <c r="O22" s="63">
        <v>10.4</v>
      </c>
      <c r="P22" s="63">
        <v>11.3</v>
      </c>
      <c r="Q22" s="63">
        <v>10.8</v>
      </c>
      <c r="R22" s="63">
        <v>16.1</v>
      </c>
      <c r="S22" s="63">
        <v>13.1</v>
      </c>
      <c r="T22" s="63">
        <v>13.2</v>
      </c>
      <c r="U22" s="63">
        <v>14.2</v>
      </c>
      <c r="V22" s="63">
        <v>12.8</v>
      </c>
    </row>
    <row r="23" spans="1:22" ht="13.5" customHeight="1">
      <c r="A23" s="76" t="s">
        <v>40</v>
      </c>
      <c r="B23" s="76"/>
      <c r="C23" s="62"/>
      <c r="D23" s="63"/>
      <c r="E23" s="63">
        <v>13.7</v>
      </c>
      <c r="F23" s="63">
        <v>13.4</v>
      </c>
      <c r="G23" s="63">
        <v>13</v>
      </c>
      <c r="H23" s="63">
        <v>12.9</v>
      </c>
      <c r="I23" s="64">
        <v>12.5</v>
      </c>
      <c r="J23" s="63">
        <v>12.9</v>
      </c>
      <c r="K23" s="63">
        <v>12</v>
      </c>
      <c r="L23" s="64">
        <v>11.5</v>
      </c>
      <c r="M23" s="63">
        <v>10.3</v>
      </c>
      <c r="N23" s="63">
        <v>9.5</v>
      </c>
      <c r="O23" s="63">
        <v>9.4</v>
      </c>
      <c r="P23" s="63">
        <v>9.6</v>
      </c>
      <c r="Q23" s="63">
        <v>9.5</v>
      </c>
      <c r="R23" s="63">
        <v>17.4</v>
      </c>
      <c r="S23" s="63">
        <v>12.3</v>
      </c>
      <c r="T23" s="63">
        <v>11.8</v>
      </c>
      <c r="U23" s="63"/>
      <c r="V23" s="63"/>
    </row>
    <row r="24" spans="1:22" ht="13.5" customHeight="1">
      <c r="A24" s="4" t="s">
        <v>204</v>
      </c>
      <c r="B24" s="4"/>
      <c r="C24" s="62"/>
      <c r="D24" s="63"/>
      <c r="E24" s="63"/>
      <c r="F24" s="63"/>
      <c r="G24" s="63"/>
      <c r="H24" s="63"/>
      <c r="I24" s="64"/>
      <c r="J24" s="63"/>
      <c r="K24" s="63"/>
      <c r="L24" s="64"/>
      <c r="M24" s="63"/>
      <c r="N24" s="63"/>
      <c r="O24" s="63"/>
      <c r="P24" s="63"/>
      <c r="Q24" s="63"/>
      <c r="R24" s="63"/>
      <c r="S24" s="63">
        <v>15.2</v>
      </c>
      <c r="T24" s="63">
        <v>16.5</v>
      </c>
      <c r="U24" s="63">
        <v>14</v>
      </c>
      <c r="V24" s="63">
        <v>14.2</v>
      </c>
    </row>
    <row r="25" spans="1:22" ht="13.5" customHeight="1">
      <c r="A25" s="76" t="s">
        <v>205</v>
      </c>
      <c r="B25" s="76"/>
      <c r="C25" s="62"/>
      <c r="D25" s="63"/>
      <c r="E25" s="63">
        <v>12.1</v>
      </c>
      <c r="F25" s="63">
        <v>11.6</v>
      </c>
      <c r="G25" s="63">
        <v>11.1</v>
      </c>
      <c r="H25" s="63">
        <v>10.7</v>
      </c>
      <c r="I25" s="64">
        <v>10.3</v>
      </c>
      <c r="J25" s="63">
        <v>10.2</v>
      </c>
      <c r="K25" s="63">
        <v>9.9</v>
      </c>
      <c r="L25" s="64">
        <v>9.7</v>
      </c>
      <c r="M25" s="63">
        <v>8.7</v>
      </c>
      <c r="N25" s="63">
        <v>7.9</v>
      </c>
      <c r="O25" s="63">
        <v>7.1</v>
      </c>
      <c r="P25" s="63">
        <v>7.2</v>
      </c>
      <c r="Q25" s="63">
        <v>7.4</v>
      </c>
      <c r="R25" s="63">
        <v>10.2</v>
      </c>
      <c r="S25" s="63">
        <v>10.9</v>
      </c>
      <c r="T25" s="63">
        <v>10.8</v>
      </c>
      <c r="U25" s="63"/>
      <c r="V25" s="63"/>
    </row>
    <row r="26" spans="1:22" ht="13.5" customHeight="1">
      <c r="A26" s="79" t="s">
        <v>210</v>
      </c>
      <c r="B26" s="80"/>
      <c r="C26" s="62"/>
      <c r="D26" s="63"/>
      <c r="E26" s="63"/>
      <c r="F26" s="63"/>
      <c r="G26" s="63"/>
      <c r="H26" s="63"/>
      <c r="I26" s="64"/>
      <c r="J26" s="63"/>
      <c r="K26" s="63"/>
      <c r="L26" s="64"/>
      <c r="M26" s="63"/>
      <c r="N26" s="63"/>
      <c r="O26" s="63"/>
      <c r="P26" s="63"/>
      <c r="Q26" s="63"/>
      <c r="R26" s="63"/>
      <c r="S26" s="63"/>
      <c r="T26" s="63"/>
      <c r="U26" s="63">
        <v>111.6</v>
      </c>
      <c r="V26" s="63">
        <v>75.3</v>
      </c>
    </row>
    <row r="27" spans="1:22" ht="13.5" customHeight="1">
      <c r="A27" s="75" t="s">
        <v>211</v>
      </c>
      <c r="B27" s="75"/>
      <c r="C27" s="54">
        <f aca="true" t="shared" si="7" ref="C27:K27">SUM(C28:C30)</f>
        <v>0</v>
      </c>
      <c r="D27" s="54">
        <f t="shared" si="7"/>
        <v>0</v>
      </c>
      <c r="E27" s="54">
        <f t="shared" si="7"/>
        <v>1495395</v>
      </c>
      <c r="F27" s="54">
        <f t="shared" si="7"/>
        <v>1759783</v>
      </c>
      <c r="G27" s="54">
        <f t="shared" si="7"/>
        <v>1976222</v>
      </c>
      <c r="H27" s="54">
        <f t="shared" si="7"/>
        <v>2268640</v>
      </c>
      <c r="I27" s="54">
        <f t="shared" si="7"/>
        <v>2280595</v>
      </c>
      <c r="J27" s="54">
        <f t="shared" si="7"/>
        <v>2600318</v>
      </c>
      <c r="K27" s="54">
        <f t="shared" si="7"/>
        <v>2735009</v>
      </c>
      <c r="L27" s="54">
        <f aca="true" t="shared" si="8" ref="L27:Q27">SUM(L28:L30)</f>
        <v>2348264</v>
      </c>
      <c r="M27" s="54">
        <f t="shared" si="8"/>
        <v>2041591</v>
      </c>
      <c r="N27" s="54">
        <f t="shared" si="8"/>
        <v>2263421</v>
      </c>
      <c r="O27" s="54">
        <f t="shared" si="8"/>
        <v>2401269</v>
      </c>
      <c r="P27" s="54">
        <f t="shared" si="8"/>
        <v>2435134</v>
      </c>
      <c r="Q27" s="54">
        <f t="shared" si="8"/>
        <v>2573586</v>
      </c>
      <c r="R27" s="54">
        <f>SUM(R28:R30)</f>
        <v>2009475</v>
      </c>
      <c r="S27" s="54">
        <f>SUM(S28:S30)</f>
        <v>1859777</v>
      </c>
      <c r="T27" s="54">
        <f>SUM(T28:T30)</f>
        <v>1370592</v>
      </c>
      <c r="U27" s="54">
        <f>SUM(U28:U30)</f>
        <v>1141230</v>
      </c>
      <c r="V27" s="54">
        <f>SUM(V28:V30)</f>
        <v>1122147</v>
      </c>
    </row>
    <row r="28" spans="1:22" ht="13.5" customHeight="1">
      <c r="A28" s="65"/>
      <c r="B28" s="2" t="s">
        <v>19</v>
      </c>
      <c r="C28" s="54"/>
      <c r="D28" s="53"/>
      <c r="E28" s="53">
        <v>485615</v>
      </c>
      <c r="F28" s="53">
        <v>474706</v>
      </c>
      <c r="G28" s="53">
        <v>561736</v>
      </c>
      <c r="H28" s="53">
        <v>672483</v>
      </c>
      <c r="I28" s="54">
        <v>664143</v>
      </c>
      <c r="J28" s="53">
        <v>869866</v>
      </c>
      <c r="K28" s="53">
        <v>910126</v>
      </c>
      <c r="L28" s="54">
        <v>593471</v>
      </c>
      <c r="M28" s="53">
        <v>725945</v>
      </c>
      <c r="N28" s="53">
        <v>790721</v>
      </c>
      <c r="O28" s="53">
        <v>792474</v>
      </c>
      <c r="P28" s="53">
        <v>792494</v>
      </c>
      <c r="Q28" s="53">
        <v>831709</v>
      </c>
      <c r="R28" s="53">
        <v>766567</v>
      </c>
      <c r="S28" s="53">
        <v>733078</v>
      </c>
      <c r="T28" s="53">
        <v>396890</v>
      </c>
      <c r="U28" s="53">
        <v>261197</v>
      </c>
      <c r="V28" s="53">
        <v>337791</v>
      </c>
    </row>
    <row r="29" spans="1:22" ht="13.5" customHeight="1">
      <c r="A29" s="65"/>
      <c r="B29" s="2" t="s">
        <v>20</v>
      </c>
      <c r="C29" s="54"/>
      <c r="D29" s="53"/>
      <c r="E29" s="53">
        <v>355447</v>
      </c>
      <c r="F29" s="53">
        <v>379781</v>
      </c>
      <c r="G29" s="53">
        <v>373345</v>
      </c>
      <c r="H29" s="53">
        <v>436004</v>
      </c>
      <c r="I29" s="54">
        <v>434965</v>
      </c>
      <c r="J29" s="53">
        <v>438002</v>
      </c>
      <c r="K29" s="53">
        <v>440078</v>
      </c>
      <c r="L29" s="54">
        <v>401564</v>
      </c>
      <c r="M29" s="53">
        <v>405054</v>
      </c>
      <c r="N29" s="53">
        <v>466184</v>
      </c>
      <c r="O29" s="53">
        <v>398275</v>
      </c>
      <c r="P29" s="53">
        <v>375434</v>
      </c>
      <c r="Q29" s="53">
        <v>372089</v>
      </c>
      <c r="R29" s="53">
        <v>79908</v>
      </c>
      <c r="S29" s="53">
        <v>79916</v>
      </c>
      <c r="T29" s="53">
        <v>50933</v>
      </c>
      <c r="U29" s="53">
        <v>21107</v>
      </c>
      <c r="V29" s="53">
        <v>12154</v>
      </c>
    </row>
    <row r="30" spans="1:22" ht="13.5" customHeight="1">
      <c r="A30" s="65"/>
      <c r="B30" s="2" t="s">
        <v>21</v>
      </c>
      <c r="C30" s="54"/>
      <c r="D30" s="53"/>
      <c r="E30" s="53">
        <v>654333</v>
      </c>
      <c r="F30" s="53">
        <v>905296</v>
      </c>
      <c r="G30" s="53">
        <v>1041141</v>
      </c>
      <c r="H30" s="53">
        <v>1160153</v>
      </c>
      <c r="I30" s="54">
        <v>1181487</v>
      </c>
      <c r="J30" s="53">
        <v>1292450</v>
      </c>
      <c r="K30" s="53">
        <v>1384805</v>
      </c>
      <c r="L30" s="54">
        <v>1353229</v>
      </c>
      <c r="M30" s="53">
        <v>910592</v>
      </c>
      <c r="N30" s="53">
        <v>1006516</v>
      </c>
      <c r="O30" s="53">
        <v>1210520</v>
      </c>
      <c r="P30" s="53">
        <v>1267206</v>
      </c>
      <c r="Q30" s="53">
        <v>1369788</v>
      </c>
      <c r="R30" s="53">
        <v>1163000</v>
      </c>
      <c r="S30" s="53">
        <v>1046783</v>
      </c>
      <c r="T30" s="53">
        <v>922769</v>
      </c>
      <c r="U30" s="53">
        <v>858926</v>
      </c>
      <c r="V30" s="53">
        <v>772202</v>
      </c>
    </row>
    <row r="31" spans="1:22" ht="13.5" customHeight="1">
      <c r="A31" s="75" t="s">
        <v>212</v>
      </c>
      <c r="B31" s="75"/>
      <c r="C31" s="54"/>
      <c r="D31" s="53"/>
      <c r="E31" s="53">
        <v>5553280</v>
      </c>
      <c r="F31" s="53">
        <v>5643509</v>
      </c>
      <c r="G31" s="53">
        <v>5669528</v>
      </c>
      <c r="H31" s="53">
        <v>5712406</v>
      </c>
      <c r="I31" s="54">
        <v>5663362</v>
      </c>
      <c r="J31" s="53">
        <v>5763086</v>
      </c>
      <c r="K31" s="53">
        <v>5558544</v>
      </c>
      <c r="L31" s="54">
        <v>5581121</v>
      </c>
      <c r="M31" s="53">
        <v>5608098</v>
      </c>
      <c r="N31" s="53">
        <v>5758540</v>
      </c>
      <c r="O31" s="53">
        <v>6587232</v>
      </c>
      <c r="P31" s="53">
        <v>6981350</v>
      </c>
      <c r="Q31" s="53">
        <v>7016982</v>
      </c>
      <c r="R31" s="53">
        <v>6748611</v>
      </c>
      <c r="S31" s="53">
        <v>7026248</v>
      </c>
      <c r="T31" s="53">
        <v>6977282</v>
      </c>
      <c r="U31" s="53">
        <v>6620338</v>
      </c>
      <c r="V31" s="53">
        <v>6228105</v>
      </c>
    </row>
    <row r="32" spans="1:22" ht="13.5" customHeight="1">
      <c r="A32" s="51"/>
      <c r="B32" s="48" t="s">
        <v>14</v>
      </c>
      <c r="C32" s="54"/>
      <c r="D32" s="53"/>
      <c r="E32" s="53">
        <v>5553280</v>
      </c>
      <c r="F32" s="53">
        <v>5643509</v>
      </c>
      <c r="G32" s="53">
        <v>5669528</v>
      </c>
      <c r="H32" s="53"/>
      <c r="I32" s="54">
        <v>3929601</v>
      </c>
      <c r="J32" s="53">
        <v>3979480</v>
      </c>
      <c r="K32" s="53">
        <v>3945457</v>
      </c>
      <c r="L32" s="54">
        <v>3988194</v>
      </c>
      <c r="M32" s="53">
        <v>3872135</v>
      </c>
      <c r="N32" s="53">
        <v>4047557</v>
      </c>
      <c r="O32" s="53">
        <v>3954912</v>
      </c>
      <c r="P32" s="53">
        <v>3768229</v>
      </c>
      <c r="Q32" s="53">
        <v>3489675</v>
      </c>
      <c r="R32" s="53">
        <v>2981217</v>
      </c>
      <c r="S32" s="53">
        <v>3028316</v>
      </c>
      <c r="T32" s="53">
        <v>2768284</v>
      </c>
      <c r="U32" s="53">
        <v>2791683</v>
      </c>
      <c r="V32" s="53"/>
    </row>
    <row r="33" spans="1:22" ht="13.5" customHeight="1">
      <c r="A33" s="77" t="s">
        <v>213</v>
      </c>
      <c r="B33" s="77"/>
      <c r="C33" s="54">
        <f aca="true" t="shared" si="9" ref="C33:K33">SUM(C34:C37)</f>
        <v>0</v>
      </c>
      <c r="D33" s="54">
        <f t="shared" si="9"/>
        <v>0</v>
      </c>
      <c r="E33" s="54">
        <f t="shared" si="9"/>
        <v>18472</v>
      </c>
      <c r="F33" s="54">
        <f t="shared" si="9"/>
        <v>14434</v>
      </c>
      <c r="G33" s="54">
        <f t="shared" si="9"/>
        <v>76421</v>
      </c>
      <c r="H33" s="54">
        <f t="shared" si="9"/>
        <v>37383</v>
      </c>
      <c r="I33" s="54">
        <f t="shared" si="9"/>
        <v>68348</v>
      </c>
      <c r="J33" s="54">
        <f t="shared" si="9"/>
        <v>40761</v>
      </c>
      <c r="K33" s="54">
        <f t="shared" si="9"/>
        <v>167423</v>
      </c>
      <c r="L33" s="54">
        <f aca="true" t="shared" si="10" ref="L33:Q33">SUM(L34:L37)</f>
        <v>855562</v>
      </c>
      <c r="M33" s="54">
        <f t="shared" si="10"/>
        <v>703282</v>
      </c>
      <c r="N33" s="54">
        <f t="shared" si="10"/>
        <v>670171</v>
      </c>
      <c r="O33" s="54">
        <f t="shared" si="10"/>
        <v>552804</v>
      </c>
      <c r="P33" s="54">
        <f t="shared" si="10"/>
        <v>610576</v>
      </c>
      <c r="Q33" s="54">
        <f t="shared" si="10"/>
        <v>679677</v>
      </c>
      <c r="R33" s="54">
        <f>SUM(R34:R37)</f>
        <v>591136</v>
      </c>
      <c r="S33" s="54">
        <f>SUM(S34:S37)</f>
        <v>582274</v>
      </c>
      <c r="T33" s="54">
        <f>SUM(T34:T37)</f>
        <v>512071</v>
      </c>
      <c r="U33" s="54">
        <f>SUM(U34:U37)</f>
        <v>545850</v>
      </c>
      <c r="V33" s="54">
        <f>SUM(V34:V37)</f>
        <v>691002</v>
      </c>
    </row>
    <row r="34" spans="1:22" ht="13.5" customHeight="1">
      <c r="A34" s="48"/>
      <c r="B34" s="48" t="s">
        <v>15</v>
      </c>
      <c r="C34" s="54"/>
      <c r="D34" s="53"/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3">
        <v>0</v>
      </c>
      <c r="K34" s="53">
        <v>0</v>
      </c>
      <c r="L34" s="54">
        <v>711000</v>
      </c>
      <c r="M34" s="53">
        <v>581214</v>
      </c>
      <c r="N34" s="53">
        <v>567009</v>
      </c>
      <c r="O34" s="53">
        <v>552804</v>
      </c>
      <c r="P34" s="53">
        <v>529929</v>
      </c>
      <c r="Q34" s="53">
        <v>493626</v>
      </c>
      <c r="R34" s="53">
        <v>423208</v>
      </c>
      <c r="S34" s="53">
        <v>389094</v>
      </c>
      <c r="T34" s="53">
        <v>355710</v>
      </c>
      <c r="U34" s="53">
        <v>323056</v>
      </c>
      <c r="V34" s="53">
        <v>291132</v>
      </c>
    </row>
    <row r="35" spans="1:22" ht="13.5" customHeight="1">
      <c r="A35" s="51"/>
      <c r="B35" s="48" t="s">
        <v>16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</row>
    <row r="36" spans="1:22" ht="13.5" customHeight="1">
      <c r="A36" s="51"/>
      <c r="B36" s="48" t="s">
        <v>17</v>
      </c>
      <c r="C36" s="54"/>
      <c r="D36" s="53"/>
      <c r="E36" s="53">
        <v>18472</v>
      </c>
      <c r="F36" s="53">
        <v>14434</v>
      </c>
      <c r="G36" s="53">
        <v>76421</v>
      </c>
      <c r="H36" s="53">
        <v>37383</v>
      </c>
      <c r="I36" s="54">
        <v>68348</v>
      </c>
      <c r="J36" s="53">
        <v>40761</v>
      </c>
      <c r="K36" s="53">
        <v>167423</v>
      </c>
      <c r="L36" s="54">
        <v>144562</v>
      </c>
      <c r="M36" s="53">
        <v>122068</v>
      </c>
      <c r="N36" s="53">
        <v>103162</v>
      </c>
      <c r="O36" s="53">
        <v>0</v>
      </c>
      <c r="P36" s="53">
        <v>80647</v>
      </c>
      <c r="Q36" s="53">
        <v>186051</v>
      </c>
      <c r="R36" s="53">
        <v>167928</v>
      </c>
      <c r="S36" s="53">
        <v>193180</v>
      </c>
      <c r="T36" s="53">
        <v>156361</v>
      </c>
      <c r="U36" s="53">
        <v>222794</v>
      </c>
      <c r="V36" s="53">
        <v>399870</v>
      </c>
    </row>
    <row r="37" spans="1:22" ht="13.5" customHeight="1">
      <c r="A37" s="51"/>
      <c r="B37" s="48" t="s">
        <v>18</v>
      </c>
      <c r="C37" s="54"/>
      <c r="D37" s="53"/>
      <c r="E37" s="53">
        <v>0</v>
      </c>
      <c r="F37" s="53">
        <v>0</v>
      </c>
      <c r="G37" s="53">
        <v>0</v>
      </c>
      <c r="H37" s="53">
        <v>0</v>
      </c>
      <c r="I37" s="54">
        <v>0</v>
      </c>
      <c r="J37" s="53">
        <v>0</v>
      </c>
      <c r="K37" s="53">
        <v>0</v>
      </c>
      <c r="L37" s="54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</row>
    <row r="38" spans="1:22" ht="13.5" customHeight="1">
      <c r="A38" s="75" t="s">
        <v>214</v>
      </c>
      <c r="B38" s="75"/>
      <c r="C38" s="54"/>
      <c r="D38" s="53"/>
      <c r="E38" s="53">
        <v>0</v>
      </c>
      <c r="F38" s="53">
        <v>0</v>
      </c>
      <c r="G38" s="53">
        <v>0</v>
      </c>
      <c r="H38" s="53">
        <v>0</v>
      </c>
      <c r="I38" s="54">
        <v>0</v>
      </c>
      <c r="J38" s="53">
        <v>0</v>
      </c>
      <c r="K38" s="53">
        <v>0</v>
      </c>
      <c r="L38" s="54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</row>
    <row r="39" spans="1:22" ht="13.5" customHeight="1">
      <c r="A39" s="75" t="s">
        <v>215</v>
      </c>
      <c r="B39" s="75"/>
      <c r="C39" s="54"/>
      <c r="D39" s="53"/>
      <c r="E39" s="53">
        <v>185375</v>
      </c>
      <c r="F39" s="53">
        <v>262752</v>
      </c>
      <c r="G39" s="53">
        <v>268627</v>
      </c>
      <c r="H39" s="53">
        <v>278036</v>
      </c>
      <c r="I39" s="54">
        <v>281235</v>
      </c>
      <c r="J39" s="53">
        <v>287765</v>
      </c>
      <c r="K39" s="53">
        <v>288210</v>
      </c>
      <c r="L39" s="54">
        <v>289274</v>
      </c>
      <c r="M39" s="53">
        <v>290139</v>
      </c>
      <c r="N39" s="53">
        <v>290368</v>
      </c>
      <c r="O39" s="53">
        <v>290807</v>
      </c>
      <c r="P39" s="53">
        <v>290814</v>
      </c>
      <c r="Q39" s="53">
        <v>290845</v>
      </c>
      <c r="R39" s="53">
        <v>290882</v>
      </c>
      <c r="S39" s="53">
        <v>190902</v>
      </c>
      <c r="T39" s="53">
        <v>190926</v>
      </c>
      <c r="U39" s="53">
        <v>190926</v>
      </c>
      <c r="V39" s="53">
        <v>20000</v>
      </c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</sheetData>
  <mergeCells count="17">
    <mergeCell ref="A33:B33"/>
    <mergeCell ref="A23:B23"/>
    <mergeCell ref="A4:B4"/>
    <mergeCell ref="A5:A15"/>
    <mergeCell ref="A27:B27"/>
    <mergeCell ref="A25:B25"/>
    <mergeCell ref="A26:B26"/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workbookViewId="0" topLeftCell="A1">
      <pane xSplit="1" ySplit="3" topLeftCell="S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37" sqref="T37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21" ht="15" customHeight="1">
      <c r="A1" s="28" t="s">
        <v>96</v>
      </c>
      <c r="L1" s="29" t="str">
        <f>'財政指標'!$U$1</f>
        <v>大平町</v>
      </c>
      <c r="T1" s="29" t="str">
        <f>'財政指標'!$U$1</f>
        <v>大平町</v>
      </c>
      <c r="U1" s="66"/>
    </row>
    <row r="2" spans="13:21" ht="15" customHeight="1">
      <c r="M2" s="22" t="s">
        <v>171</v>
      </c>
      <c r="U2" s="22" t="s">
        <v>171</v>
      </c>
    </row>
    <row r="3" spans="1:21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167</v>
      </c>
      <c r="K3" s="5" t="s">
        <v>168</v>
      </c>
      <c r="L3" s="2" t="s">
        <v>169</v>
      </c>
      <c r="M3" s="2" t="s">
        <v>177</v>
      </c>
      <c r="N3" s="2" t="s">
        <v>184</v>
      </c>
      <c r="O3" s="2" t="s">
        <v>189</v>
      </c>
      <c r="P3" s="2" t="s">
        <v>192</v>
      </c>
      <c r="Q3" s="2" t="s">
        <v>196</v>
      </c>
      <c r="R3" s="2" t="s">
        <v>207</v>
      </c>
      <c r="S3" s="2" t="s">
        <v>209</v>
      </c>
      <c r="T3" s="2" t="s">
        <v>217</v>
      </c>
      <c r="U3" s="2" t="s">
        <v>221</v>
      </c>
    </row>
    <row r="4" spans="1:21" ht="15" customHeight="1">
      <c r="A4" s="3" t="s">
        <v>116</v>
      </c>
      <c r="B4" s="15"/>
      <c r="C4" s="15"/>
      <c r="D4" s="15">
        <v>3777092</v>
      </c>
      <c r="E4" s="15">
        <v>3860966</v>
      </c>
      <c r="F4" s="15">
        <v>3749619</v>
      </c>
      <c r="G4" s="15">
        <v>3772532</v>
      </c>
      <c r="H4" s="15">
        <v>3958140</v>
      </c>
      <c r="I4" s="15">
        <v>4153921</v>
      </c>
      <c r="J4" s="8">
        <v>4316463</v>
      </c>
      <c r="K4" s="9">
        <v>3986896</v>
      </c>
      <c r="L4" s="9">
        <v>3880371</v>
      </c>
      <c r="M4" s="9">
        <v>3783354</v>
      </c>
      <c r="N4" s="9">
        <v>3795769</v>
      </c>
      <c r="O4" s="9">
        <v>3724776</v>
      </c>
      <c r="P4" s="9">
        <v>3559886</v>
      </c>
      <c r="Q4" s="9">
        <v>3396062</v>
      </c>
      <c r="R4" s="9">
        <v>3481455</v>
      </c>
      <c r="S4" s="9">
        <v>3518907</v>
      </c>
      <c r="T4" s="9">
        <v>3872309</v>
      </c>
      <c r="U4" s="9">
        <v>3986994</v>
      </c>
    </row>
    <row r="5" spans="1:21" ht="15" customHeight="1">
      <c r="A5" s="3" t="s">
        <v>117</v>
      </c>
      <c r="B5" s="15"/>
      <c r="C5" s="15"/>
      <c r="D5" s="15">
        <v>218430</v>
      </c>
      <c r="E5" s="15">
        <v>231357</v>
      </c>
      <c r="F5" s="15">
        <v>255669</v>
      </c>
      <c r="G5" s="15">
        <v>251724</v>
      </c>
      <c r="H5" s="15">
        <v>257788</v>
      </c>
      <c r="I5" s="15">
        <v>266157</v>
      </c>
      <c r="J5" s="8">
        <v>171714</v>
      </c>
      <c r="K5" s="9">
        <v>121225</v>
      </c>
      <c r="L5" s="9">
        <v>120648</v>
      </c>
      <c r="M5" s="9">
        <v>123480</v>
      </c>
      <c r="N5" s="9">
        <v>124304</v>
      </c>
      <c r="O5" s="9">
        <v>125018</v>
      </c>
      <c r="P5" s="9">
        <v>132079</v>
      </c>
      <c r="Q5" s="9">
        <v>189918</v>
      </c>
      <c r="R5" s="9">
        <v>240009</v>
      </c>
      <c r="S5" s="9">
        <v>364810</v>
      </c>
      <c r="T5" s="9">
        <v>137359</v>
      </c>
      <c r="U5" s="9">
        <v>132209</v>
      </c>
    </row>
    <row r="6" spans="1:21" ht="15" customHeight="1">
      <c r="A6" s="3" t="s">
        <v>200</v>
      </c>
      <c r="B6" s="15"/>
      <c r="C6" s="15"/>
      <c r="D6" s="15">
        <v>131741</v>
      </c>
      <c r="E6" s="15">
        <v>93796</v>
      </c>
      <c r="F6" s="15">
        <v>98352</v>
      </c>
      <c r="G6" s="15">
        <v>127407</v>
      </c>
      <c r="H6" s="15">
        <v>88815</v>
      </c>
      <c r="I6" s="15">
        <v>49359</v>
      </c>
      <c r="J6" s="8">
        <v>39438</v>
      </c>
      <c r="K6" s="9">
        <v>32083</v>
      </c>
      <c r="L6" s="9">
        <v>30945</v>
      </c>
      <c r="M6" s="9">
        <v>131952</v>
      </c>
      <c r="N6" s="9">
        <v>132002</v>
      </c>
      <c r="O6" s="9">
        <v>40520</v>
      </c>
      <c r="P6" s="9">
        <v>27485</v>
      </c>
      <c r="Q6" s="9">
        <v>27498</v>
      </c>
      <c r="R6" s="9">
        <v>15945</v>
      </c>
      <c r="S6" s="9">
        <v>10732</v>
      </c>
      <c r="T6" s="9">
        <v>14048</v>
      </c>
      <c r="U6" s="9">
        <v>14210</v>
      </c>
    </row>
    <row r="7" spans="1:21" ht="15" customHeight="1">
      <c r="A7" s="3" t="s">
        <v>201</v>
      </c>
      <c r="B7" s="15"/>
      <c r="C7" s="15"/>
      <c r="D7" s="15"/>
      <c r="E7" s="15"/>
      <c r="F7" s="15"/>
      <c r="G7" s="15"/>
      <c r="H7" s="15"/>
      <c r="I7" s="15"/>
      <c r="J7" s="8"/>
      <c r="K7" s="9"/>
      <c r="L7" s="9"/>
      <c r="M7" s="9"/>
      <c r="N7" s="9"/>
      <c r="O7" s="9"/>
      <c r="P7" s="9"/>
      <c r="Q7" s="9">
        <v>4290</v>
      </c>
      <c r="R7" s="9">
        <v>7524</v>
      </c>
      <c r="S7" s="9">
        <v>11518</v>
      </c>
      <c r="T7" s="9">
        <v>12508</v>
      </c>
      <c r="U7" s="9">
        <v>4508</v>
      </c>
    </row>
    <row r="8" spans="1:21" ht="15" customHeight="1">
      <c r="A8" s="3" t="s">
        <v>202</v>
      </c>
      <c r="B8" s="15"/>
      <c r="C8" s="15"/>
      <c r="D8" s="15"/>
      <c r="E8" s="15"/>
      <c r="F8" s="15"/>
      <c r="G8" s="15"/>
      <c r="H8" s="15"/>
      <c r="I8" s="15"/>
      <c r="J8" s="8"/>
      <c r="K8" s="9"/>
      <c r="L8" s="9"/>
      <c r="M8" s="9"/>
      <c r="N8" s="9"/>
      <c r="O8" s="9"/>
      <c r="P8" s="9"/>
      <c r="Q8" s="9">
        <v>5013</v>
      </c>
      <c r="R8" s="9">
        <v>11113</v>
      </c>
      <c r="S8" s="9">
        <v>8346</v>
      </c>
      <c r="T8" s="9">
        <v>7148</v>
      </c>
      <c r="U8" s="9">
        <v>2647</v>
      </c>
    </row>
    <row r="9" spans="1:21" ht="15" customHeight="1">
      <c r="A9" s="3" t="s">
        <v>118</v>
      </c>
      <c r="B9" s="15"/>
      <c r="C9" s="15"/>
      <c r="D9" s="15"/>
      <c r="E9" s="15"/>
      <c r="F9" s="15"/>
      <c r="G9" s="15"/>
      <c r="H9" s="15"/>
      <c r="I9" s="15"/>
      <c r="J9" s="8">
        <v>68463</v>
      </c>
      <c r="K9" s="9">
        <v>289456</v>
      </c>
      <c r="L9" s="9">
        <v>274626</v>
      </c>
      <c r="M9" s="9">
        <v>283213</v>
      </c>
      <c r="N9" s="9">
        <v>274946</v>
      </c>
      <c r="O9" s="9">
        <v>241099</v>
      </c>
      <c r="P9" s="9">
        <v>270325</v>
      </c>
      <c r="Q9" s="9">
        <v>298327</v>
      </c>
      <c r="R9" s="9">
        <v>275533</v>
      </c>
      <c r="S9" s="9">
        <v>286372</v>
      </c>
      <c r="T9" s="9">
        <v>278867</v>
      </c>
      <c r="U9" s="9">
        <v>251906</v>
      </c>
    </row>
    <row r="10" spans="1:21" ht="15" customHeight="1">
      <c r="A10" s="3" t="s">
        <v>119</v>
      </c>
      <c r="B10" s="15"/>
      <c r="C10" s="15"/>
      <c r="D10" s="15"/>
      <c r="E10" s="15"/>
      <c r="F10" s="15"/>
      <c r="G10" s="15"/>
      <c r="H10" s="15"/>
      <c r="I10" s="15"/>
      <c r="J10" s="8"/>
      <c r="K10" s="9"/>
      <c r="L10" s="9"/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/>
      <c r="U10" s="9"/>
    </row>
    <row r="11" spans="1:21" ht="15" customHeight="1">
      <c r="A11" s="3" t="s">
        <v>120</v>
      </c>
      <c r="B11" s="15"/>
      <c r="C11" s="15"/>
      <c r="D11" s="15"/>
      <c r="E11" s="15"/>
      <c r="F11" s="15"/>
      <c r="G11" s="15"/>
      <c r="H11" s="15"/>
      <c r="I11" s="15"/>
      <c r="J11" s="8"/>
      <c r="K11" s="9"/>
      <c r="L11" s="9"/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/>
      <c r="U11" s="9"/>
    </row>
    <row r="12" spans="1:21" ht="15" customHeight="1">
      <c r="A12" s="3" t="s">
        <v>121</v>
      </c>
      <c r="B12" s="15"/>
      <c r="C12" s="15"/>
      <c r="D12" s="15">
        <v>131609</v>
      </c>
      <c r="E12" s="15">
        <v>122781</v>
      </c>
      <c r="F12" s="15">
        <v>110628</v>
      </c>
      <c r="G12" s="15">
        <v>114588</v>
      </c>
      <c r="H12" s="15">
        <v>121408</v>
      </c>
      <c r="I12" s="15">
        <v>121089</v>
      </c>
      <c r="J12" s="8">
        <v>102303</v>
      </c>
      <c r="K12" s="9">
        <v>89569</v>
      </c>
      <c r="L12" s="9">
        <v>86414</v>
      </c>
      <c r="M12" s="9">
        <v>82247</v>
      </c>
      <c r="N12" s="9">
        <v>84148</v>
      </c>
      <c r="O12" s="9">
        <v>74194</v>
      </c>
      <c r="P12" s="9">
        <v>84079</v>
      </c>
      <c r="Q12" s="9">
        <v>80566</v>
      </c>
      <c r="R12" s="9">
        <v>84617</v>
      </c>
      <c r="S12" s="9">
        <v>80682</v>
      </c>
      <c r="T12" s="9">
        <v>81224</v>
      </c>
      <c r="U12" s="9">
        <v>67615</v>
      </c>
    </row>
    <row r="13" spans="1:21" ht="15" customHeight="1">
      <c r="A13" s="3" t="s">
        <v>122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/>
      <c r="U13" s="9"/>
    </row>
    <row r="14" spans="1:21" ht="15" customHeight="1">
      <c r="A14" s="3" t="s">
        <v>123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89906</v>
      </c>
      <c r="M14" s="9">
        <v>103384</v>
      </c>
      <c r="N14" s="9">
        <v>105067</v>
      </c>
      <c r="O14" s="9">
        <v>99417</v>
      </c>
      <c r="P14" s="9">
        <v>94592</v>
      </c>
      <c r="Q14" s="9">
        <v>93270</v>
      </c>
      <c r="R14" s="9">
        <v>90900</v>
      </c>
      <c r="S14" s="9">
        <v>75321</v>
      </c>
      <c r="T14" s="9">
        <v>20318</v>
      </c>
      <c r="U14" s="9">
        <v>52621</v>
      </c>
    </row>
    <row r="15" spans="1:21" ht="15" customHeight="1">
      <c r="A15" s="3" t="s">
        <v>124</v>
      </c>
      <c r="B15" s="15"/>
      <c r="C15" s="15"/>
      <c r="D15" s="15">
        <v>923321</v>
      </c>
      <c r="E15" s="15">
        <v>1008231</v>
      </c>
      <c r="F15" s="15">
        <v>1138365</v>
      </c>
      <c r="G15" s="15">
        <v>1006385</v>
      </c>
      <c r="H15" s="15">
        <v>1036924</v>
      </c>
      <c r="I15" s="15">
        <v>1114225</v>
      </c>
      <c r="J15" s="8">
        <v>1001176</v>
      </c>
      <c r="K15" s="9">
        <v>993856</v>
      </c>
      <c r="L15" s="9">
        <v>1379128</v>
      </c>
      <c r="M15" s="9">
        <v>1476898</v>
      </c>
      <c r="N15" s="9">
        <v>1386838</v>
      </c>
      <c r="O15" s="9">
        <v>1241181</v>
      </c>
      <c r="P15" s="9">
        <v>1084374</v>
      </c>
      <c r="Q15" s="9">
        <v>1020191</v>
      </c>
      <c r="R15" s="9">
        <v>1137721</v>
      </c>
      <c r="S15" s="9">
        <v>990180</v>
      </c>
      <c r="T15" s="9">
        <v>1047577</v>
      </c>
      <c r="U15" s="9">
        <v>1128500</v>
      </c>
    </row>
    <row r="16" spans="1:21" ht="15" customHeight="1">
      <c r="A16" s="3" t="s">
        <v>125</v>
      </c>
      <c r="B16" s="15"/>
      <c r="C16" s="15"/>
      <c r="D16" s="15">
        <v>765841</v>
      </c>
      <c r="E16" s="15">
        <v>840884</v>
      </c>
      <c r="F16" s="15"/>
      <c r="G16" s="15"/>
      <c r="H16" s="15"/>
      <c r="I16" s="15"/>
      <c r="J16" s="8">
        <v>810594</v>
      </c>
      <c r="K16" s="8">
        <v>797486</v>
      </c>
      <c r="L16" s="8">
        <v>1159951</v>
      </c>
      <c r="M16" s="8">
        <v>1237932</v>
      </c>
      <c r="N16" s="8">
        <v>1147992</v>
      </c>
      <c r="O16" s="8">
        <v>990469</v>
      </c>
      <c r="P16" s="8">
        <v>851529</v>
      </c>
      <c r="Q16" s="8">
        <v>807576</v>
      </c>
      <c r="R16" s="8">
        <v>947505</v>
      </c>
      <c r="S16" s="8">
        <v>816925</v>
      </c>
      <c r="T16" s="8">
        <v>862325</v>
      </c>
      <c r="U16" s="8">
        <v>952946</v>
      </c>
    </row>
    <row r="17" spans="1:21" ht="15" customHeight="1">
      <c r="A17" s="3" t="s">
        <v>126</v>
      </c>
      <c r="B17" s="15"/>
      <c r="C17" s="15"/>
      <c r="D17" s="15">
        <v>157480</v>
      </c>
      <c r="E17" s="15">
        <v>167347</v>
      </c>
      <c r="F17" s="15"/>
      <c r="G17" s="15"/>
      <c r="H17" s="15"/>
      <c r="I17" s="15"/>
      <c r="J17" s="8">
        <v>190582</v>
      </c>
      <c r="K17" s="8">
        <v>196370</v>
      </c>
      <c r="L17" s="8">
        <v>219177</v>
      </c>
      <c r="M17" s="8">
        <v>238966</v>
      </c>
      <c r="N17" s="8">
        <v>238846</v>
      </c>
      <c r="O17" s="8">
        <v>250712</v>
      </c>
      <c r="P17" s="8">
        <v>232845</v>
      </c>
      <c r="Q17" s="8">
        <v>212615</v>
      </c>
      <c r="R17" s="8">
        <v>190216</v>
      </c>
      <c r="S17" s="8">
        <v>173255</v>
      </c>
      <c r="T17" s="8">
        <v>185252</v>
      </c>
      <c r="U17" s="8">
        <v>175554</v>
      </c>
    </row>
    <row r="18" spans="1:21" ht="15" customHeight="1">
      <c r="A18" s="3" t="s">
        <v>127</v>
      </c>
      <c r="B18" s="15"/>
      <c r="C18" s="15"/>
      <c r="D18" s="15">
        <v>6884</v>
      </c>
      <c r="E18" s="15">
        <v>6346</v>
      </c>
      <c r="F18" s="15">
        <v>6808</v>
      </c>
      <c r="G18" s="15">
        <v>7086</v>
      </c>
      <c r="H18" s="15">
        <v>7108</v>
      </c>
      <c r="I18" s="15">
        <v>7344</v>
      </c>
      <c r="J18" s="8">
        <v>7003</v>
      </c>
      <c r="K18" s="9">
        <v>6629</v>
      </c>
      <c r="L18" s="9">
        <v>6414</v>
      </c>
      <c r="M18" s="9">
        <v>5392</v>
      </c>
      <c r="N18" s="9">
        <v>5334</v>
      </c>
      <c r="O18" s="9">
        <v>5227</v>
      </c>
      <c r="P18" s="9">
        <v>5719</v>
      </c>
      <c r="Q18" s="9">
        <v>5652</v>
      </c>
      <c r="R18" s="9">
        <v>5791</v>
      </c>
      <c r="S18" s="9">
        <v>5833</v>
      </c>
      <c r="T18" s="9">
        <v>5732</v>
      </c>
      <c r="U18" s="9">
        <v>5172</v>
      </c>
    </row>
    <row r="19" spans="1:21" ht="15" customHeight="1">
      <c r="A19" s="3" t="s">
        <v>128</v>
      </c>
      <c r="B19" s="15"/>
      <c r="C19" s="15"/>
      <c r="D19" s="15">
        <v>23257</v>
      </c>
      <c r="E19" s="15">
        <v>29864</v>
      </c>
      <c r="F19" s="15">
        <v>50376</v>
      </c>
      <c r="G19" s="15">
        <v>51101</v>
      </c>
      <c r="H19" s="15">
        <v>66795</v>
      </c>
      <c r="I19" s="15">
        <v>63344</v>
      </c>
      <c r="J19" s="8">
        <v>62634</v>
      </c>
      <c r="K19" s="9">
        <v>65330</v>
      </c>
      <c r="L19" s="9">
        <v>66916</v>
      </c>
      <c r="M19" s="9">
        <v>58727</v>
      </c>
      <c r="N19" s="9">
        <v>65669</v>
      </c>
      <c r="O19" s="9">
        <v>94755</v>
      </c>
      <c r="P19" s="9">
        <v>64874</v>
      </c>
      <c r="Q19" s="9">
        <v>72902</v>
      </c>
      <c r="R19" s="9">
        <v>70344</v>
      </c>
      <c r="S19" s="9">
        <v>70661</v>
      </c>
      <c r="T19" s="9">
        <v>59889</v>
      </c>
      <c r="U19" s="9">
        <v>63189</v>
      </c>
    </row>
    <row r="20" spans="1:21" ht="15" customHeight="1">
      <c r="A20" s="3" t="s">
        <v>129</v>
      </c>
      <c r="B20" s="15"/>
      <c r="C20" s="15"/>
      <c r="D20" s="15">
        <v>57611</v>
      </c>
      <c r="E20" s="15">
        <v>55781</v>
      </c>
      <c r="F20" s="15">
        <v>53158</v>
      </c>
      <c r="G20" s="15">
        <v>52159</v>
      </c>
      <c r="H20" s="15">
        <v>55086</v>
      </c>
      <c r="I20" s="15">
        <v>59765</v>
      </c>
      <c r="J20" s="8">
        <v>62939</v>
      </c>
      <c r="K20" s="9">
        <v>58721</v>
      </c>
      <c r="L20" s="9">
        <v>60201</v>
      </c>
      <c r="M20" s="9">
        <v>66528</v>
      </c>
      <c r="N20" s="9">
        <v>65947</v>
      </c>
      <c r="O20" s="9">
        <v>77469</v>
      </c>
      <c r="P20" s="9">
        <v>99633</v>
      </c>
      <c r="Q20" s="9">
        <v>93518</v>
      </c>
      <c r="R20" s="9">
        <v>94732</v>
      </c>
      <c r="S20" s="9">
        <v>93424</v>
      </c>
      <c r="T20" s="9">
        <v>70291</v>
      </c>
      <c r="U20" s="9">
        <v>68543</v>
      </c>
    </row>
    <row r="21" spans="1:21" ht="15" customHeight="1">
      <c r="A21" s="4" t="s">
        <v>130</v>
      </c>
      <c r="B21" s="15"/>
      <c r="C21" s="15"/>
      <c r="D21" s="15">
        <v>9356</v>
      </c>
      <c r="E21" s="15">
        <v>9827</v>
      </c>
      <c r="F21" s="15">
        <v>10593</v>
      </c>
      <c r="G21" s="15">
        <v>11065</v>
      </c>
      <c r="H21" s="15">
        <v>12197</v>
      </c>
      <c r="I21" s="15">
        <v>12375</v>
      </c>
      <c r="J21" s="8">
        <v>11522</v>
      </c>
      <c r="K21" s="11">
        <v>12933</v>
      </c>
      <c r="L21" s="11">
        <v>12424</v>
      </c>
      <c r="M21" s="11">
        <v>15508</v>
      </c>
      <c r="N21" s="11">
        <v>14276</v>
      </c>
      <c r="O21" s="11">
        <v>13581</v>
      </c>
      <c r="P21" s="11">
        <v>14277</v>
      </c>
      <c r="Q21" s="11">
        <v>14207</v>
      </c>
      <c r="R21" s="11">
        <v>14494</v>
      </c>
      <c r="S21" s="11">
        <v>13629</v>
      </c>
      <c r="T21" s="11">
        <v>13691</v>
      </c>
      <c r="U21" s="11">
        <v>13979</v>
      </c>
    </row>
    <row r="22" spans="1:21" ht="15" customHeight="1">
      <c r="A22" s="3" t="s">
        <v>131</v>
      </c>
      <c r="B22" s="15"/>
      <c r="C22" s="15"/>
      <c r="D22" s="15">
        <v>353180</v>
      </c>
      <c r="E22" s="15">
        <v>308991</v>
      </c>
      <c r="F22" s="15">
        <v>460262</v>
      </c>
      <c r="G22" s="15">
        <v>460597</v>
      </c>
      <c r="H22" s="15">
        <v>796161</v>
      </c>
      <c r="I22" s="15">
        <v>524615</v>
      </c>
      <c r="J22" s="8">
        <v>493114</v>
      </c>
      <c r="K22" s="9">
        <v>574381</v>
      </c>
      <c r="L22" s="9">
        <v>543010</v>
      </c>
      <c r="M22" s="9">
        <v>374023</v>
      </c>
      <c r="N22" s="9">
        <v>307732</v>
      </c>
      <c r="O22" s="9">
        <v>326573</v>
      </c>
      <c r="P22" s="9">
        <v>382086</v>
      </c>
      <c r="Q22" s="9">
        <v>443971</v>
      </c>
      <c r="R22" s="9">
        <v>526624</v>
      </c>
      <c r="S22" s="9">
        <v>381182</v>
      </c>
      <c r="T22" s="9">
        <v>457689</v>
      </c>
      <c r="U22" s="9">
        <v>846181</v>
      </c>
    </row>
    <row r="23" spans="1:21" ht="15" customHeight="1">
      <c r="A23" s="3" t="s">
        <v>132</v>
      </c>
      <c r="B23" s="15"/>
      <c r="C23" s="15"/>
      <c r="D23" s="15">
        <v>264265</v>
      </c>
      <c r="E23" s="15">
        <v>313071</v>
      </c>
      <c r="F23" s="15">
        <v>639528</v>
      </c>
      <c r="G23" s="15">
        <v>380155</v>
      </c>
      <c r="H23" s="15">
        <v>463495</v>
      </c>
      <c r="I23" s="15">
        <v>435481</v>
      </c>
      <c r="J23" s="8">
        <v>362679</v>
      </c>
      <c r="K23" s="9">
        <v>436610</v>
      </c>
      <c r="L23" s="9">
        <v>429935</v>
      </c>
      <c r="M23" s="9">
        <v>335814</v>
      </c>
      <c r="N23" s="9">
        <v>357602</v>
      </c>
      <c r="O23" s="9">
        <v>429052</v>
      </c>
      <c r="P23" s="9">
        <v>396007</v>
      </c>
      <c r="Q23" s="9">
        <v>384955</v>
      </c>
      <c r="R23" s="9">
        <v>369193</v>
      </c>
      <c r="S23" s="9">
        <v>368630</v>
      </c>
      <c r="T23" s="9">
        <v>428856</v>
      </c>
      <c r="U23" s="9">
        <v>452494</v>
      </c>
    </row>
    <row r="24" spans="1:21" ht="15" customHeight="1">
      <c r="A24" s="3" t="s">
        <v>133</v>
      </c>
      <c r="B24" s="15"/>
      <c r="C24" s="15"/>
      <c r="D24" s="15">
        <v>382496</v>
      </c>
      <c r="E24" s="15">
        <v>118835</v>
      </c>
      <c r="F24" s="15">
        <v>79411</v>
      </c>
      <c r="G24" s="15">
        <v>78876</v>
      </c>
      <c r="H24" s="15">
        <v>68254</v>
      </c>
      <c r="I24" s="15">
        <v>24369</v>
      </c>
      <c r="J24" s="8">
        <v>14662</v>
      </c>
      <c r="K24" s="9">
        <v>19946</v>
      </c>
      <c r="L24" s="9">
        <v>17662</v>
      </c>
      <c r="M24" s="9">
        <v>17171</v>
      </c>
      <c r="N24" s="9">
        <v>16869</v>
      </c>
      <c r="O24" s="9">
        <v>21867</v>
      </c>
      <c r="P24" s="9">
        <v>2266</v>
      </c>
      <c r="Q24" s="9">
        <v>9177</v>
      </c>
      <c r="R24" s="9">
        <v>14523</v>
      </c>
      <c r="S24" s="9">
        <v>1383</v>
      </c>
      <c r="T24" s="9">
        <v>7361</v>
      </c>
      <c r="U24" s="9">
        <v>4584</v>
      </c>
    </row>
    <row r="25" spans="1:21" ht="15" customHeight="1">
      <c r="A25" s="3" t="s">
        <v>134</v>
      </c>
      <c r="B25" s="15"/>
      <c r="C25" s="15"/>
      <c r="D25" s="15">
        <v>2546</v>
      </c>
      <c r="E25" s="15">
        <v>2725</v>
      </c>
      <c r="F25" s="15">
        <v>2215</v>
      </c>
      <c r="G25" s="15">
        <v>3207</v>
      </c>
      <c r="H25" s="15">
        <v>3762</v>
      </c>
      <c r="I25" s="15">
        <v>4556</v>
      </c>
      <c r="J25" s="17">
        <v>5312</v>
      </c>
      <c r="K25" s="16">
        <v>2273</v>
      </c>
      <c r="L25" s="9">
        <v>5037</v>
      </c>
      <c r="M25" s="9">
        <v>2038</v>
      </c>
      <c r="N25" s="9">
        <v>2605</v>
      </c>
      <c r="O25" s="9">
        <v>9400</v>
      </c>
      <c r="P25" s="9">
        <v>5559</v>
      </c>
      <c r="Q25" s="9">
        <v>2357</v>
      </c>
      <c r="R25" s="9">
        <v>21022</v>
      </c>
      <c r="S25" s="9">
        <v>2432</v>
      </c>
      <c r="T25" s="9">
        <v>5671</v>
      </c>
      <c r="U25" s="9">
        <v>2796</v>
      </c>
    </row>
    <row r="26" spans="1:21" ht="15" customHeight="1">
      <c r="A26" s="3" t="s">
        <v>135</v>
      </c>
      <c r="B26" s="15"/>
      <c r="C26" s="15"/>
      <c r="D26" s="15">
        <v>226870</v>
      </c>
      <c r="E26" s="15">
        <v>214972</v>
      </c>
      <c r="F26" s="15">
        <v>406354</v>
      </c>
      <c r="G26" s="15">
        <v>400436</v>
      </c>
      <c r="H26" s="15">
        <v>337906</v>
      </c>
      <c r="I26" s="15">
        <v>136430</v>
      </c>
      <c r="J26" s="8">
        <v>333796</v>
      </c>
      <c r="K26" s="9">
        <v>595356</v>
      </c>
      <c r="L26" s="9">
        <v>16848</v>
      </c>
      <c r="M26" s="9">
        <v>9844</v>
      </c>
      <c r="N26" s="9">
        <v>184948</v>
      </c>
      <c r="O26" s="9">
        <v>294512</v>
      </c>
      <c r="P26" s="9">
        <v>196237</v>
      </c>
      <c r="Q26" s="9">
        <v>707364</v>
      </c>
      <c r="R26" s="9">
        <v>370614</v>
      </c>
      <c r="S26" s="9">
        <v>525989</v>
      </c>
      <c r="T26" s="9">
        <v>372960</v>
      </c>
      <c r="U26" s="9">
        <v>382949</v>
      </c>
    </row>
    <row r="27" spans="1:21" ht="15" customHeight="1">
      <c r="A27" s="3" t="s">
        <v>136</v>
      </c>
      <c r="B27" s="15"/>
      <c r="C27" s="15"/>
      <c r="D27" s="15">
        <v>296155</v>
      </c>
      <c r="E27" s="15">
        <v>289594</v>
      </c>
      <c r="F27" s="15">
        <v>239582</v>
      </c>
      <c r="G27" s="15">
        <v>372483</v>
      </c>
      <c r="H27" s="15">
        <v>281791</v>
      </c>
      <c r="I27" s="15">
        <v>352896</v>
      </c>
      <c r="J27" s="8">
        <v>439497</v>
      </c>
      <c r="K27" s="9">
        <v>494115</v>
      </c>
      <c r="L27" s="9">
        <v>481268</v>
      </c>
      <c r="M27" s="9">
        <v>478007</v>
      </c>
      <c r="N27" s="9">
        <v>636288</v>
      </c>
      <c r="O27" s="9">
        <v>509818</v>
      </c>
      <c r="P27" s="9">
        <v>414009</v>
      </c>
      <c r="Q27" s="9">
        <v>458483</v>
      </c>
      <c r="R27" s="9">
        <v>306116</v>
      </c>
      <c r="S27" s="9">
        <v>320093</v>
      </c>
      <c r="T27" s="9">
        <v>344776</v>
      </c>
      <c r="U27" s="9">
        <v>314124</v>
      </c>
    </row>
    <row r="28" spans="1:21" ht="15" customHeight="1">
      <c r="A28" s="3" t="s">
        <v>137</v>
      </c>
      <c r="B28" s="15"/>
      <c r="C28" s="15"/>
      <c r="D28" s="15">
        <v>183591</v>
      </c>
      <c r="E28" s="15">
        <v>149811</v>
      </c>
      <c r="F28" s="15">
        <v>163432</v>
      </c>
      <c r="G28" s="15">
        <v>167473</v>
      </c>
      <c r="H28" s="15">
        <v>157082</v>
      </c>
      <c r="I28" s="15">
        <v>154443</v>
      </c>
      <c r="J28" s="8">
        <v>202549</v>
      </c>
      <c r="K28" s="9">
        <v>196993</v>
      </c>
      <c r="L28" s="9">
        <v>186513</v>
      </c>
      <c r="M28" s="9">
        <v>108207</v>
      </c>
      <c r="N28" s="9">
        <v>102943</v>
      </c>
      <c r="O28" s="9">
        <v>84260</v>
      </c>
      <c r="P28" s="9">
        <v>80804</v>
      </c>
      <c r="Q28" s="9">
        <v>74499</v>
      </c>
      <c r="R28" s="9">
        <v>119973</v>
      </c>
      <c r="S28" s="9">
        <v>59497</v>
      </c>
      <c r="T28" s="9">
        <v>44270</v>
      </c>
      <c r="U28" s="9">
        <v>192779</v>
      </c>
    </row>
    <row r="29" spans="1:21" ht="15" customHeight="1">
      <c r="A29" s="3" t="s">
        <v>138</v>
      </c>
      <c r="B29" s="15"/>
      <c r="C29" s="15"/>
      <c r="D29" s="15">
        <v>666400</v>
      </c>
      <c r="E29" s="15">
        <v>608400</v>
      </c>
      <c r="F29" s="15">
        <v>554000</v>
      </c>
      <c r="G29" s="15">
        <v>545100</v>
      </c>
      <c r="H29" s="15">
        <v>464300</v>
      </c>
      <c r="I29" s="15">
        <v>638200</v>
      </c>
      <c r="J29" s="8">
        <v>310500</v>
      </c>
      <c r="K29" s="9">
        <v>566500</v>
      </c>
      <c r="L29" s="9">
        <v>531300</v>
      </c>
      <c r="M29" s="9">
        <v>642100</v>
      </c>
      <c r="N29" s="9">
        <v>1343400</v>
      </c>
      <c r="O29" s="9">
        <v>955400</v>
      </c>
      <c r="P29" s="9">
        <v>571800</v>
      </c>
      <c r="Q29" s="9">
        <v>653100</v>
      </c>
      <c r="R29" s="9">
        <v>983700</v>
      </c>
      <c r="S29" s="9">
        <v>669300</v>
      </c>
      <c r="T29" s="9">
        <v>426061</v>
      </c>
      <c r="U29" s="9">
        <v>335895</v>
      </c>
    </row>
    <row r="30" spans="1:21" ht="15" customHeight="1">
      <c r="A30" s="3" t="s">
        <v>193</v>
      </c>
      <c r="B30" s="74"/>
      <c r="C30" s="74"/>
      <c r="D30" s="74"/>
      <c r="E30" s="15"/>
      <c r="F30" s="15"/>
      <c r="G30" s="15"/>
      <c r="H30" s="15"/>
      <c r="I30" s="15"/>
      <c r="J30" s="8"/>
      <c r="K30" s="9"/>
      <c r="L30" s="9"/>
      <c r="M30" s="9"/>
      <c r="N30" s="9">
        <v>41100</v>
      </c>
      <c r="O30" s="16">
        <v>38500</v>
      </c>
      <c r="P30" s="16">
        <v>32000</v>
      </c>
      <c r="Q30" s="16">
        <v>34900</v>
      </c>
      <c r="R30" s="16">
        <v>36300</v>
      </c>
      <c r="S30" s="16">
        <v>27800</v>
      </c>
      <c r="T30" s="16"/>
      <c r="U30" s="16"/>
    </row>
    <row r="31" spans="1:21" ht="15" customHeight="1">
      <c r="A31" s="3" t="s">
        <v>194</v>
      </c>
      <c r="B31" s="74"/>
      <c r="C31" s="74"/>
      <c r="D31" s="74"/>
      <c r="E31" s="15"/>
      <c r="F31" s="15"/>
      <c r="G31" s="15"/>
      <c r="H31" s="15"/>
      <c r="I31" s="15"/>
      <c r="J31" s="8"/>
      <c r="K31" s="9"/>
      <c r="L31" s="9"/>
      <c r="M31" s="9"/>
      <c r="N31" s="16">
        <v>0</v>
      </c>
      <c r="O31" s="16">
        <v>285800</v>
      </c>
      <c r="P31" s="16">
        <v>488600</v>
      </c>
      <c r="Q31" s="16">
        <v>437000</v>
      </c>
      <c r="R31" s="16">
        <v>334000</v>
      </c>
      <c r="S31" s="16">
        <v>298600</v>
      </c>
      <c r="T31" s="16">
        <v>270961</v>
      </c>
      <c r="U31" s="16">
        <v>253795</v>
      </c>
    </row>
    <row r="32" spans="1:21" ht="15" customHeight="1">
      <c r="A32" s="3" t="s">
        <v>0</v>
      </c>
      <c r="B32" s="10">
        <f aca="true" t="shared" si="0" ref="B32:K32">SUM(B4:B29)-B16-B17</f>
        <v>0</v>
      </c>
      <c r="C32" s="10">
        <f t="shared" si="0"/>
        <v>0</v>
      </c>
      <c r="D32" s="10">
        <f t="shared" si="0"/>
        <v>7654804</v>
      </c>
      <c r="E32" s="8">
        <f t="shared" si="0"/>
        <v>7425348</v>
      </c>
      <c r="F32" s="8">
        <f t="shared" si="0"/>
        <v>8018352</v>
      </c>
      <c r="G32" s="8">
        <f t="shared" si="0"/>
        <v>7802374</v>
      </c>
      <c r="H32" s="8">
        <f t="shared" si="0"/>
        <v>8177012</v>
      </c>
      <c r="I32" s="8">
        <f t="shared" si="0"/>
        <v>8118569</v>
      </c>
      <c r="J32" s="8">
        <f t="shared" si="0"/>
        <v>8005764</v>
      </c>
      <c r="K32" s="8">
        <f t="shared" si="0"/>
        <v>8542872</v>
      </c>
      <c r="L32" s="8">
        <f aca="true" t="shared" si="1" ref="L32:Q32">SUM(L4:L29)-L16-L17</f>
        <v>8219566</v>
      </c>
      <c r="M32" s="8">
        <f t="shared" si="1"/>
        <v>8097887</v>
      </c>
      <c r="N32" s="8">
        <f t="shared" si="1"/>
        <v>9006687</v>
      </c>
      <c r="O32" s="8">
        <f t="shared" si="1"/>
        <v>8368119</v>
      </c>
      <c r="P32" s="8">
        <f t="shared" si="1"/>
        <v>7486091</v>
      </c>
      <c r="Q32" s="8">
        <f t="shared" si="1"/>
        <v>8035320</v>
      </c>
      <c r="R32" s="8">
        <f>SUM(R4:R29)-R16-R17</f>
        <v>8241943</v>
      </c>
      <c r="S32" s="8">
        <f>SUM(S4:S29)-S16-S17</f>
        <v>7858921</v>
      </c>
      <c r="T32" s="8">
        <f>SUM(T4:T29)-T16-T17</f>
        <v>7708605</v>
      </c>
      <c r="U32" s="8">
        <f>SUM(U4:U29)-U16-U17</f>
        <v>8323895</v>
      </c>
    </row>
    <row r="33" spans="1:21" ht="15" customHeight="1">
      <c r="A33" s="3" t="s">
        <v>1</v>
      </c>
      <c r="B33" s="15">
        <f aca="true" t="shared" si="2" ref="B33:L33">+B4+B5+B6+B9+B10+B11+B12+B13+B14+B15+B18</f>
        <v>0</v>
      </c>
      <c r="C33" s="15">
        <f t="shared" si="2"/>
        <v>0</v>
      </c>
      <c r="D33" s="15">
        <f t="shared" si="2"/>
        <v>5189077</v>
      </c>
      <c r="E33" s="15">
        <f t="shared" si="2"/>
        <v>5323477</v>
      </c>
      <c r="F33" s="15">
        <f t="shared" si="2"/>
        <v>5359441</v>
      </c>
      <c r="G33" s="15">
        <f t="shared" si="2"/>
        <v>5279722</v>
      </c>
      <c r="H33" s="15">
        <f t="shared" si="2"/>
        <v>5470183</v>
      </c>
      <c r="I33" s="15">
        <f t="shared" si="2"/>
        <v>5712095</v>
      </c>
      <c r="J33" s="12">
        <f t="shared" si="2"/>
        <v>5706560</v>
      </c>
      <c r="K33" s="12">
        <f t="shared" si="2"/>
        <v>5519714</v>
      </c>
      <c r="L33" s="12">
        <f t="shared" si="2"/>
        <v>5868452</v>
      </c>
      <c r="M33" s="12">
        <f>+M4+M5+M6+M9+M10+M11+M12+M13+M14+M15+M18</f>
        <v>5989920</v>
      </c>
      <c r="N33" s="12">
        <f>+N4+N5+N6+N9+N10+N11+N12+N13+N14+N15+N18</f>
        <v>5908408</v>
      </c>
      <c r="O33" s="12">
        <f>+O4+O5+O6+O9+O10+O11+O12+O13+O14+O15+O18</f>
        <v>5551432</v>
      </c>
      <c r="P33" s="12">
        <f>+P4+P5+P6+P9+P10+P11+P12+P13+P14+P15+P18</f>
        <v>5258539</v>
      </c>
      <c r="Q33" s="12">
        <f>SUM(Q4:Q15)+Q18</f>
        <v>5120787</v>
      </c>
      <c r="R33" s="12">
        <f>SUM(R4:R15)+R18</f>
        <v>5350608</v>
      </c>
      <c r="S33" s="12">
        <f>SUM(S4:S15)+S18</f>
        <v>5352701</v>
      </c>
      <c r="T33" s="12">
        <f>SUM(T4:T15)+T18</f>
        <v>5477090</v>
      </c>
      <c r="U33" s="12">
        <f>SUM(U4:U15)+U18</f>
        <v>5646382</v>
      </c>
    </row>
    <row r="34" spans="1:21" ht="15" customHeight="1">
      <c r="A34" s="3" t="s">
        <v>174</v>
      </c>
      <c r="B34" s="15">
        <f aca="true" t="shared" si="3" ref="B34:I34">SUM(B19:B29)</f>
        <v>0</v>
      </c>
      <c r="C34" s="15">
        <f t="shared" si="3"/>
        <v>0</v>
      </c>
      <c r="D34" s="15">
        <f t="shared" si="3"/>
        <v>2465727</v>
      </c>
      <c r="E34" s="15">
        <f t="shared" si="3"/>
        <v>2101871</v>
      </c>
      <c r="F34" s="15">
        <f t="shared" si="3"/>
        <v>2658911</v>
      </c>
      <c r="G34" s="15">
        <f t="shared" si="3"/>
        <v>2522652</v>
      </c>
      <c r="H34" s="15">
        <f t="shared" si="3"/>
        <v>2706829</v>
      </c>
      <c r="I34" s="15">
        <f t="shared" si="3"/>
        <v>2406474</v>
      </c>
      <c r="J34" s="12">
        <f aca="true" t="shared" si="4" ref="J34:O34">SUM(J19:J29)</f>
        <v>2299204</v>
      </c>
      <c r="K34" s="12">
        <f t="shared" si="4"/>
        <v>3023158</v>
      </c>
      <c r="L34" s="12">
        <f t="shared" si="4"/>
        <v>2351114</v>
      </c>
      <c r="M34" s="12">
        <f t="shared" si="4"/>
        <v>2107967</v>
      </c>
      <c r="N34" s="12">
        <f t="shared" si="4"/>
        <v>3098279</v>
      </c>
      <c r="O34" s="12">
        <f t="shared" si="4"/>
        <v>2816687</v>
      </c>
      <c r="P34" s="12">
        <f>SUM(P19:P29)</f>
        <v>2227552</v>
      </c>
      <c r="Q34" s="12">
        <f>SUM(Q19:Q29)</f>
        <v>2914533</v>
      </c>
      <c r="R34" s="12">
        <f>SUM(R19:R29)</f>
        <v>2891335</v>
      </c>
      <c r="S34" s="12">
        <f>SUM(S19:S29)</f>
        <v>2506220</v>
      </c>
      <c r="T34" s="12">
        <f>SUM(T19:T29)</f>
        <v>2231515</v>
      </c>
      <c r="U34" s="12">
        <f>SUM(U19:U29)</f>
        <v>2677513</v>
      </c>
    </row>
    <row r="35" spans="1:21" ht="15" customHeight="1">
      <c r="A35" s="3" t="s">
        <v>12</v>
      </c>
      <c r="B35" s="15">
        <f aca="true" t="shared" si="5" ref="B35:L35">+B4+B19+B20+B21+B24+B25+B26+B27+B28</f>
        <v>0</v>
      </c>
      <c r="C35" s="15">
        <f t="shared" si="5"/>
        <v>0</v>
      </c>
      <c r="D35" s="15">
        <f t="shared" si="5"/>
        <v>4958974</v>
      </c>
      <c r="E35" s="15">
        <f t="shared" si="5"/>
        <v>4732375</v>
      </c>
      <c r="F35" s="15">
        <f t="shared" si="5"/>
        <v>4754740</v>
      </c>
      <c r="G35" s="15">
        <f t="shared" si="5"/>
        <v>4909332</v>
      </c>
      <c r="H35" s="15">
        <f t="shared" si="5"/>
        <v>4941013</v>
      </c>
      <c r="I35" s="15">
        <f t="shared" si="5"/>
        <v>4962099</v>
      </c>
      <c r="J35" s="12">
        <f t="shared" si="5"/>
        <v>5449374</v>
      </c>
      <c r="K35" s="12">
        <f t="shared" si="5"/>
        <v>5432563</v>
      </c>
      <c r="L35" s="12">
        <f t="shared" si="5"/>
        <v>4727240</v>
      </c>
      <c r="M35" s="12">
        <f aca="true" t="shared" si="6" ref="M35:R35">+M4+M19+M20+M21+M24+M25+M26+M27+M28</f>
        <v>4539384</v>
      </c>
      <c r="N35" s="12">
        <f t="shared" si="6"/>
        <v>4885314</v>
      </c>
      <c r="O35" s="12">
        <f t="shared" si="6"/>
        <v>4830438</v>
      </c>
      <c r="P35" s="12">
        <f t="shared" si="6"/>
        <v>4437545</v>
      </c>
      <c r="Q35" s="12">
        <f t="shared" si="6"/>
        <v>4828569</v>
      </c>
      <c r="R35" s="12">
        <f t="shared" si="6"/>
        <v>4493273</v>
      </c>
      <c r="S35" s="12">
        <f>+S4+S19+S20+S21+S24+S25+S26+S27+S28</f>
        <v>4606015</v>
      </c>
      <c r="T35" s="12">
        <f>+T4+T19+T20+T21+T24+T25+T26+T27+T28</f>
        <v>4791218</v>
      </c>
      <c r="U35" s="12">
        <f>+U4+U19+U20+U21+U24+U25+U26+U27+U28</f>
        <v>5029937</v>
      </c>
    </row>
    <row r="36" spans="1:21" ht="15" customHeight="1">
      <c r="A36" s="3" t="s">
        <v>11</v>
      </c>
      <c r="B36" s="12">
        <f aca="true" t="shared" si="7" ref="B36:K36">SUM(B5:B18)-B16-B17+B22+B23+B29</f>
        <v>0</v>
      </c>
      <c r="C36" s="12">
        <f t="shared" si="7"/>
        <v>0</v>
      </c>
      <c r="D36" s="12">
        <f t="shared" si="7"/>
        <v>2695830</v>
      </c>
      <c r="E36" s="12">
        <f t="shared" si="7"/>
        <v>2692973</v>
      </c>
      <c r="F36" s="12">
        <f t="shared" si="7"/>
        <v>3263612</v>
      </c>
      <c r="G36" s="12">
        <f t="shared" si="7"/>
        <v>2893042</v>
      </c>
      <c r="H36" s="12">
        <f t="shared" si="7"/>
        <v>3235999</v>
      </c>
      <c r="I36" s="12">
        <f t="shared" si="7"/>
        <v>3156470</v>
      </c>
      <c r="J36" s="12">
        <f t="shared" si="7"/>
        <v>2556390</v>
      </c>
      <c r="K36" s="12">
        <f t="shared" si="7"/>
        <v>3110309</v>
      </c>
      <c r="L36" s="12">
        <f aca="true" t="shared" si="8" ref="L36:Q36">SUM(L5:L18)-L16-L17+L22+L23+L29</f>
        <v>3492326</v>
      </c>
      <c r="M36" s="12">
        <f t="shared" si="8"/>
        <v>3558503</v>
      </c>
      <c r="N36" s="12">
        <f t="shared" si="8"/>
        <v>4121373</v>
      </c>
      <c r="O36" s="12">
        <f t="shared" si="8"/>
        <v>3537681</v>
      </c>
      <c r="P36" s="12">
        <f t="shared" si="8"/>
        <v>3048546</v>
      </c>
      <c r="Q36" s="12">
        <f t="shared" si="8"/>
        <v>3206751</v>
      </c>
      <c r="R36" s="12">
        <f>SUM(R5:R18)-R16-R17+R22+R23+R29</f>
        <v>3748670</v>
      </c>
      <c r="S36" s="12">
        <f>SUM(S5:S18)-S16-S17+S22+S23+S29</f>
        <v>3252906</v>
      </c>
      <c r="T36" s="12">
        <f>SUM(T5:T18)-T16-T17+T22+T23+T29</f>
        <v>2917387</v>
      </c>
      <c r="U36" s="12">
        <f>SUM(U5:U18)-U16-U17+U22+U23+U29</f>
        <v>3293958</v>
      </c>
    </row>
    <row r="37" spans="1:21" ht="15" customHeight="1">
      <c r="A37" s="28" t="s">
        <v>97</v>
      </c>
      <c r="L37" s="29"/>
      <c r="M37" s="70"/>
      <c r="N37" s="70"/>
      <c r="Q37" s="70"/>
      <c r="R37" s="70"/>
      <c r="S37" s="70"/>
      <c r="T37" s="70"/>
      <c r="U37" s="70" t="str">
        <f>'財政指標'!$U$1</f>
        <v>大平町</v>
      </c>
    </row>
    <row r="38" spans="14:15" ht="15" customHeight="1">
      <c r="N38" s="66"/>
      <c r="O38" s="66"/>
    </row>
    <row r="39" spans="1:21" ht="15" customHeight="1">
      <c r="A39" s="2"/>
      <c r="B39" s="2" t="s">
        <v>10</v>
      </c>
      <c r="C39" s="2" t="s">
        <v>9</v>
      </c>
      <c r="D39" s="2" t="s">
        <v>8</v>
      </c>
      <c r="E39" s="2" t="s">
        <v>7</v>
      </c>
      <c r="F39" s="2" t="s">
        <v>6</v>
      </c>
      <c r="G39" s="2" t="s">
        <v>5</v>
      </c>
      <c r="H39" s="2" t="s">
        <v>4</v>
      </c>
      <c r="I39" s="2" t="s">
        <v>3</v>
      </c>
      <c r="J39" s="5" t="s">
        <v>167</v>
      </c>
      <c r="K39" s="5" t="s">
        <v>168</v>
      </c>
      <c r="L39" s="2" t="s">
        <v>170</v>
      </c>
      <c r="M39" s="2" t="s">
        <v>176</v>
      </c>
      <c r="N39" s="2" t="s">
        <v>185</v>
      </c>
      <c r="O39" s="2" t="s">
        <v>189</v>
      </c>
      <c r="P39" s="2" t="s">
        <v>192</v>
      </c>
      <c r="Q39" s="2" t="s">
        <v>196</v>
      </c>
      <c r="R39" s="2" t="s">
        <v>207</v>
      </c>
      <c r="S39" s="2" t="s">
        <v>209</v>
      </c>
      <c r="T39" s="2" t="s">
        <v>217</v>
      </c>
      <c r="U39" s="2" t="s">
        <v>221</v>
      </c>
    </row>
    <row r="40" spans="1:21" ht="15" customHeight="1">
      <c r="A40" s="3" t="s">
        <v>116</v>
      </c>
      <c r="B40" s="26" t="e">
        <f>+B4/$B$32*100</f>
        <v>#DIV/0!</v>
      </c>
      <c r="C40" s="26" t="e">
        <f aca="true" t="shared" si="9" ref="C40:P40">+C4/C$32*100</f>
        <v>#DIV/0!</v>
      </c>
      <c r="D40" s="26">
        <f t="shared" si="9"/>
        <v>49.3427656671549</v>
      </c>
      <c r="E40" s="26">
        <f t="shared" si="9"/>
        <v>51.997105051507354</v>
      </c>
      <c r="F40" s="26">
        <f t="shared" si="9"/>
        <v>46.76296326227634</v>
      </c>
      <c r="G40" s="26">
        <f t="shared" si="9"/>
        <v>48.3510787870461</v>
      </c>
      <c r="H40" s="26">
        <f t="shared" si="9"/>
        <v>48.40570125126391</v>
      </c>
      <c r="I40" s="26">
        <f t="shared" si="9"/>
        <v>51.16567956742131</v>
      </c>
      <c r="J40" s="26">
        <f t="shared" si="9"/>
        <v>53.9169403444818</v>
      </c>
      <c r="K40" s="26">
        <f t="shared" si="9"/>
        <v>46.66927000662072</v>
      </c>
      <c r="L40" s="26">
        <f t="shared" si="9"/>
        <v>47.20895239481014</v>
      </c>
      <c r="M40" s="26">
        <f t="shared" si="9"/>
        <v>46.72026171765548</v>
      </c>
      <c r="N40" s="26">
        <f t="shared" si="9"/>
        <v>42.14389819475241</v>
      </c>
      <c r="O40" s="26">
        <f t="shared" si="9"/>
        <v>44.51150850029738</v>
      </c>
      <c r="P40" s="26">
        <f t="shared" si="9"/>
        <v>47.55333591322894</v>
      </c>
      <c r="Q40" s="26">
        <f aca="true" t="shared" si="10" ref="Q40:R67">+Q4/Q$32*100</f>
        <v>42.26417865125471</v>
      </c>
      <c r="R40" s="26">
        <f t="shared" si="10"/>
        <v>42.24070707598924</v>
      </c>
      <c r="S40" s="26">
        <f aca="true" t="shared" si="11" ref="S40:T67">+S4/S$32*100</f>
        <v>44.77595588503816</v>
      </c>
      <c r="T40" s="26">
        <f t="shared" si="11"/>
        <v>50.233589605382555</v>
      </c>
      <c r="U40" s="26">
        <f>+U4/U$32*100</f>
        <v>47.8981774758091</v>
      </c>
    </row>
    <row r="41" spans="1:21" ht="15" customHeight="1">
      <c r="A41" s="3" t="s">
        <v>117</v>
      </c>
      <c r="B41" s="26" t="e">
        <f>+B5/$B$32*100</f>
        <v>#DIV/0!</v>
      </c>
      <c r="C41" s="26" t="e">
        <f aca="true" t="shared" si="12" ref="C41:P41">+C5/C$32*100</f>
        <v>#DIV/0!</v>
      </c>
      <c r="D41" s="26">
        <f t="shared" si="12"/>
        <v>2.8535021928713005</v>
      </c>
      <c r="E41" s="26">
        <f t="shared" si="12"/>
        <v>3.115773159722615</v>
      </c>
      <c r="F41" s="26">
        <f t="shared" si="12"/>
        <v>3.18854797095463</v>
      </c>
      <c r="G41" s="26">
        <f t="shared" si="12"/>
        <v>3.2262488314454036</v>
      </c>
      <c r="H41" s="26">
        <f t="shared" si="12"/>
        <v>3.1525941260695225</v>
      </c>
      <c r="I41" s="26">
        <f t="shared" si="12"/>
        <v>3.2783733192388955</v>
      </c>
      <c r="J41" s="26">
        <f t="shared" si="12"/>
        <v>2.144879614237942</v>
      </c>
      <c r="K41" s="26">
        <f t="shared" si="12"/>
        <v>1.4190192712708325</v>
      </c>
      <c r="L41" s="26">
        <f t="shared" si="12"/>
        <v>1.467814724037741</v>
      </c>
      <c r="M41" s="26">
        <f t="shared" si="12"/>
        <v>1.5248422211868355</v>
      </c>
      <c r="N41" s="26">
        <f t="shared" si="12"/>
        <v>1.38013011887723</v>
      </c>
      <c r="O41" s="26">
        <f t="shared" si="12"/>
        <v>1.4939797103745776</v>
      </c>
      <c r="P41" s="26">
        <f t="shared" si="12"/>
        <v>1.7643253334751074</v>
      </c>
      <c r="Q41" s="26">
        <f t="shared" si="10"/>
        <v>2.3635399710279117</v>
      </c>
      <c r="R41" s="26">
        <f t="shared" si="10"/>
        <v>2.91204391974077</v>
      </c>
      <c r="S41" s="26">
        <f t="shared" si="11"/>
        <v>4.641985840040891</v>
      </c>
      <c r="T41" s="26">
        <f t="shared" si="11"/>
        <v>1.781891794948632</v>
      </c>
      <c r="U41" s="26">
        <f>+U5/U$32*100</f>
        <v>1.58830691641353</v>
      </c>
    </row>
    <row r="42" spans="1:21" ht="15" customHeight="1">
      <c r="A42" s="3" t="s">
        <v>197</v>
      </c>
      <c r="B42" s="26" t="e">
        <f>+B6/$B$32*100</f>
        <v>#DIV/0!</v>
      </c>
      <c r="C42" s="26" t="e">
        <f aca="true" t="shared" si="13" ref="C42:P42">+C6/C$32*100</f>
        <v>#DIV/0!</v>
      </c>
      <c r="D42" s="26">
        <f t="shared" si="13"/>
        <v>1.7210238172002834</v>
      </c>
      <c r="E42" s="26">
        <f t="shared" si="13"/>
        <v>1.263186587349172</v>
      </c>
      <c r="F42" s="26">
        <f t="shared" si="13"/>
        <v>1.2265862112314352</v>
      </c>
      <c r="G42" s="26">
        <f t="shared" si="13"/>
        <v>1.632926081215794</v>
      </c>
      <c r="H42" s="26">
        <f t="shared" si="13"/>
        <v>1.0861546980730858</v>
      </c>
      <c r="I42" s="26">
        <f t="shared" si="13"/>
        <v>0.6079766027732227</v>
      </c>
      <c r="J42" s="26">
        <f t="shared" si="13"/>
        <v>0.4926200672415525</v>
      </c>
      <c r="K42" s="26">
        <f t="shared" si="13"/>
        <v>0.3755528585702794</v>
      </c>
      <c r="L42" s="26">
        <f t="shared" si="13"/>
        <v>0.3764797314116098</v>
      </c>
      <c r="M42" s="26">
        <f t="shared" si="13"/>
        <v>1.629462105361559</v>
      </c>
      <c r="N42" s="26">
        <f t="shared" si="13"/>
        <v>1.4655999481274302</v>
      </c>
      <c r="O42" s="26">
        <f t="shared" si="13"/>
        <v>0.484218735417123</v>
      </c>
      <c r="P42" s="26">
        <f t="shared" si="13"/>
        <v>0.3671475540438929</v>
      </c>
      <c r="Q42" s="26">
        <f t="shared" si="10"/>
        <v>0.3422141246397157</v>
      </c>
      <c r="R42" s="26">
        <f t="shared" si="10"/>
        <v>0.19346166310541094</v>
      </c>
      <c r="S42" s="26">
        <f t="shared" si="11"/>
        <v>0.1365581865500366</v>
      </c>
      <c r="T42" s="26">
        <f t="shared" si="11"/>
        <v>0.18223790166962764</v>
      </c>
      <c r="U42" s="26">
        <f>+U6/U$32*100</f>
        <v>0.1707133499401422</v>
      </c>
    </row>
    <row r="43" spans="1:21" ht="15" customHeight="1">
      <c r="A43" s="3" t="s">
        <v>198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f t="shared" si="10"/>
        <v>0.05338928630098117</v>
      </c>
      <c r="R43" s="26">
        <f t="shared" si="10"/>
        <v>0.09128915354061537</v>
      </c>
      <c r="S43" s="26">
        <f t="shared" si="11"/>
        <v>0.14655955951205007</v>
      </c>
      <c r="T43" s="26">
        <f t="shared" si="11"/>
        <v>0.16226022736928405</v>
      </c>
      <c r="U43" s="26">
        <f>+U7/U$32*100</f>
        <v>0.05415733860170028</v>
      </c>
    </row>
    <row r="44" spans="1:21" ht="15" customHeight="1">
      <c r="A44" s="3" t="s">
        <v>199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>
        <f t="shared" si="10"/>
        <v>0.06238706112513254</v>
      </c>
      <c r="R44" s="26">
        <f t="shared" si="10"/>
        <v>0.1348347106986787</v>
      </c>
      <c r="S44" s="26">
        <f t="shared" si="11"/>
        <v>0.10619778465771573</v>
      </c>
      <c r="T44" s="26">
        <f t="shared" si="11"/>
        <v>0.09272754279146486</v>
      </c>
      <c r="U44" s="26">
        <f>+U8/U$32*100</f>
        <v>0.031800016698913185</v>
      </c>
    </row>
    <row r="45" spans="1:21" ht="15" customHeight="1">
      <c r="A45" s="3" t="s">
        <v>118</v>
      </c>
      <c r="B45" s="26" t="e">
        <f aca="true" t="shared" si="14" ref="B45:B65">+B9/$B$32*100</f>
        <v>#DIV/0!</v>
      </c>
      <c r="C45" s="26" t="e">
        <f aca="true" t="shared" si="15" ref="C45:P45">+C9/C$32*100</f>
        <v>#DIV/0!</v>
      </c>
      <c r="D45" s="26">
        <f t="shared" si="15"/>
        <v>0</v>
      </c>
      <c r="E45" s="26">
        <f t="shared" si="15"/>
        <v>0</v>
      </c>
      <c r="F45" s="26">
        <f t="shared" si="15"/>
        <v>0</v>
      </c>
      <c r="G45" s="26">
        <f t="shared" si="15"/>
        <v>0</v>
      </c>
      <c r="H45" s="26">
        <f t="shared" si="15"/>
        <v>0</v>
      </c>
      <c r="I45" s="26">
        <f t="shared" si="15"/>
        <v>0</v>
      </c>
      <c r="J45" s="26">
        <f t="shared" si="15"/>
        <v>0.8551713490430145</v>
      </c>
      <c r="K45" s="26">
        <f t="shared" si="15"/>
        <v>3.3882750438025995</v>
      </c>
      <c r="L45" s="26">
        <f t="shared" si="15"/>
        <v>3.341125310022451</v>
      </c>
      <c r="M45" s="26">
        <f t="shared" si="15"/>
        <v>3.4973691285146358</v>
      </c>
      <c r="N45" s="26">
        <f t="shared" si="15"/>
        <v>3.0526874088108094</v>
      </c>
      <c r="O45" s="26">
        <f t="shared" si="15"/>
        <v>2.881161226316213</v>
      </c>
      <c r="P45" s="26">
        <f t="shared" si="15"/>
        <v>3.611030109038215</v>
      </c>
      <c r="Q45" s="26">
        <f t="shared" si="10"/>
        <v>3.712695947392263</v>
      </c>
      <c r="R45" s="26">
        <f t="shared" si="10"/>
        <v>3.3430587908700655</v>
      </c>
      <c r="S45" s="26">
        <f t="shared" si="11"/>
        <v>3.6439098955187363</v>
      </c>
      <c r="T45" s="26">
        <f t="shared" si="11"/>
        <v>3.617606557866177</v>
      </c>
      <c r="U45" s="26">
        <f>+U9/U$32*100</f>
        <v>3.0262995869121365</v>
      </c>
    </row>
    <row r="46" spans="1:21" ht="15" customHeight="1">
      <c r="A46" s="3" t="s">
        <v>119</v>
      </c>
      <c r="B46" s="26" t="e">
        <f t="shared" si="14"/>
        <v>#DIV/0!</v>
      </c>
      <c r="C46" s="26" t="e">
        <f aca="true" t="shared" si="16" ref="C46:P46">+C10/C$32*100</f>
        <v>#DIV/0!</v>
      </c>
      <c r="D46" s="26">
        <f t="shared" si="16"/>
        <v>0</v>
      </c>
      <c r="E46" s="26">
        <f t="shared" si="16"/>
        <v>0</v>
      </c>
      <c r="F46" s="26">
        <f t="shared" si="16"/>
        <v>0</v>
      </c>
      <c r="G46" s="26">
        <f t="shared" si="16"/>
        <v>0</v>
      </c>
      <c r="H46" s="26">
        <f t="shared" si="16"/>
        <v>0</v>
      </c>
      <c r="I46" s="26">
        <f t="shared" si="16"/>
        <v>0</v>
      </c>
      <c r="J46" s="26">
        <f t="shared" si="16"/>
        <v>0</v>
      </c>
      <c r="K46" s="26">
        <f t="shared" si="16"/>
        <v>0</v>
      </c>
      <c r="L46" s="26">
        <f t="shared" si="16"/>
        <v>0</v>
      </c>
      <c r="M46" s="26">
        <f t="shared" si="16"/>
        <v>0</v>
      </c>
      <c r="N46" s="26">
        <f t="shared" si="16"/>
        <v>0</v>
      </c>
      <c r="O46" s="26">
        <f t="shared" si="16"/>
        <v>0</v>
      </c>
      <c r="P46" s="26">
        <f t="shared" si="16"/>
        <v>0</v>
      </c>
      <c r="Q46" s="26">
        <f t="shared" si="10"/>
        <v>0</v>
      </c>
      <c r="R46" s="26">
        <f t="shared" si="10"/>
        <v>0</v>
      </c>
      <c r="S46" s="26">
        <f t="shared" si="11"/>
        <v>0</v>
      </c>
      <c r="T46" s="26">
        <f t="shared" si="11"/>
        <v>0</v>
      </c>
      <c r="U46" s="26">
        <f>+U10/U$32*100</f>
        <v>0</v>
      </c>
    </row>
    <row r="47" spans="1:21" ht="15" customHeight="1">
      <c r="A47" s="3" t="s">
        <v>120</v>
      </c>
      <c r="B47" s="26" t="e">
        <f t="shared" si="14"/>
        <v>#DIV/0!</v>
      </c>
      <c r="C47" s="26" t="e">
        <f aca="true" t="shared" si="17" ref="C47:P47">+C11/C$32*100</f>
        <v>#DIV/0!</v>
      </c>
      <c r="D47" s="26">
        <f t="shared" si="17"/>
        <v>0</v>
      </c>
      <c r="E47" s="26">
        <f t="shared" si="17"/>
        <v>0</v>
      </c>
      <c r="F47" s="26">
        <f t="shared" si="17"/>
        <v>0</v>
      </c>
      <c r="G47" s="26">
        <f t="shared" si="17"/>
        <v>0</v>
      </c>
      <c r="H47" s="26">
        <f t="shared" si="17"/>
        <v>0</v>
      </c>
      <c r="I47" s="26">
        <f t="shared" si="17"/>
        <v>0</v>
      </c>
      <c r="J47" s="26">
        <f t="shared" si="17"/>
        <v>0</v>
      </c>
      <c r="K47" s="26">
        <f t="shared" si="17"/>
        <v>0</v>
      </c>
      <c r="L47" s="26">
        <f t="shared" si="17"/>
        <v>0</v>
      </c>
      <c r="M47" s="26">
        <f t="shared" si="17"/>
        <v>0</v>
      </c>
      <c r="N47" s="26">
        <f t="shared" si="17"/>
        <v>0</v>
      </c>
      <c r="O47" s="26">
        <f t="shared" si="17"/>
        <v>0</v>
      </c>
      <c r="P47" s="26">
        <f t="shared" si="17"/>
        <v>0</v>
      </c>
      <c r="Q47" s="26">
        <f t="shared" si="10"/>
        <v>0</v>
      </c>
      <c r="R47" s="26">
        <f t="shared" si="10"/>
        <v>0</v>
      </c>
      <c r="S47" s="26">
        <f t="shared" si="11"/>
        <v>0</v>
      </c>
      <c r="T47" s="26">
        <f t="shared" si="11"/>
        <v>0</v>
      </c>
      <c r="U47" s="26">
        <f>+U11/U$32*100</f>
        <v>0</v>
      </c>
    </row>
    <row r="48" spans="1:21" ht="15" customHeight="1">
      <c r="A48" s="3" t="s">
        <v>121</v>
      </c>
      <c r="B48" s="26" t="e">
        <f t="shared" si="14"/>
        <v>#DIV/0!</v>
      </c>
      <c r="C48" s="26" t="e">
        <f aca="true" t="shared" si="18" ref="C48:P48">+C12/C$32*100</f>
        <v>#DIV/0!</v>
      </c>
      <c r="D48" s="26">
        <f t="shared" si="18"/>
        <v>1.7192994098869157</v>
      </c>
      <c r="E48" s="26">
        <f t="shared" si="18"/>
        <v>1.653538662430367</v>
      </c>
      <c r="F48" s="26">
        <f t="shared" si="18"/>
        <v>1.3796850026040264</v>
      </c>
      <c r="G48" s="26">
        <f t="shared" si="18"/>
        <v>1.4686299323769918</v>
      </c>
      <c r="H48" s="26">
        <f t="shared" si="18"/>
        <v>1.4847477293661793</v>
      </c>
      <c r="I48" s="26">
        <f t="shared" si="18"/>
        <v>1.4915066928666862</v>
      </c>
      <c r="J48" s="26">
        <f t="shared" si="18"/>
        <v>1.277866796972781</v>
      </c>
      <c r="K48" s="26">
        <f t="shared" si="18"/>
        <v>1.0484647317670217</v>
      </c>
      <c r="L48" s="26">
        <f t="shared" si="18"/>
        <v>1.0513207145000112</v>
      </c>
      <c r="M48" s="26">
        <f t="shared" si="18"/>
        <v>1.015660011062145</v>
      </c>
      <c r="N48" s="26">
        <f t="shared" si="18"/>
        <v>0.9342836050592188</v>
      </c>
      <c r="O48" s="26">
        <f t="shared" si="18"/>
        <v>0.8866269707684606</v>
      </c>
      <c r="P48" s="26">
        <f t="shared" si="18"/>
        <v>1.123136226904001</v>
      </c>
      <c r="Q48" s="26">
        <f t="shared" si="10"/>
        <v>1.00264830772141</v>
      </c>
      <c r="R48" s="26">
        <f t="shared" si="10"/>
        <v>1.0266632516143341</v>
      </c>
      <c r="S48" s="26">
        <f t="shared" si="11"/>
        <v>1.0266294825969111</v>
      </c>
      <c r="T48" s="26">
        <f t="shared" si="11"/>
        <v>1.0536796216695499</v>
      </c>
      <c r="U48" s="26">
        <f>+U12/U$32*100</f>
        <v>0.81230001099245</v>
      </c>
    </row>
    <row r="49" spans="1:21" ht="15" customHeight="1">
      <c r="A49" s="3" t="s">
        <v>122</v>
      </c>
      <c r="B49" s="26" t="e">
        <f t="shared" si="14"/>
        <v>#DIV/0!</v>
      </c>
      <c r="C49" s="26" t="e">
        <f aca="true" t="shared" si="19" ref="C49:P49">+C13/C$32*100</f>
        <v>#DIV/0!</v>
      </c>
      <c r="D49" s="26">
        <f t="shared" si="19"/>
        <v>0</v>
      </c>
      <c r="E49" s="26">
        <f t="shared" si="19"/>
        <v>0</v>
      </c>
      <c r="F49" s="26">
        <f t="shared" si="19"/>
        <v>0</v>
      </c>
      <c r="G49" s="26">
        <f t="shared" si="19"/>
        <v>0</v>
      </c>
      <c r="H49" s="26">
        <f t="shared" si="19"/>
        <v>0</v>
      </c>
      <c r="I49" s="26">
        <f t="shared" si="19"/>
        <v>0</v>
      </c>
      <c r="J49" s="26">
        <f t="shared" si="19"/>
        <v>0</v>
      </c>
      <c r="K49" s="26">
        <f t="shared" si="19"/>
        <v>0</v>
      </c>
      <c r="L49" s="26">
        <f t="shared" si="19"/>
        <v>0</v>
      </c>
      <c r="M49" s="26">
        <f t="shared" si="19"/>
        <v>0</v>
      </c>
      <c r="N49" s="26">
        <f t="shared" si="19"/>
        <v>0</v>
      </c>
      <c r="O49" s="26">
        <f t="shared" si="19"/>
        <v>0</v>
      </c>
      <c r="P49" s="26">
        <f t="shared" si="19"/>
        <v>0</v>
      </c>
      <c r="Q49" s="26">
        <f t="shared" si="10"/>
        <v>0</v>
      </c>
      <c r="R49" s="26">
        <f t="shared" si="10"/>
        <v>0</v>
      </c>
      <c r="S49" s="26">
        <f t="shared" si="11"/>
        <v>0</v>
      </c>
      <c r="T49" s="26">
        <f t="shared" si="11"/>
        <v>0</v>
      </c>
      <c r="U49" s="26">
        <f>+U13/U$32*100</f>
        <v>0</v>
      </c>
    </row>
    <row r="50" spans="1:21" ht="15" customHeight="1">
      <c r="A50" s="3" t="s">
        <v>123</v>
      </c>
      <c r="B50" s="26" t="e">
        <f t="shared" si="14"/>
        <v>#DIV/0!</v>
      </c>
      <c r="C50" s="26" t="e">
        <f aca="true" t="shared" si="20" ref="C50:P50">+C14/C$32*100</f>
        <v>#DIV/0!</v>
      </c>
      <c r="D50" s="26">
        <f t="shared" si="20"/>
        <v>0</v>
      </c>
      <c r="E50" s="26">
        <f t="shared" si="20"/>
        <v>0</v>
      </c>
      <c r="F50" s="26">
        <f t="shared" si="20"/>
        <v>0</v>
      </c>
      <c r="G50" s="26">
        <f t="shared" si="20"/>
        <v>0</v>
      </c>
      <c r="H50" s="26">
        <f t="shared" si="20"/>
        <v>0</v>
      </c>
      <c r="I50" s="26">
        <f t="shared" si="20"/>
        <v>0</v>
      </c>
      <c r="J50" s="26">
        <f t="shared" si="20"/>
        <v>0</v>
      </c>
      <c r="K50" s="26">
        <f t="shared" si="20"/>
        <v>0</v>
      </c>
      <c r="L50" s="26">
        <f t="shared" si="20"/>
        <v>1.0938047093970655</v>
      </c>
      <c r="M50" s="26">
        <f t="shared" si="20"/>
        <v>1.2766787187818254</v>
      </c>
      <c r="N50" s="26">
        <f t="shared" si="20"/>
        <v>1.1665443686452077</v>
      </c>
      <c r="O50" s="26">
        <f t="shared" si="20"/>
        <v>1.1880447684838136</v>
      </c>
      <c r="P50" s="26">
        <f t="shared" si="20"/>
        <v>1.2635699993494602</v>
      </c>
      <c r="Q50" s="26">
        <f t="shared" si="10"/>
        <v>1.1607502874807722</v>
      </c>
      <c r="R50" s="26">
        <f t="shared" si="10"/>
        <v>1.1028952760289656</v>
      </c>
      <c r="S50" s="26">
        <f t="shared" si="11"/>
        <v>0.9584140112873001</v>
      </c>
      <c r="T50" s="26">
        <f t="shared" si="11"/>
        <v>0.2635755756067408</v>
      </c>
      <c r="U50" s="26">
        <f>+U14/U$32*100</f>
        <v>0.6321679934694034</v>
      </c>
    </row>
    <row r="51" spans="1:21" ht="15" customHeight="1">
      <c r="A51" s="3" t="s">
        <v>124</v>
      </c>
      <c r="B51" s="26" t="e">
        <f t="shared" si="14"/>
        <v>#DIV/0!</v>
      </c>
      <c r="C51" s="26" t="e">
        <f aca="true" t="shared" si="21" ref="C51:P51">+C15/C$32*100</f>
        <v>#DIV/0!</v>
      </c>
      <c r="D51" s="26">
        <f t="shared" si="21"/>
        <v>12.06198094686683</v>
      </c>
      <c r="E51" s="26">
        <f t="shared" si="21"/>
        <v>13.578232292951117</v>
      </c>
      <c r="F51" s="26">
        <f t="shared" si="21"/>
        <v>14.196994594400444</v>
      </c>
      <c r="G51" s="26">
        <f t="shared" si="21"/>
        <v>12.898446037065128</v>
      </c>
      <c r="H51" s="26">
        <f t="shared" si="21"/>
        <v>12.680964635981946</v>
      </c>
      <c r="I51" s="26">
        <f t="shared" si="21"/>
        <v>13.724401430843292</v>
      </c>
      <c r="J51" s="26">
        <f t="shared" si="21"/>
        <v>12.505689650606739</v>
      </c>
      <c r="K51" s="26">
        <f t="shared" si="21"/>
        <v>11.63374565368649</v>
      </c>
      <c r="L51" s="26">
        <f t="shared" si="21"/>
        <v>16.778598772733254</v>
      </c>
      <c r="M51" s="26">
        <f t="shared" si="21"/>
        <v>18.238066300505302</v>
      </c>
      <c r="N51" s="26">
        <f t="shared" si="21"/>
        <v>15.397870493334565</v>
      </c>
      <c r="O51" s="26">
        <f t="shared" si="21"/>
        <v>14.83225800206713</v>
      </c>
      <c r="P51" s="26">
        <f t="shared" si="21"/>
        <v>14.485183255186184</v>
      </c>
      <c r="Q51" s="26">
        <f t="shared" si="10"/>
        <v>12.696333188970693</v>
      </c>
      <c r="R51" s="26">
        <f t="shared" si="10"/>
        <v>13.804038683596817</v>
      </c>
      <c r="S51" s="26">
        <f t="shared" si="11"/>
        <v>12.599439541382335</v>
      </c>
      <c r="T51" s="26">
        <f t="shared" si="11"/>
        <v>13.589709162682484</v>
      </c>
      <c r="U51" s="26">
        <f>+U15/U$32*100</f>
        <v>13.557355060341342</v>
      </c>
    </row>
    <row r="52" spans="1:21" ht="15" customHeight="1">
      <c r="A52" s="3" t="s">
        <v>125</v>
      </c>
      <c r="B52" s="26" t="e">
        <f t="shared" si="14"/>
        <v>#DIV/0!</v>
      </c>
      <c r="C52" s="26" t="e">
        <f aca="true" t="shared" si="22" ref="C52:P52">+C16/C$32*100</f>
        <v>#DIV/0!</v>
      </c>
      <c r="D52" s="26">
        <f t="shared" si="22"/>
        <v>10.004710767251519</v>
      </c>
      <c r="E52" s="26">
        <f t="shared" si="22"/>
        <v>11.324506272298617</v>
      </c>
      <c r="F52" s="26">
        <f t="shared" si="22"/>
        <v>0</v>
      </c>
      <c r="G52" s="26">
        <f t="shared" si="22"/>
        <v>0</v>
      </c>
      <c r="H52" s="26">
        <f t="shared" si="22"/>
        <v>0</v>
      </c>
      <c r="I52" s="26">
        <f t="shared" si="22"/>
        <v>0</v>
      </c>
      <c r="J52" s="26">
        <f t="shared" si="22"/>
        <v>10.125129843947436</v>
      </c>
      <c r="K52" s="26">
        <f t="shared" si="22"/>
        <v>9.335104166374025</v>
      </c>
      <c r="L52" s="26">
        <f t="shared" si="22"/>
        <v>14.112071123949853</v>
      </c>
      <c r="M52" s="26">
        <f t="shared" si="22"/>
        <v>15.287098967915952</v>
      </c>
      <c r="N52" s="26">
        <f t="shared" si="22"/>
        <v>12.745996391347894</v>
      </c>
      <c r="O52" s="26">
        <f t="shared" si="22"/>
        <v>11.836220302316447</v>
      </c>
      <c r="P52" s="26">
        <f t="shared" si="22"/>
        <v>11.374814973528908</v>
      </c>
      <c r="Q52" s="26">
        <f t="shared" si="10"/>
        <v>10.050327802750855</v>
      </c>
      <c r="R52" s="26">
        <f t="shared" si="10"/>
        <v>11.496136287280804</v>
      </c>
      <c r="S52" s="26">
        <f t="shared" si="11"/>
        <v>10.394874818057085</v>
      </c>
      <c r="T52" s="26">
        <f t="shared" si="11"/>
        <v>11.186524669508945</v>
      </c>
      <c r="U52" s="26">
        <f>+U16/U$32*100</f>
        <v>11.448318365380631</v>
      </c>
    </row>
    <row r="53" spans="1:21" ht="15" customHeight="1">
      <c r="A53" s="3" t="s">
        <v>126</v>
      </c>
      <c r="B53" s="26" t="e">
        <f t="shared" si="14"/>
        <v>#DIV/0!</v>
      </c>
      <c r="C53" s="26" t="e">
        <f aca="true" t="shared" si="23" ref="C53:P53">+C17/C$32*100</f>
        <v>#DIV/0!</v>
      </c>
      <c r="D53" s="26">
        <f t="shared" si="23"/>
        <v>2.0572701796153106</v>
      </c>
      <c r="E53" s="26">
        <f t="shared" si="23"/>
        <v>2.2537260206525</v>
      </c>
      <c r="F53" s="26">
        <f t="shared" si="23"/>
        <v>0</v>
      </c>
      <c r="G53" s="26">
        <f t="shared" si="23"/>
        <v>0</v>
      </c>
      <c r="H53" s="26">
        <f t="shared" si="23"/>
        <v>0</v>
      </c>
      <c r="I53" s="26">
        <f t="shared" si="23"/>
        <v>0</v>
      </c>
      <c r="J53" s="26">
        <f t="shared" si="23"/>
        <v>2.380559806659302</v>
      </c>
      <c r="K53" s="26">
        <f t="shared" si="23"/>
        <v>2.2986414873124636</v>
      </c>
      <c r="L53" s="26">
        <f t="shared" si="23"/>
        <v>2.666527648783403</v>
      </c>
      <c r="M53" s="26">
        <f t="shared" si="23"/>
        <v>2.9509673325893533</v>
      </c>
      <c r="N53" s="26">
        <f t="shared" si="23"/>
        <v>2.6518741019866683</v>
      </c>
      <c r="O53" s="26">
        <f t="shared" si="23"/>
        <v>2.996037699750685</v>
      </c>
      <c r="P53" s="26">
        <f t="shared" si="23"/>
        <v>3.110368281657276</v>
      </c>
      <c r="Q53" s="26">
        <f t="shared" si="10"/>
        <v>2.6460053862198394</v>
      </c>
      <c r="R53" s="26">
        <f t="shared" si="10"/>
        <v>2.307902396316014</v>
      </c>
      <c r="S53" s="26">
        <f t="shared" si="11"/>
        <v>2.2045647233252503</v>
      </c>
      <c r="T53" s="26">
        <f t="shared" si="11"/>
        <v>2.403184493173538</v>
      </c>
      <c r="U53" s="26">
        <f>+U17/U$32*100</f>
        <v>2.1090366949607127</v>
      </c>
    </row>
    <row r="54" spans="1:21" ht="15" customHeight="1">
      <c r="A54" s="3" t="s">
        <v>127</v>
      </c>
      <c r="B54" s="26" t="e">
        <f t="shared" si="14"/>
        <v>#DIV/0!</v>
      </c>
      <c r="C54" s="26" t="e">
        <f aca="true" t="shared" si="24" ref="C54:P54">+C18/C$32*100</f>
        <v>#DIV/0!</v>
      </c>
      <c r="D54" s="26">
        <f t="shared" si="24"/>
        <v>0.08993045413050418</v>
      </c>
      <c r="E54" s="26">
        <f t="shared" si="24"/>
        <v>0.0854640078821895</v>
      </c>
      <c r="F54" s="26">
        <f t="shared" si="24"/>
        <v>0.0849052274083253</v>
      </c>
      <c r="G54" s="26">
        <f t="shared" si="24"/>
        <v>0.09081851241686184</v>
      </c>
      <c r="H54" s="26">
        <f t="shared" si="24"/>
        <v>0.08692661818277875</v>
      </c>
      <c r="I54" s="26">
        <f t="shared" si="24"/>
        <v>0.0904592915327812</v>
      </c>
      <c r="J54" s="26">
        <f t="shared" si="24"/>
        <v>0.08747447464102114</v>
      </c>
      <c r="K54" s="26">
        <f t="shared" si="24"/>
        <v>0.07759685501550298</v>
      </c>
      <c r="L54" s="26">
        <f t="shared" si="24"/>
        <v>0.07803331708754452</v>
      </c>
      <c r="M54" s="26">
        <f t="shared" si="24"/>
        <v>0.06658527094784109</v>
      </c>
      <c r="N54" s="26">
        <f t="shared" si="24"/>
        <v>0.059222664227145894</v>
      </c>
      <c r="O54" s="26">
        <f t="shared" si="24"/>
        <v>0.06246326085945958</v>
      </c>
      <c r="P54" s="26">
        <f t="shared" si="24"/>
        <v>0.07639501042666995</v>
      </c>
      <c r="Q54" s="26">
        <f t="shared" si="10"/>
        <v>0.07033945132241155</v>
      </c>
      <c r="R54" s="26">
        <f t="shared" si="10"/>
        <v>0.07026255823414455</v>
      </c>
      <c r="S54" s="26">
        <f t="shared" si="11"/>
        <v>0.07422138484405175</v>
      </c>
      <c r="T54" s="26">
        <f t="shared" si="11"/>
        <v>0.07435846044777232</v>
      </c>
      <c r="U54" s="26">
        <f>+U18/U$32*100</f>
        <v>0.06213437339130298</v>
      </c>
    </row>
    <row r="55" spans="1:21" ht="15" customHeight="1">
      <c r="A55" s="3" t="s">
        <v>128</v>
      </c>
      <c r="B55" s="26" t="e">
        <f t="shared" si="14"/>
        <v>#DIV/0!</v>
      </c>
      <c r="C55" s="26" t="e">
        <f aca="true" t="shared" si="25" ref="C55:P55">+C19/C$32*100</f>
        <v>#DIV/0!</v>
      </c>
      <c r="D55" s="26">
        <f t="shared" si="25"/>
        <v>0.30382227944699824</v>
      </c>
      <c r="E55" s="26">
        <f t="shared" si="25"/>
        <v>0.40218990409607736</v>
      </c>
      <c r="F55" s="26">
        <f t="shared" si="25"/>
        <v>0.6282587743715915</v>
      </c>
      <c r="G55" s="26">
        <f t="shared" si="25"/>
        <v>0.6549416882605217</v>
      </c>
      <c r="H55" s="26">
        <f t="shared" si="25"/>
        <v>0.8168631769159688</v>
      </c>
      <c r="I55" s="26">
        <f t="shared" si="25"/>
        <v>0.780236024353553</v>
      </c>
      <c r="J55" s="26">
        <f t="shared" si="25"/>
        <v>0.7823613086770981</v>
      </c>
      <c r="K55" s="26">
        <f t="shared" si="25"/>
        <v>0.7647311115044215</v>
      </c>
      <c r="L55" s="26">
        <f t="shared" si="25"/>
        <v>0.8141062435656578</v>
      </c>
      <c r="M55" s="26">
        <f t="shared" si="25"/>
        <v>0.7252138736932239</v>
      </c>
      <c r="N55" s="26">
        <f t="shared" si="25"/>
        <v>0.7291138239843352</v>
      </c>
      <c r="O55" s="26">
        <f t="shared" si="25"/>
        <v>1.1323333236537387</v>
      </c>
      <c r="P55" s="26">
        <f t="shared" si="25"/>
        <v>0.866593793743624</v>
      </c>
      <c r="Q55" s="26">
        <f t="shared" si="10"/>
        <v>0.9072694055743892</v>
      </c>
      <c r="R55" s="26">
        <f t="shared" si="10"/>
        <v>0.8534880670735043</v>
      </c>
      <c r="S55" s="26">
        <f t="shared" si="11"/>
        <v>0.89911833952778</v>
      </c>
      <c r="T55" s="26">
        <f t="shared" si="11"/>
        <v>0.7769109975151146</v>
      </c>
      <c r="U55" s="26">
        <f>+U19/U$32*100</f>
        <v>0.7591277881328393</v>
      </c>
    </row>
    <row r="56" spans="1:21" ht="15" customHeight="1">
      <c r="A56" s="3" t="s">
        <v>129</v>
      </c>
      <c r="B56" s="26" t="e">
        <f t="shared" si="14"/>
        <v>#DIV/0!</v>
      </c>
      <c r="C56" s="26" t="e">
        <f aca="true" t="shared" si="26" ref="C56:P56">+C20/C$32*100</f>
        <v>#DIV/0!</v>
      </c>
      <c r="D56" s="26">
        <f t="shared" si="26"/>
        <v>0.752612346442835</v>
      </c>
      <c r="E56" s="26">
        <f t="shared" si="26"/>
        <v>0.751224050374474</v>
      </c>
      <c r="F56" s="26">
        <f t="shared" si="26"/>
        <v>0.6629541831039595</v>
      </c>
      <c r="G56" s="26">
        <f t="shared" si="26"/>
        <v>0.6685016637243998</v>
      </c>
      <c r="H56" s="26">
        <f t="shared" si="26"/>
        <v>0.6736690615104882</v>
      </c>
      <c r="I56" s="26">
        <f t="shared" si="26"/>
        <v>0.7361519006613112</v>
      </c>
      <c r="J56" s="26">
        <f t="shared" si="26"/>
        <v>0.7861710637485692</v>
      </c>
      <c r="K56" s="26">
        <f t="shared" si="26"/>
        <v>0.6873683697941395</v>
      </c>
      <c r="L56" s="26">
        <f t="shared" si="26"/>
        <v>0.7324109326453488</v>
      </c>
      <c r="M56" s="26">
        <f t="shared" si="26"/>
        <v>0.8215476457006624</v>
      </c>
      <c r="N56" s="26">
        <f t="shared" si="26"/>
        <v>0.7322004195327316</v>
      </c>
      <c r="O56" s="26">
        <f t="shared" si="26"/>
        <v>0.9257636035051605</v>
      </c>
      <c r="P56" s="26">
        <f t="shared" si="26"/>
        <v>1.3309082136458132</v>
      </c>
      <c r="Q56" s="26">
        <f t="shared" si="10"/>
        <v>1.1638366611410622</v>
      </c>
      <c r="R56" s="26">
        <f t="shared" si="10"/>
        <v>1.149389167093245</v>
      </c>
      <c r="S56" s="26">
        <f t="shared" si="11"/>
        <v>1.1887636992406465</v>
      </c>
      <c r="T56" s="26">
        <f t="shared" si="11"/>
        <v>0.9118511066528898</v>
      </c>
      <c r="U56" s="26">
        <f>+U20/U$32*100</f>
        <v>0.8234486379273164</v>
      </c>
    </row>
    <row r="57" spans="1:21" ht="15" customHeight="1">
      <c r="A57" s="4" t="s">
        <v>130</v>
      </c>
      <c r="B57" s="26" t="e">
        <f t="shared" si="14"/>
        <v>#DIV/0!</v>
      </c>
      <c r="C57" s="26" t="e">
        <f aca="true" t="shared" si="27" ref="C57:P57">+C21/C$32*100</f>
        <v>#DIV/0!</v>
      </c>
      <c r="D57" s="26">
        <f t="shared" si="27"/>
        <v>0.12222390018085375</v>
      </c>
      <c r="E57" s="26">
        <f t="shared" si="27"/>
        <v>0.13234396556228745</v>
      </c>
      <c r="F57" s="26">
        <f t="shared" si="27"/>
        <v>0.13210944094247795</v>
      </c>
      <c r="G57" s="26">
        <f t="shared" si="27"/>
        <v>0.14181581144405536</v>
      </c>
      <c r="H57" s="26">
        <f t="shared" si="27"/>
        <v>0.14916206555646488</v>
      </c>
      <c r="I57" s="26">
        <f t="shared" si="27"/>
        <v>0.15242834051173304</v>
      </c>
      <c r="J57" s="26">
        <f t="shared" si="27"/>
        <v>0.14392130469996367</v>
      </c>
      <c r="K57" s="26">
        <f t="shared" si="27"/>
        <v>0.1513893688211646</v>
      </c>
      <c r="L57" s="26">
        <f t="shared" si="27"/>
        <v>0.15115153281815608</v>
      </c>
      <c r="M57" s="26">
        <f t="shared" si="27"/>
        <v>0.19150674737743315</v>
      </c>
      <c r="N57" s="26">
        <f t="shared" si="27"/>
        <v>0.1585044534133361</v>
      </c>
      <c r="O57" s="26">
        <f t="shared" si="27"/>
        <v>0.16229453715942616</v>
      </c>
      <c r="P57" s="26">
        <f t="shared" si="27"/>
        <v>0.19071368488574345</v>
      </c>
      <c r="Q57" s="26">
        <f t="shared" si="10"/>
        <v>0.17680689754732856</v>
      </c>
      <c r="R57" s="26">
        <f t="shared" si="10"/>
        <v>0.17585659109751184</v>
      </c>
      <c r="S57" s="26">
        <f t="shared" si="11"/>
        <v>0.17342075330697432</v>
      </c>
      <c r="T57" s="26">
        <f t="shared" si="11"/>
        <v>0.17760671353636617</v>
      </c>
      <c r="U57" s="26">
        <f>+U21/U$32*100</f>
        <v>0.16793820681303645</v>
      </c>
    </row>
    <row r="58" spans="1:21" ht="15" customHeight="1">
      <c r="A58" s="3" t="s">
        <v>131</v>
      </c>
      <c r="B58" s="26" t="e">
        <f t="shared" si="14"/>
        <v>#DIV/0!</v>
      </c>
      <c r="C58" s="26" t="e">
        <f aca="true" t="shared" si="28" ref="C58:P58">+C22/C$32*100</f>
        <v>#DIV/0!</v>
      </c>
      <c r="D58" s="26">
        <f t="shared" si="28"/>
        <v>4.613834658601317</v>
      </c>
      <c r="E58" s="26">
        <f t="shared" si="28"/>
        <v>4.1612999148322745</v>
      </c>
      <c r="F58" s="26">
        <f t="shared" si="28"/>
        <v>5.740107194096742</v>
      </c>
      <c r="G58" s="26">
        <f t="shared" si="28"/>
        <v>5.903293023379808</v>
      </c>
      <c r="H58" s="26">
        <f t="shared" si="28"/>
        <v>9.736576147864282</v>
      </c>
      <c r="I58" s="26">
        <f t="shared" si="28"/>
        <v>6.461914655156592</v>
      </c>
      <c r="J58" s="26">
        <f t="shared" si="28"/>
        <v>6.159487089551978</v>
      </c>
      <c r="K58" s="26">
        <f t="shared" si="28"/>
        <v>6.723511718307379</v>
      </c>
      <c r="L58" s="26">
        <f t="shared" si="28"/>
        <v>6.606309870861795</v>
      </c>
      <c r="M58" s="26">
        <f t="shared" si="28"/>
        <v>4.618772773687754</v>
      </c>
      <c r="N58" s="26">
        <f t="shared" si="28"/>
        <v>3.41670583201126</v>
      </c>
      <c r="O58" s="26">
        <f t="shared" si="28"/>
        <v>3.902585515335047</v>
      </c>
      <c r="P58" s="26">
        <f t="shared" si="28"/>
        <v>5.103945436944328</v>
      </c>
      <c r="Q58" s="26">
        <f t="shared" si="10"/>
        <v>5.525243549727951</v>
      </c>
      <c r="R58" s="26">
        <f t="shared" si="10"/>
        <v>6.389561296407898</v>
      </c>
      <c r="S58" s="26">
        <f t="shared" si="11"/>
        <v>4.850309603570261</v>
      </c>
      <c r="T58" s="26">
        <f t="shared" si="11"/>
        <v>5.93737777457789</v>
      </c>
      <c r="U58" s="26">
        <f>+U22/U$32*100</f>
        <v>10.165685655573503</v>
      </c>
    </row>
    <row r="59" spans="1:21" ht="15" customHeight="1">
      <c r="A59" s="3" t="s">
        <v>132</v>
      </c>
      <c r="B59" s="26" t="e">
        <f t="shared" si="14"/>
        <v>#DIV/0!</v>
      </c>
      <c r="C59" s="26" t="e">
        <f aca="true" t="shared" si="29" ref="C59:P59">+C23/C$32*100</f>
        <v>#DIV/0!</v>
      </c>
      <c r="D59" s="26">
        <f t="shared" si="29"/>
        <v>3.4522765050548645</v>
      </c>
      <c r="E59" s="26">
        <f t="shared" si="29"/>
        <v>4.216246834491797</v>
      </c>
      <c r="F59" s="26">
        <f t="shared" si="29"/>
        <v>7.975803506755502</v>
      </c>
      <c r="G59" s="26">
        <f t="shared" si="29"/>
        <v>4.872299123318108</v>
      </c>
      <c r="H59" s="26">
        <f t="shared" si="29"/>
        <v>5.668268555800089</v>
      </c>
      <c r="I59" s="26">
        <f t="shared" si="29"/>
        <v>5.364011810455759</v>
      </c>
      <c r="J59" s="26">
        <f t="shared" si="29"/>
        <v>4.530223473986992</v>
      </c>
      <c r="K59" s="26">
        <f t="shared" si="29"/>
        <v>5.110810509627208</v>
      </c>
      <c r="L59" s="26">
        <f t="shared" si="29"/>
        <v>5.230628965081611</v>
      </c>
      <c r="M59" s="26">
        <f t="shared" si="29"/>
        <v>4.1469336383676385</v>
      </c>
      <c r="N59" s="26">
        <f t="shared" si="29"/>
        <v>3.9704055442361876</v>
      </c>
      <c r="O59" s="26">
        <f t="shared" si="29"/>
        <v>5.127221541663067</v>
      </c>
      <c r="P59" s="26">
        <f t="shared" si="29"/>
        <v>5.289903635956335</v>
      </c>
      <c r="Q59" s="26">
        <f t="shared" si="10"/>
        <v>4.790786179019628</v>
      </c>
      <c r="R59" s="26">
        <f t="shared" si="10"/>
        <v>4.479441316204201</v>
      </c>
      <c r="S59" s="26">
        <f t="shared" si="11"/>
        <v>4.690593021612</v>
      </c>
      <c r="T59" s="26">
        <f t="shared" si="11"/>
        <v>5.563341227109185</v>
      </c>
      <c r="U59" s="26">
        <f>+U23/U$32*100</f>
        <v>5.436084909768804</v>
      </c>
    </row>
    <row r="60" spans="1:21" ht="15" customHeight="1">
      <c r="A60" s="3" t="s">
        <v>133</v>
      </c>
      <c r="B60" s="26" t="e">
        <f t="shared" si="14"/>
        <v>#DIV/0!</v>
      </c>
      <c r="C60" s="26" t="e">
        <f aca="true" t="shared" si="30" ref="C60:P60">+C24/C$32*100</f>
        <v>#DIV/0!</v>
      </c>
      <c r="D60" s="26">
        <f t="shared" si="30"/>
        <v>4.996809846470269</v>
      </c>
      <c r="E60" s="26">
        <f t="shared" si="30"/>
        <v>1.6003963719949559</v>
      </c>
      <c r="F60" s="26">
        <f t="shared" si="30"/>
        <v>0.9903656013105935</v>
      </c>
      <c r="G60" s="26">
        <f t="shared" si="30"/>
        <v>1.0109230857172444</v>
      </c>
      <c r="H60" s="26">
        <f t="shared" si="30"/>
        <v>0.8347058803386862</v>
      </c>
      <c r="I60" s="26">
        <f t="shared" si="30"/>
        <v>0.3001637357519533</v>
      </c>
      <c r="J60" s="26">
        <f t="shared" si="30"/>
        <v>0.18314304543576354</v>
      </c>
      <c r="K60" s="26">
        <f t="shared" si="30"/>
        <v>0.23348119929691094</v>
      </c>
      <c r="L60" s="26">
        <f t="shared" si="30"/>
        <v>0.21487752516373737</v>
      </c>
      <c r="M60" s="26">
        <f t="shared" si="30"/>
        <v>0.21204296873987005</v>
      </c>
      <c r="N60" s="26">
        <f t="shared" si="30"/>
        <v>0.187294173762228</v>
      </c>
      <c r="O60" s="26">
        <f t="shared" si="30"/>
        <v>0.2613132055124933</v>
      </c>
      <c r="P60" s="26">
        <f t="shared" si="30"/>
        <v>0.03026946907271098</v>
      </c>
      <c r="Q60" s="26">
        <f t="shared" si="10"/>
        <v>0.11420827048580517</v>
      </c>
      <c r="R60" s="26">
        <f t="shared" si="10"/>
        <v>0.17620844987644296</v>
      </c>
      <c r="S60" s="26">
        <f t="shared" si="11"/>
        <v>0.017597835631634418</v>
      </c>
      <c r="T60" s="26">
        <f t="shared" si="11"/>
        <v>0.09549068865248642</v>
      </c>
      <c r="U60" s="26">
        <f>+U24/U$32*100</f>
        <v>0.05507037270412469</v>
      </c>
    </row>
    <row r="61" spans="1:21" ht="15" customHeight="1">
      <c r="A61" s="3" t="s">
        <v>134</v>
      </c>
      <c r="B61" s="26" t="e">
        <f t="shared" si="14"/>
        <v>#DIV/0!</v>
      </c>
      <c r="C61" s="26" t="e">
        <f aca="true" t="shared" si="31" ref="C61:P61">+C25/C$32*100</f>
        <v>#DIV/0!</v>
      </c>
      <c r="D61" s="26">
        <f t="shared" si="31"/>
        <v>0.03326015924117717</v>
      </c>
      <c r="E61" s="26">
        <f t="shared" si="31"/>
        <v>0.036698616684362806</v>
      </c>
      <c r="F61" s="26">
        <f t="shared" si="31"/>
        <v>0.02762413024521747</v>
      </c>
      <c r="G61" s="26">
        <f t="shared" si="31"/>
        <v>0.041102874586632226</v>
      </c>
      <c r="H61" s="26">
        <f t="shared" si="31"/>
        <v>0.04600702554918594</v>
      </c>
      <c r="I61" s="26">
        <f t="shared" si="31"/>
        <v>0.05611826419163279</v>
      </c>
      <c r="J61" s="26">
        <f t="shared" si="31"/>
        <v>0.06635219324476714</v>
      </c>
      <c r="K61" s="26">
        <f t="shared" si="31"/>
        <v>0.026606977138367516</v>
      </c>
      <c r="L61" s="26">
        <f t="shared" si="31"/>
        <v>0.061280607759582446</v>
      </c>
      <c r="M61" s="26">
        <f t="shared" si="31"/>
        <v>0.025167059011813823</v>
      </c>
      <c r="N61" s="26">
        <f t="shared" si="31"/>
        <v>0.028922954689110436</v>
      </c>
      <c r="O61" s="26">
        <f t="shared" si="31"/>
        <v>0.1123310985419782</v>
      </c>
      <c r="P61" s="26">
        <f t="shared" si="31"/>
        <v>0.07425771340476625</v>
      </c>
      <c r="Q61" s="26">
        <f t="shared" si="10"/>
        <v>0.029332994827835107</v>
      </c>
      <c r="R61" s="26">
        <f t="shared" si="10"/>
        <v>0.2550612155410441</v>
      </c>
      <c r="S61" s="26">
        <f t="shared" si="11"/>
        <v>0.03094572397406718</v>
      </c>
      <c r="T61" s="26">
        <f t="shared" si="11"/>
        <v>0.07356713698522625</v>
      </c>
      <c r="U61" s="26">
        <f>+U25/U$32*100</f>
        <v>0.03359004408392946</v>
      </c>
    </row>
    <row r="62" spans="1:21" ht="15" customHeight="1">
      <c r="A62" s="3" t="s">
        <v>135</v>
      </c>
      <c r="B62" s="26" t="e">
        <f t="shared" si="14"/>
        <v>#DIV/0!</v>
      </c>
      <c r="C62" s="26" t="e">
        <f aca="true" t="shared" si="32" ref="C62:P62">+C26/C$32*100</f>
        <v>#DIV/0!</v>
      </c>
      <c r="D62" s="26">
        <f t="shared" si="32"/>
        <v>2.96375975139272</v>
      </c>
      <c r="E62" s="26">
        <f t="shared" si="32"/>
        <v>2.895110101237006</v>
      </c>
      <c r="F62" s="26">
        <f t="shared" si="32"/>
        <v>5.067799468020361</v>
      </c>
      <c r="G62" s="26">
        <f t="shared" si="32"/>
        <v>5.132232830674356</v>
      </c>
      <c r="H62" s="26">
        <f t="shared" si="32"/>
        <v>4.13238967975099</v>
      </c>
      <c r="I62" s="26">
        <f t="shared" si="32"/>
        <v>1.680468565334605</v>
      </c>
      <c r="J62" s="26">
        <f t="shared" si="32"/>
        <v>4.169445914218805</v>
      </c>
      <c r="K62" s="26">
        <f t="shared" si="32"/>
        <v>6.969038047157912</v>
      </c>
      <c r="L62" s="26">
        <f t="shared" si="32"/>
        <v>0.20497432589506548</v>
      </c>
      <c r="M62" s="26">
        <f t="shared" si="32"/>
        <v>0.121562575521244</v>
      </c>
      <c r="N62" s="26">
        <f t="shared" si="32"/>
        <v>2.053452062895047</v>
      </c>
      <c r="O62" s="26">
        <f t="shared" si="32"/>
        <v>3.5194528184888387</v>
      </c>
      <c r="P62" s="26">
        <f t="shared" si="32"/>
        <v>2.6213547230457124</v>
      </c>
      <c r="Q62" s="26">
        <f t="shared" si="10"/>
        <v>8.803183942892131</v>
      </c>
      <c r="R62" s="26">
        <f t="shared" si="10"/>
        <v>4.496682396371826</v>
      </c>
      <c r="S62" s="26">
        <f t="shared" si="11"/>
        <v>6.692890792514647</v>
      </c>
      <c r="T62" s="26">
        <f t="shared" si="11"/>
        <v>4.838229485101389</v>
      </c>
      <c r="U62" s="26">
        <f>+U26/U$32*100</f>
        <v>4.600598638017418</v>
      </c>
    </row>
    <row r="63" spans="1:21" ht="15" customHeight="1">
      <c r="A63" s="3" t="s">
        <v>136</v>
      </c>
      <c r="B63" s="26" t="e">
        <f t="shared" si="14"/>
        <v>#DIV/0!</v>
      </c>
      <c r="C63" s="26" t="e">
        <f aca="true" t="shared" si="33" ref="C63:P63">+C27/C$32*100</f>
        <v>#DIV/0!</v>
      </c>
      <c r="D63" s="26">
        <f t="shared" si="33"/>
        <v>3.8688776355344956</v>
      </c>
      <c r="E63" s="26">
        <f t="shared" si="33"/>
        <v>3.900073100950959</v>
      </c>
      <c r="F63" s="26">
        <f t="shared" si="33"/>
        <v>2.987920709891509</v>
      </c>
      <c r="G63" s="26">
        <f t="shared" si="33"/>
        <v>4.773970076287038</v>
      </c>
      <c r="H63" s="26">
        <f t="shared" si="33"/>
        <v>3.4461365594180364</v>
      </c>
      <c r="I63" s="26">
        <f t="shared" si="33"/>
        <v>4.346775891169983</v>
      </c>
      <c r="J63" s="26">
        <f t="shared" si="33"/>
        <v>5.4897571299878445</v>
      </c>
      <c r="K63" s="26">
        <f t="shared" si="33"/>
        <v>5.783944790463909</v>
      </c>
      <c r="L63" s="26">
        <f t="shared" si="33"/>
        <v>5.855150989723788</v>
      </c>
      <c r="M63" s="26">
        <f t="shared" si="33"/>
        <v>5.902860832708582</v>
      </c>
      <c r="N63" s="26">
        <f t="shared" si="33"/>
        <v>7.064617655748445</v>
      </c>
      <c r="O63" s="26">
        <f t="shared" si="33"/>
        <v>6.092384680475982</v>
      </c>
      <c r="P63" s="26">
        <f t="shared" si="33"/>
        <v>5.530376267133274</v>
      </c>
      <c r="Q63" s="26">
        <f t="shared" si="10"/>
        <v>5.705846189075233</v>
      </c>
      <c r="R63" s="26">
        <f t="shared" si="10"/>
        <v>3.7141242059063018</v>
      </c>
      <c r="S63" s="26">
        <f t="shared" si="11"/>
        <v>4.072989154618045</v>
      </c>
      <c r="T63" s="26">
        <f t="shared" si="11"/>
        <v>4.472612100373544</v>
      </c>
      <c r="U63" s="26">
        <f>+U27/U$32*100</f>
        <v>3.7737621630258427</v>
      </c>
    </row>
    <row r="64" spans="1:21" ht="15" customHeight="1">
      <c r="A64" s="3" t="s">
        <v>137</v>
      </c>
      <c r="B64" s="26" t="e">
        <f t="shared" si="14"/>
        <v>#DIV/0!</v>
      </c>
      <c r="C64" s="26" t="e">
        <f aca="true" t="shared" si="34" ref="C64:P64">+C28/C$32*100</f>
        <v>#DIV/0!</v>
      </c>
      <c r="D64" s="26">
        <f t="shared" si="34"/>
        <v>2.398376235368012</v>
      </c>
      <c r="E64" s="26">
        <f t="shared" si="34"/>
        <v>2.017562005174707</v>
      </c>
      <c r="F64" s="26">
        <f t="shared" si="34"/>
        <v>2.038224313425003</v>
      </c>
      <c r="G64" s="26">
        <f t="shared" si="34"/>
        <v>2.1464364563913496</v>
      </c>
      <c r="H64" s="26">
        <f t="shared" si="34"/>
        <v>1.9210195606903842</v>
      </c>
      <c r="I64" s="26">
        <f t="shared" si="34"/>
        <v>1.9023426419114011</v>
      </c>
      <c r="J64" s="26">
        <f t="shared" si="34"/>
        <v>2.5300396064635433</v>
      </c>
      <c r="K64" s="26">
        <f t="shared" si="34"/>
        <v>2.3059341167700977</v>
      </c>
      <c r="L64" s="26">
        <f t="shared" si="34"/>
        <v>2.269134404419893</v>
      </c>
      <c r="M64" s="26">
        <f t="shared" si="34"/>
        <v>1.336237465403012</v>
      </c>
      <c r="N64" s="26">
        <f t="shared" si="34"/>
        <v>1.1429618904265242</v>
      </c>
      <c r="O64" s="26">
        <f t="shared" si="34"/>
        <v>1.0069168471433065</v>
      </c>
      <c r="P64" s="26">
        <f t="shared" si="34"/>
        <v>1.07938842848691</v>
      </c>
      <c r="Q64" s="26">
        <f t="shared" si="10"/>
        <v>0.9271441585400457</v>
      </c>
      <c r="R64" s="26">
        <f t="shared" si="10"/>
        <v>1.4556397684380975</v>
      </c>
      <c r="S64" s="26">
        <f t="shared" si="11"/>
        <v>0.7570632151665604</v>
      </c>
      <c r="T64" s="26">
        <f t="shared" si="11"/>
        <v>0.5742932735559806</v>
      </c>
      <c r="U64" s="26">
        <f>+U28/U$32*100</f>
        <v>2.31597106883256</v>
      </c>
    </row>
    <row r="65" spans="1:21" ht="15" customHeight="1">
      <c r="A65" s="3" t="s">
        <v>138</v>
      </c>
      <c r="B65" s="26" t="e">
        <f t="shared" si="14"/>
        <v>#DIV/0!</v>
      </c>
      <c r="C65" s="26" t="e">
        <f aca="true" t="shared" si="35" ref="C65:P65">+C29/C$32*100</f>
        <v>#DIV/0!</v>
      </c>
      <c r="D65" s="26">
        <f t="shared" si="35"/>
        <v>8.705644194155722</v>
      </c>
      <c r="E65" s="26">
        <f t="shared" si="35"/>
        <v>8.193555372758286</v>
      </c>
      <c r="F65" s="26">
        <f t="shared" si="35"/>
        <v>6.9091504089618425</v>
      </c>
      <c r="G65" s="26">
        <f t="shared" si="35"/>
        <v>6.986335184650211</v>
      </c>
      <c r="H65" s="26">
        <f t="shared" si="35"/>
        <v>5.678113227668004</v>
      </c>
      <c r="I65" s="26">
        <f t="shared" si="35"/>
        <v>7.860991265825295</v>
      </c>
      <c r="J65" s="26">
        <f t="shared" si="35"/>
        <v>3.8784555727598264</v>
      </c>
      <c r="K65" s="26">
        <f t="shared" si="35"/>
        <v>6.631259370385041</v>
      </c>
      <c r="L65" s="26">
        <f t="shared" si="35"/>
        <v>6.463844928065544</v>
      </c>
      <c r="M65" s="26">
        <f t="shared" si="35"/>
        <v>7.929228945773138</v>
      </c>
      <c r="N65" s="26">
        <f t="shared" si="35"/>
        <v>14.91558438746678</v>
      </c>
      <c r="O65" s="26">
        <f t="shared" si="35"/>
        <v>11.417141653936804</v>
      </c>
      <c r="P65" s="26">
        <f t="shared" si="35"/>
        <v>7.638165232028305</v>
      </c>
      <c r="Q65" s="26">
        <f t="shared" si="10"/>
        <v>8.127865473932587</v>
      </c>
      <c r="R65" s="26">
        <f t="shared" si="10"/>
        <v>11.935292442570884</v>
      </c>
      <c r="S65" s="26">
        <f t="shared" si="11"/>
        <v>8.516436289409194</v>
      </c>
      <c r="T65" s="26">
        <f t="shared" si="11"/>
        <v>5.5270830455056394</v>
      </c>
      <c r="U65" s="26">
        <f>+U29/U$32*100</f>
        <v>4.035310392550603</v>
      </c>
    </row>
    <row r="66" spans="1:21" ht="15" customHeight="1">
      <c r="A66" s="3" t="s">
        <v>193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>
        <f aca="true" t="shared" si="36" ref="N66:P67">+N30/N$32*100</f>
        <v>0.45632761524853693</v>
      </c>
      <c r="O66" s="26">
        <f t="shared" si="36"/>
        <v>0.46007949934746384</v>
      </c>
      <c r="P66" s="26">
        <f t="shared" si="36"/>
        <v>0.4274594043807376</v>
      </c>
      <c r="Q66" s="26">
        <f t="shared" si="10"/>
        <v>0.4343324223553014</v>
      </c>
      <c r="R66" s="26">
        <f t="shared" si="10"/>
        <v>0.44043012673103904</v>
      </c>
      <c r="S66" s="26">
        <f t="shared" si="11"/>
        <v>0.3537381276640903</v>
      </c>
      <c r="T66" s="26">
        <f t="shared" si="11"/>
        <v>0</v>
      </c>
      <c r="U66" s="26">
        <f>+U30/U$32*100</f>
        <v>0</v>
      </c>
    </row>
    <row r="67" spans="1:21" ht="15" customHeight="1">
      <c r="A67" s="3" t="s">
        <v>194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f t="shared" si="36"/>
        <v>0</v>
      </c>
      <c r="O67" s="26">
        <f t="shared" si="36"/>
        <v>3.4153434003507837</v>
      </c>
      <c r="P67" s="26">
        <f t="shared" si="36"/>
        <v>6.526770780638387</v>
      </c>
      <c r="Q67" s="26">
        <f t="shared" si="10"/>
        <v>5.438489070752627</v>
      </c>
      <c r="R67" s="26">
        <f t="shared" si="10"/>
        <v>4.052442488379257</v>
      </c>
      <c r="S67" s="26">
        <f t="shared" si="11"/>
        <v>3.79950377411861</v>
      </c>
      <c r="T67" s="26">
        <f t="shared" si="11"/>
        <v>3.5150458481138935</v>
      </c>
      <c r="U67" s="26">
        <f>+U31/U$32*100</f>
        <v>3.0489932898000274</v>
      </c>
    </row>
    <row r="68" spans="1:21" ht="15" customHeight="1">
      <c r="A68" s="3" t="s">
        <v>0</v>
      </c>
      <c r="B68" s="27" t="e">
        <f aca="true" t="shared" si="37" ref="B68:P68">SUM(B40:B65)-B52-B53</f>
        <v>#DIV/0!</v>
      </c>
      <c r="C68" s="27" t="e">
        <f t="shared" si="37"/>
        <v>#DIV/0!</v>
      </c>
      <c r="D68" s="27">
        <f t="shared" si="37"/>
        <v>100</v>
      </c>
      <c r="E68" s="27">
        <f t="shared" si="37"/>
        <v>100.00000000000001</v>
      </c>
      <c r="F68" s="27">
        <f t="shared" si="37"/>
        <v>100</v>
      </c>
      <c r="G68" s="27">
        <f t="shared" si="37"/>
        <v>99.99999999999999</v>
      </c>
      <c r="H68" s="27">
        <f t="shared" si="37"/>
        <v>100.00000000000001</v>
      </c>
      <c r="I68" s="27">
        <f t="shared" si="37"/>
        <v>100.00000000000001</v>
      </c>
      <c r="J68" s="27">
        <f t="shared" si="37"/>
        <v>100.00000000000001</v>
      </c>
      <c r="K68" s="27">
        <f t="shared" si="37"/>
        <v>100.00000000000001</v>
      </c>
      <c r="L68" s="27">
        <f t="shared" si="37"/>
        <v>99.99999999999999</v>
      </c>
      <c r="M68" s="27">
        <f t="shared" si="37"/>
        <v>99.99999999999999</v>
      </c>
      <c r="N68" s="27">
        <f t="shared" si="37"/>
        <v>100</v>
      </c>
      <c r="O68" s="27">
        <f t="shared" si="37"/>
        <v>100</v>
      </c>
      <c r="P68" s="27">
        <f t="shared" si="37"/>
        <v>99.99999999999999</v>
      </c>
      <c r="Q68" s="27">
        <f>SUM(Q40:Q65)-Q52-Q53</f>
        <v>99.99999999999999</v>
      </c>
      <c r="R68" s="27">
        <f>SUM(R40:R65)-R52-R53</f>
        <v>100</v>
      </c>
      <c r="S68" s="27">
        <f>SUM(S40:S65)-S52-S53</f>
        <v>100</v>
      </c>
      <c r="T68" s="27">
        <f>SUM(T40:T65)-T52-T53</f>
        <v>100.00000000000001</v>
      </c>
      <c r="U68" s="27">
        <f>SUM(U40:U65)-U52-U53</f>
        <v>99.99999999999997</v>
      </c>
    </row>
    <row r="69" spans="1:21" ht="15" customHeight="1">
      <c r="A69" s="3" t="s">
        <v>1</v>
      </c>
      <c r="B69" s="26" t="e">
        <f>+B33/$B$32*100</f>
        <v>#DIV/0!</v>
      </c>
      <c r="C69" s="26" t="e">
        <f aca="true" t="shared" si="38" ref="C69:P69">+C33/C$32*100</f>
        <v>#DIV/0!</v>
      </c>
      <c r="D69" s="26">
        <f t="shared" si="38"/>
        <v>67.78850248811074</v>
      </c>
      <c r="E69" s="26">
        <f t="shared" si="38"/>
        <v>71.69329976184281</v>
      </c>
      <c r="F69" s="26">
        <f t="shared" si="38"/>
        <v>66.8396822688752</v>
      </c>
      <c r="G69" s="26">
        <f t="shared" si="38"/>
        <v>67.66814818156628</v>
      </c>
      <c r="H69" s="26">
        <f t="shared" si="38"/>
        <v>66.89708905893742</v>
      </c>
      <c r="I69" s="26">
        <f t="shared" si="38"/>
        <v>70.35839690467618</v>
      </c>
      <c r="J69" s="26">
        <f t="shared" si="38"/>
        <v>71.28064229722484</v>
      </c>
      <c r="K69" s="26">
        <f t="shared" si="38"/>
        <v>64.61192442073344</v>
      </c>
      <c r="L69" s="26">
        <f t="shared" si="38"/>
        <v>71.39612967399982</v>
      </c>
      <c r="M69" s="26">
        <f t="shared" si="38"/>
        <v>73.96892547401563</v>
      </c>
      <c r="N69" s="26">
        <f t="shared" si="38"/>
        <v>65.60023680183401</v>
      </c>
      <c r="O69" s="26">
        <f t="shared" si="38"/>
        <v>66.34026117458416</v>
      </c>
      <c r="P69" s="26">
        <f t="shared" si="38"/>
        <v>70.24412340165249</v>
      </c>
      <c r="Q69" s="26">
        <f aca="true" t="shared" si="39" ref="Q69:R72">+Q33/Q$32*100</f>
        <v>63.728476277236</v>
      </c>
      <c r="R69" s="26">
        <f t="shared" si="39"/>
        <v>64.91925508341905</v>
      </c>
      <c r="S69" s="26">
        <f aca="true" t="shared" si="40" ref="S69:T72">+S33/S$32*100</f>
        <v>68.10987157142819</v>
      </c>
      <c r="T69" s="26">
        <f t="shared" si="40"/>
        <v>71.05163645043429</v>
      </c>
      <c r="U69" s="26">
        <f>+U33/U$32*100</f>
        <v>67.83341212257002</v>
      </c>
    </row>
    <row r="70" spans="1:21" ht="15" customHeight="1">
      <c r="A70" s="3" t="s">
        <v>174</v>
      </c>
      <c r="B70" s="26" t="e">
        <f>+B34/$B$32*100</f>
        <v>#DIV/0!</v>
      </c>
      <c r="C70" s="26" t="e">
        <f aca="true" t="shared" si="41" ref="C70:P70">+C34/C$32*100</f>
        <v>#DIV/0!</v>
      </c>
      <c r="D70" s="26">
        <f t="shared" si="41"/>
        <v>32.21149751188926</v>
      </c>
      <c r="E70" s="26">
        <f t="shared" si="41"/>
        <v>28.30670023815719</v>
      </c>
      <c r="F70" s="26">
        <f t="shared" si="41"/>
        <v>33.1603177311248</v>
      </c>
      <c r="G70" s="26">
        <f t="shared" si="41"/>
        <v>32.33185181843372</v>
      </c>
      <c r="H70" s="26">
        <f t="shared" si="41"/>
        <v>33.10291094106258</v>
      </c>
      <c r="I70" s="26">
        <f t="shared" si="41"/>
        <v>29.64160309532382</v>
      </c>
      <c r="J70" s="26">
        <f t="shared" si="41"/>
        <v>28.71935770277515</v>
      </c>
      <c r="K70" s="26">
        <f t="shared" si="41"/>
        <v>35.388075579266555</v>
      </c>
      <c r="L70" s="26">
        <f t="shared" si="41"/>
        <v>28.60387032600018</v>
      </c>
      <c r="M70" s="26">
        <f t="shared" si="41"/>
        <v>26.031074525984373</v>
      </c>
      <c r="N70" s="26">
        <f t="shared" si="41"/>
        <v>34.399763198165985</v>
      </c>
      <c r="O70" s="26">
        <f t="shared" si="41"/>
        <v>33.65973882541584</v>
      </c>
      <c r="P70" s="26">
        <f t="shared" si="41"/>
        <v>29.755876598347523</v>
      </c>
      <c r="Q70" s="26">
        <f t="shared" si="39"/>
        <v>36.271523722764</v>
      </c>
      <c r="R70" s="26">
        <f t="shared" si="39"/>
        <v>35.08074491658096</v>
      </c>
      <c r="S70" s="26">
        <f t="shared" si="40"/>
        <v>31.890128428571813</v>
      </c>
      <c r="T70" s="26">
        <f t="shared" si="40"/>
        <v>28.948363549565713</v>
      </c>
      <c r="U70" s="26">
        <f>+U34/U$32*100</f>
        <v>32.166587877429976</v>
      </c>
    </row>
    <row r="71" spans="1:21" ht="15" customHeight="1">
      <c r="A71" s="3" t="s">
        <v>12</v>
      </c>
      <c r="B71" s="26" t="e">
        <f>+B35/$B$32*100</f>
        <v>#DIV/0!</v>
      </c>
      <c r="C71" s="26" t="e">
        <f aca="true" t="shared" si="42" ref="C71:P71">+C35/C$32*100</f>
        <v>#DIV/0!</v>
      </c>
      <c r="D71" s="26">
        <f t="shared" si="42"/>
        <v>64.78250782123226</v>
      </c>
      <c r="E71" s="26">
        <f t="shared" si="42"/>
        <v>63.73270316758218</v>
      </c>
      <c r="F71" s="26">
        <f t="shared" si="42"/>
        <v>59.29821988358705</v>
      </c>
      <c r="G71" s="26">
        <f t="shared" si="42"/>
        <v>62.92100327413169</v>
      </c>
      <c r="H71" s="26">
        <f t="shared" si="42"/>
        <v>60.42565426099411</v>
      </c>
      <c r="I71" s="26">
        <f t="shared" si="42"/>
        <v>61.12036493130748</v>
      </c>
      <c r="J71" s="26">
        <f t="shared" si="42"/>
        <v>68.06813191095816</v>
      </c>
      <c r="K71" s="26">
        <f t="shared" si="42"/>
        <v>63.59176398756765</v>
      </c>
      <c r="L71" s="26">
        <f t="shared" si="42"/>
        <v>57.51203895680137</v>
      </c>
      <c r="M71" s="26">
        <f t="shared" si="42"/>
        <v>56.05640088581132</v>
      </c>
      <c r="N71" s="26">
        <f t="shared" si="42"/>
        <v>54.24096562920416</v>
      </c>
      <c r="O71" s="26">
        <f t="shared" si="42"/>
        <v>57.724298614778306</v>
      </c>
      <c r="P71" s="26">
        <f t="shared" si="42"/>
        <v>59.2771982066475</v>
      </c>
      <c r="Q71" s="26">
        <f t="shared" si="39"/>
        <v>60.09180717133854</v>
      </c>
      <c r="R71" s="26">
        <f t="shared" si="39"/>
        <v>54.51715693738721</v>
      </c>
      <c r="S71" s="26">
        <f t="shared" si="40"/>
        <v>58.60874539901852</v>
      </c>
      <c r="T71" s="26">
        <f t="shared" si="40"/>
        <v>62.15415110775555</v>
      </c>
      <c r="U71" s="26">
        <f>+U35/U$32*100</f>
        <v>60.42768439534617</v>
      </c>
    </row>
    <row r="72" spans="1:21" ht="15" customHeight="1">
      <c r="A72" s="3" t="s">
        <v>11</v>
      </c>
      <c r="B72" s="26" t="e">
        <f>+B36/$B$32*100</f>
        <v>#DIV/0!</v>
      </c>
      <c r="C72" s="26" t="e">
        <f aca="true" t="shared" si="43" ref="C72:P72">+C36/C$32*100</f>
        <v>#DIV/0!</v>
      </c>
      <c r="D72" s="26">
        <f t="shared" si="43"/>
        <v>35.21749217876774</v>
      </c>
      <c r="E72" s="26">
        <f t="shared" si="43"/>
        <v>36.26729683241782</v>
      </c>
      <c r="F72" s="26">
        <f t="shared" si="43"/>
        <v>40.70178011641295</v>
      </c>
      <c r="G72" s="26">
        <f t="shared" si="43"/>
        <v>37.07899672586831</v>
      </c>
      <c r="H72" s="26">
        <f t="shared" si="43"/>
        <v>39.574345739005885</v>
      </c>
      <c r="I72" s="26">
        <f t="shared" si="43"/>
        <v>38.87963506869252</v>
      </c>
      <c r="J72" s="26">
        <f t="shared" si="43"/>
        <v>31.931868089041842</v>
      </c>
      <c r="K72" s="26">
        <f t="shared" si="43"/>
        <v>36.408236012432354</v>
      </c>
      <c r="L72" s="26">
        <f t="shared" si="43"/>
        <v>42.48796104319863</v>
      </c>
      <c r="M72" s="26">
        <f t="shared" si="43"/>
        <v>43.94359911418867</v>
      </c>
      <c r="N72" s="26">
        <f t="shared" si="43"/>
        <v>45.75903437079583</v>
      </c>
      <c r="O72" s="26">
        <f t="shared" si="43"/>
        <v>42.275701385221694</v>
      </c>
      <c r="P72" s="26">
        <f t="shared" si="43"/>
        <v>40.722801793352495</v>
      </c>
      <c r="Q72" s="26">
        <f t="shared" si="39"/>
        <v>39.90819282866146</v>
      </c>
      <c r="R72" s="26">
        <f t="shared" si="39"/>
        <v>45.48284306261278</v>
      </c>
      <c r="S72" s="26">
        <f t="shared" si="40"/>
        <v>41.39125460098148</v>
      </c>
      <c r="T72" s="26">
        <f t="shared" si="40"/>
        <v>37.84584889224444</v>
      </c>
      <c r="U72" s="26">
        <f>+U36/U$32*100</f>
        <v>39.57231560465383</v>
      </c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</sheetData>
  <printOptions/>
  <pageMargins left="0.7874015748031497" right="0.7874015748031497" top="0.65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view="pageBreakPreview" zoomScaleSheetLayoutView="100" workbookViewId="0" topLeftCell="A1">
      <pane xSplit="1" ySplit="3" topLeftCell="S1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30" sqref="T30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4" width="9.875" style="13" customWidth="1"/>
    <col min="15" max="16384" width="9.00390625" style="13" customWidth="1"/>
  </cols>
  <sheetData>
    <row r="1" spans="1:20" ht="18" customHeight="1">
      <c r="A1" s="30" t="s">
        <v>98</v>
      </c>
      <c r="L1" s="71" t="s">
        <v>183</v>
      </c>
      <c r="T1" s="29" t="str">
        <f>'財政指標'!$U$1</f>
        <v>大平町</v>
      </c>
    </row>
    <row r="2" spans="13:21" ht="18" customHeight="1">
      <c r="M2" s="22" t="s">
        <v>171</v>
      </c>
      <c r="U2" s="22" t="s">
        <v>171</v>
      </c>
    </row>
    <row r="3" spans="1:21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83</v>
      </c>
      <c r="L3" s="7" t="s">
        <v>84</v>
      </c>
      <c r="M3" s="7" t="s">
        <v>176</v>
      </c>
      <c r="N3" s="7" t="s">
        <v>186</v>
      </c>
      <c r="O3" s="7" t="s">
        <v>187</v>
      </c>
      <c r="P3" s="2" t="s">
        <v>192</v>
      </c>
      <c r="Q3" s="2" t="s">
        <v>196</v>
      </c>
      <c r="R3" s="2" t="s">
        <v>207</v>
      </c>
      <c r="S3" s="2" t="s">
        <v>209</v>
      </c>
      <c r="T3" s="2" t="s">
        <v>218</v>
      </c>
      <c r="U3" s="2" t="s">
        <v>221</v>
      </c>
    </row>
    <row r="4" spans="1:21" ht="18" customHeight="1">
      <c r="A4" s="14" t="s">
        <v>41</v>
      </c>
      <c r="B4" s="16">
        <f aca="true" t="shared" si="0" ref="B4:J4">SUM(B5:B8)</f>
        <v>0</v>
      </c>
      <c r="C4" s="16">
        <f t="shared" si="0"/>
        <v>679795</v>
      </c>
      <c r="D4" s="16">
        <f t="shared" si="0"/>
        <v>1952056</v>
      </c>
      <c r="E4" s="16">
        <f t="shared" si="0"/>
        <v>1789566</v>
      </c>
      <c r="F4" s="16">
        <f t="shared" si="0"/>
        <v>1605138</v>
      </c>
      <c r="G4" s="16">
        <f t="shared" si="0"/>
        <v>1392923</v>
      </c>
      <c r="H4" s="16">
        <f t="shared" si="0"/>
        <v>1501870</v>
      </c>
      <c r="I4" s="16">
        <f t="shared" si="0"/>
        <v>1647319</v>
      </c>
      <c r="J4" s="16">
        <f t="shared" si="0"/>
        <v>1819701</v>
      </c>
      <c r="K4" s="16">
        <f aca="true" t="shared" si="1" ref="K4:P4">SUM(K5:K8)</f>
        <v>1431568</v>
      </c>
      <c r="L4" s="16">
        <f t="shared" si="1"/>
        <v>1232363</v>
      </c>
      <c r="M4" s="16">
        <f t="shared" si="1"/>
        <v>1213986</v>
      </c>
      <c r="N4" s="16">
        <f t="shared" si="1"/>
        <v>1213963</v>
      </c>
      <c r="O4" s="16">
        <f t="shared" si="1"/>
        <v>1171306</v>
      </c>
      <c r="P4" s="16">
        <f t="shared" si="1"/>
        <v>1125222</v>
      </c>
      <c r="Q4" s="16">
        <f>SUM(Q5:Q8)</f>
        <v>1047066</v>
      </c>
      <c r="R4" s="16">
        <f>SUM(R5:R8)</f>
        <v>1141475</v>
      </c>
      <c r="S4" s="16">
        <f>SUM(S5:S8)</f>
        <v>1256595</v>
      </c>
      <c r="T4" s="16">
        <f>SUM(T5:T8)</f>
        <v>1580138</v>
      </c>
      <c r="U4" s="16">
        <f>SUM(U5:U8)</f>
        <v>1675116</v>
      </c>
    </row>
    <row r="5" spans="1:21" ht="18" customHeight="1">
      <c r="A5" s="14" t="s">
        <v>42</v>
      </c>
      <c r="B5" s="16"/>
      <c r="C5" s="16">
        <v>8640</v>
      </c>
      <c r="D5" s="16">
        <v>13779</v>
      </c>
      <c r="E5" s="16">
        <v>14100</v>
      </c>
      <c r="F5" s="16">
        <v>14684</v>
      </c>
      <c r="G5" s="16">
        <v>14896</v>
      </c>
      <c r="H5" s="16">
        <v>15040</v>
      </c>
      <c r="I5" s="16">
        <v>20418</v>
      </c>
      <c r="J5" s="16">
        <v>20888</v>
      </c>
      <c r="K5" s="16">
        <v>21327</v>
      </c>
      <c r="L5" s="16">
        <v>21050</v>
      </c>
      <c r="M5" s="16">
        <v>21078</v>
      </c>
      <c r="N5" s="16">
        <v>21312</v>
      </c>
      <c r="O5" s="16">
        <v>21235</v>
      </c>
      <c r="P5" s="16">
        <v>21054</v>
      </c>
      <c r="Q5" s="16">
        <v>30508</v>
      </c>
      <c r="R5" s="16">
        <v>34699</v>
      </c>
      <c r="S5" s="16">
        <v>40889</v>
      </c>
      <c r="T5" s="16">
        <v>40051</v>
      </c>
      <c r="U5" s="16">
        <v>41733</v>
      </c>
    </row>
    <row r="6" spans="1:21" ht="18" customHeight="1">
      <c r="A6" s="14" t="s">
        <v>43</v>
      </c>
      <c r="B6" s="17"/>
      <c r="C6" s="17">
        <v>543332</v>
      </c>
      <c r="D6" s="17">
        <v>1213533</v>
      </c>
      <c r="E6" s="17">
        <v>1354281</v>
      </c>
      <c r="F6" s="17">
        <v>1296988</v>
      </c>
      <c r="G6" s="17">
        <v>1065193</v>
      </c>
      <c r="H6" s="17">
        <v>1138413</v>
      </c>
      <c r="I6" s="17">
        <v>1116013</v>
      </c>
      <c r="J6" s="17">
        <v>1283128</v>
      </c>
      <c r="K6" s="17">
        <v>1176599</v>
      </c>
      <c r="L6" s="17">
        <v>1045870</v>
      </c>
      <c r="M6" s="17">
        <v>993488</v>
      </c>
      <c r="N6" s="17">
        <v>964337</v>
      </c>
      <c r="O6" s="17">
        <v>996192</v>
      </c>
      <c r="P6" s="17">
        <v>933319</v>
      </c>
      <c r="Q6" s="17">
        <v>823760</v>
      </c>
      <c r="R6" s="17">
        <v>855575</v>
      </c>
      <c r="S6" s="17">
        <v>976626</v>
      </c>
      <c r="T6" s="17">
        <v>1309425</v>
      </c>
      <c r="U6" s="17">
        <v>1364350</v>
      </c>
    </row>
    <row r="7" spans="1:21" ht="18" customHeight="1">
      <c r="A7" s="14" t="s">
        <v>44</v>
      </c>
      <c r="B7" s="17"/>
      <c r="C7" s="17">
        <v>23145</v>
      </c>
      <c r="D7" s="17">
        <v>49593</v>
      </c>
      <c r="E7" s="17">
        <v>52634</v>
      </c>
      <c r="F7" s="17">
        <v>53648</v>
      </c>
      <c r="G7" s="17">
        <v>57779</v>
      </c>
      <c r="H7" s="17">
        <v>60976</v>
      </c>
      <c r="I7" s="17">
        <v>65655</v>
      </c>
      <c r="J7" s="17">
        <v>65614</v>
      </c>
      <c r="K7" s="17">
        <v>64329</v>
      </c>
      <c r="L7" s="17">
        <v>61894</v>
      </c>
      <c r="M7" s="17">
        <v>66770</v>
      </c>
      <c r="N7" s="17">
        <v>69250</v>
      </c>
      <c r="O7" s="17">
        <v>63243</v>
      </c>
      <c r="P7" s="17">
        <v>62392</v>
      </c>
      <c r="Q7" s="17">
        <v>66819</v>
      </c>
      <c r="R7" s="17">
        <v>70143</v>
      </c>
      <c r="S7" s="17">
        <v>67392</v>
      </c>
      <c r="T7" s="17">
        <v>63081</v>
      </c>
      <c r="U7" s="17">
        <v>73924</v>
      </c>
    </row>
    <row r="8" spans="1:21" ht="18" customHeight="1">
      <c r="A8" s="14" t="s">
        <v>45</v>
      </c>
      <c r="B8" s="17"/>
      <c r="C8" s="17">
        <v>104678</v>
      </c>
      <c r="D8" s="17">
        <v>675151</v>
      </c>
      <c r="E8" s="17">
        <v>368551</v>
      </c>
      <c r="F8" s="17">
        <v>239818</v>
      </c>
      <c r="G8" s="17">
        <v>255055</v>
      </c>
      <c r="H8" s="17">
        <v>287441</v>
      </c>
      <c r="I8" s="17">
        <v>445233</v>
      </c>
      <c r="J8" s="17">
        <v>450071</v>
      </c>
      <c r="K8" s="17">
        <v>169313</v>
      </c>
      <c r="L8" s="17">
        <v>103549</v>
      </c>
      <c r="M8" s="17">
        <v>132650</v>
      </c>
      <c r="N8" s="17">
        <v>159064</v>
      </c>
      <c r="O8" s="17">
        <v>90636</v>
      </c>
      <c r="P8" s="17">
        <v>108457</v>
      </c>
      <c r="Q8" s="17">
        <v>125979</v>
      </c>
      <c r="R8" s="17">
        <v>181058</v>
      </c>
      <c r="S8" s="17">
        <v>171688</v>
      </c>
      <c r="T8" s="17">
        <v>167581</v>
      </c>
      <c r="U8" s="17">
        <v>195109</v>
      </c>
    </row>
    <row r="9" spans="1:21" ht="18" customHeight="1">
      <c r="A9" s="14" t="s">
        <v>46</v>
      </c>
      <c r="B9" s="16"/>
      <c r="C9" s="16">
        <v>618459</v>
      </c>
      <c r="D9" s="16">
        <v>1524440</v>
      </c>
      <c r="E9" s="16">
        <v>1762759</v>
      </c>
      <c r="F9" s="16">
        <v>1828138</v>
      </c>
      <c r="G9" s="16">
        <v>2053356</v>
      </c>
      <c r="H9" s="16">
        <v>2114261</v>
      </c>
      <c r="I9" s="16">
        <v>2152309</v>
      </c>
      <c r="J9" s="16">
        <v>2109327</v>
      </c>
      <c r="K9" s="16">
        <v>2161284</v>
      </c>
      <c r="L9" s="16">
        <v>2232144</v>
      </c>
      <c r="M9" s="16">
        <v>2159777</v>
      </c>
      <c r="N9" s="16">
        <v>2166444</v>
      </c>
      <c r="O9" s="16">
        <v>2139167</v>
      </c>
      <c r="P9" s="16">
        <v>2014767</v>
      </c>
      <c r="Q9" s="16">
        <v>1927585</v>
      </c>
      <c r="R9" s="16">
        <v>1923569</v>
      </c>
      <c r="S9" s="16">
        <v>1849115</v>
      </c>
      <c r="T9" s="16">
        <v>1876087</v>
      </c>
      <c r="U9" s="16">
        <v>1896715</v>
      </c>
    </row>
    <row r="10" spans="1:21" ht="18" customHeight="1">
      <c r="A10" s="14" t="s">
        <v>47</v>
      </c>
      <c r="B10" s="16"/>
      <c r="C10" s="16">
        <v>618336</v>
      </c>
      <c r="D10" s="16">
        <v>1524440</v>
      </c>
      <c r="E10" s="16">
        <v>1762759</v>
      </c>
      <c r="F10" s="16">
        <v>1828138</v>
      </c>
      <c r="G10" s="16">
        <v>2053356</v>
      </c>
      <c r="H10" s="16">
        <v>2114261</v>
      </c>
      <c r="I10" s="16">
        <v>2152309</v>
      </c>
      <c r="J10" s="16">
        <v>2109327</v>
      </c>
      <c r="K10" s="16">
        <v>2161284</v>
      </c>
      <c r="L10" s="16">
        <v>2232144</v>
      </c>
      <c r="M10" s="16">
        <v>2159777</v>
      </c>
      <c r="N10" s="16">
        <v>2166444</v>
      </c>
      <c r="O10" s="16">
        <v>2139167</v>
      </c>
      <c r="P10" s="16">
        <v>2014767</v>
      </c>
      <c r="Q10" s="16">
        <v>1926526</v>
      </c>
      <c r="R10" s="16">
        <v>1922484</v>
      </c>
      <c r="S10" s="16">
        <v>1848153</v>
      </c>
      <c r="T10" s="16">
        <v>1875136</v>
      </c>
      <c r="U10" s="16">
        <v>1896715</v>
      </c>
    </row>
    <row r="11" spans="1:21" ht="18" customHeight="1">
      <c r="A11" s="14" t="s">
        <v>48</v>
      </c>
      <c r="B11" s="16"/>
      <c r="C11" s="16">
        <v>22788</v>
      </c>
      <c r="D11" s="16">
        <v>24350</v>
      </c>
      <c r="E11" s="16">
        <v>25180</v>
      </c>
      <c r="F11" s="16">
        <v>25543</v>
      </c>
      <c r="G11" s="16">
        <v>26187</v>
      </c>
      <c r="H11" s="16">
        <v>27351</v>
      </c>
      <c r="I11" s="16">
        <v>27959</v>
      </c>
      <c r="J11" s="16">
        <v>28904</v>
      </c>
      <c r="K11" s="16">
        <v>29384</v>
      </c>
      <c r="L11" s="16">
        <v>30595</v>
      </c>
      <c r="M11" s="16">
        <v>31828</v>
      </c>
      <c r="N11" s="16">
        <v>33513</v>
      </c>
      <c r="O11" s="16">
        <v>35050</v>
      </c>
      <c r="P11" s="16">
        <v>36227</v>
      </c>
      <c r="Q11" s="16">
        <v>37752</v>
      </c>
      <c r="R11" s="16">
        <v>39380</v>
      </c>
      <c r="S11" s="16">
        <v>41756</v>
      </c>
      <c r="T11" s="16">
        <v>43672</v>
      </c>
      <c r="U11" s="16">
        <v>44632</v>
      </c>
    </row>
    <row r="12" spans="1:21" ht="18" customHeight="1">
      <c r="A12" s="14" t="s">
        <v>49</v>
      </c>
      <c r="B12" s="16"/>
      <c r="C12" s="16">
        <v>71771</v>
      </c>
      <c r="D12" s="16">
        <v>128402</v>
      </c>
      <c r="E12" s="16">
        <v>126839</v>
      </c>
      <c r="F12" s="16">
        <v>127413</v>
      </c>
      <c r="G12" s="16">
        <v>125947</v>
      </c>
      <c r="H12" s="16">
        <v>134658</v>
      </c>
      <c r="I12" s="16">
        <v>137407</v>
      </c>
      <c r="J12" s="16">
        <v>168751</v>
      </c>
      <c r="K12" s="16">
        <v>166902</v>
      </c>
      <c r="L12" s="16">
        <v>181631</v>
      </c>
      <c r="M12" s="16">
        <v>181370</v>
      </c>
      <c r="N12" s="16">
        <v>180039</v>
      </c>
      <c r="O12" s="16">
        <v>173186</v>
      </c>
      <c r="P12" s="16">
        <v>185796</v>
      </c>
      <c r="Q12" s="16">
        <v>188998</v>
      </c>
      <c r="R12" s="16">
        <v>185598</v>
      </c>
      <c r="S12" s="16">
        <v>190938</v>
      </c>
      <c r="T12" s="16">
        <v>192225</v>
      </c>
      <c r="U12" s="16">
        <v>188017</v>
      </c>
    </row>
    <row r="13" spans="1:21" ht="18" customHeight="1">
      <c r="A13" s="14" t="s">
        <v>50</v>
      </c>
      <c r="B13" s="16"/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8" customHeight="1">
      <c r="A14" s="14" t="s">
        <v>51</v>
      </c>
      <c r="B14" s="16"/>
      <c r="C14" s="16">
        <v>25494</v>
      </c>
      <c r="D14" s="16">
        <v>5280</v>
      </c>
      <c r="E14" s="16">
        <v>1528</v>
      </c>
      <c r="F14" s="16">
        <v>2484</v>
      </c>
      <c r="G14" s="16">
        <v>5447</v>
      </c>
      <c r="H14" s="16">
        <v>1135</v>
      </c>
      <c r="I14" s="16">
        <v>1523</v>
      </c>
      <c r="J14" s="16">
        <v>2380</v>
      </c>
      <c r="K14" s="16">
        <v>2228</v>
      </c>
      <c r="L14" s="16">
        <v>1015</v>
      </c>
      <c r="M14" s="16">
        <v>875</v>
      </c>
      <c r="N14" s="16">
        <v>512</v>
      </c>
      <c r="O14" s="16">
        <v>576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8" customHeight="1">
      <c r="A15" s="14" t="s">
        <v>52</v>
      </c>
      <c r="B15" s="16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8" customHeight="1">
      <c r="A16" s="14" t="s">
        <v>53</v>
      </c>
      <c r="B16" s="16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8" customHeight="1">
      <c r="A17" s="14" t="s">
        <v>54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142564</v>
      </c>
      <c r="E17" s="17">
        <f t="shared" si="2"/>
        <v>155094</v>
      </c>
      <c r="F17" s="17">
        <f t="shared" si="2"/>
        <v>160903</v>
      </c>
      <c r="G17" s="17">
        <f t="shared" si="2"/>
        <v>168672</v>
      </c>
      <c r="H17" s="17">
        <f t="shared" si="2"/>
        <v>178865</v>
      </c>
      <c r="I17" s="17">
        <f t="shared" si="2"/>
        <v>187404</v>
      </c>
      <c r="J17" s="17">
        <f t="shared" si="2"/>
        <v>187400</v>
      </c>
      <c r="K17" s="17">
        <f aca="true" t="shared" si="3" ref="K17:P17">SUM(K18:K21)</f>
        <v>195530</v>
      </c>
      <c r="L17" s="17">
        <f t="shared" si="3"/>
        <v>202623</v>
      </c>
      <c r="M17" s="17">
        <f t="shared" si="3"/>
        <v>195518</v>
      </c>
      <c r="N17" s="17">
        <f t="shared" si="3"/>
        <v>201298</v>
      </c>
      <c r="O17" s="17">
        <f t="shared" si="3"/>
        <v>205491</v>
      </c>
      <c r="P17" s="17">
        <f t="shared" si="3"/>
        <v>197874</v>
      </c>
      <c r="Q17" s="17">
        <f>SUM(Q18:Q21)</f>
        <v>194661</v>
      </c>
      <c r="R17" s="17">
        <f>SUM(R18:R21)</f>
        <v>191433</v>
      </c>
      <c r="S17" s="17">
        <f>SUM(S18:S21)</f>
        <v>180503</v>
      </c>
      <c r="T17" s="17">
        <f>SUM(T18:T21)</f>
        <v>180187</v>
      </c>
      <c r="U17" s="17">
        <f>SUM(U18:U21)</f>
        <v>182514</v>
      </c>
    </row>
    <row r="18" spans="1:21" ht="18" customHeight="1">
      <c r="A18" s="14" t="s">
        <v>55</v>
      </c>
      <c r="B18" s="17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</row>
    <row r="19" spans="1:21" ht="18" customHeight="1">
      <c r="A19" s="14" t="s">
        <v>56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8" customHeight="1">
      <c r="A20" s="14" t="s">
        <v>57</v>
      </c>
      <c r="B20" s="16"/>
      <c r="C20" s="16"/>
      <c r="D20" s="16">
        <v>142564</v>
      </c>
      <c r="E20" s="16">
        <v>155094</v>
      </c>
      <c r="F20" s="16">
        <v>160903</v>
      </c>
      <c r="G20" s="16">
        <v>168672</v>
      </c>
      <c r="H20" s="16">
        <v>178865</v>
      </c>
      <c r="I20" s="16">
        <v>187404</v>
      </c>
      <c r="J20" s="16">
        <v>187400</v>
      </c>
      <c r="K20" s="16">
        <v>195530</v>
      </c>
      <c r="L20" s="16">
        <v>202623</v>
      </c>
      <c r="M20" s="16">
        <v>195518</v>
      </c>
      <c r="N20" s="16">
        <v>201298</v>
      </c>
      <c r="O20" s="16">
        <v>205491</v>
      </c>
      <c r="P20" s="16">
        <v>197874</v>
      </c>
      <c r="Q20" s="16">
        <v>194661</v>
      </c>
      <c r="R20" s="16">
        <v>191433</v>
      </c>
      <c r="S20" s="16">
        <v>180503</v>
      </c>
      <c r="T20" s="16">
        <v>180187</v>
      </c>
      <c r="U20" s="16">
        <v>182514</v>
      </c>
    </row>
    <row r="21" spans="1:21" ht="18" customHeight="1">
      <c r="A21" s="14" t="s">
        <v>58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8" customHeight="1">
      <c r="A22" s="14" t="s">
        <v>59</v>
      </c>
      <c r="B22" s="17">
        <f aca="true" t="shared" si="4" ref="B22:J22">+B4+B9+B11+B12+B13+B14+B15+B16+B17</f>
        <v>0</v>
      </c>
      <c r="C22" s="17">
        <f t="shared" si="4"/>
        <v>1418307</v>
      </c>
      <c r="D22" s="17">
        <f t="shared" si="4"/>
        <v>3777092</v>
      </c>
      <c r="E22" s="17">
        <f t="shared" si="4"/>
        <v>3860966</v>
      </c>
      <c r="F22" s="17">
        <f t="shared" si="4"/>
        <v>3749619</v>
      </c>
      <c r="G22" s="17">
        <f t="shared" si="4"/>
        <v>3772532</v>
      </c>
      <c r="H22" s="17">
        <f t="shared" si="4"/>
        <v>3958140</v>
      </c>
      <c r="I22" s="17">
        <f t="shared" si="4"/>
        <v>4153921</v>
      </c>
      <c r="J22" s="17">
        <f t="shared" si="4"/>
        <v>4316463</v>
      </c>
      <c r="K22" s="17">
        <f aca="true" t="shared" si="5" ref="K22:P22">+K4+K9+K11+K12+K13+K14+K15+K16+K17</f>
        <v>3986896</v>
      </c>
      <c r="L22" s="17">
        <f t="shared" si="5"/>
        <v>3880371</v>
      </c>
      <c r="M22" s="17">
        <f t="shared" si="5"/>
        <v>3783354</v>
      </c>
      <c r="N22" s="17">
        <f t="shared" si="5"/>
        <v>3795769</v>
      </c>
      <c r="O22" s="17">
        <f t="shared" si="5"/>
        <v>3724776</v>
      </c>
      <c r="P22" s="17">
        <f t="shared" si="5"/>
        <v>3559886</v>
      </c>
      <c r="Q22" s="17">
        <f>+Q4+Q9+Q11+Q12+Q13+Q14+Q15+Q16+Q17</f>
        <v>3396062</v>
      </c>
      <c r="R22" s="17">
        <f>+R4+R9+R11+R12+R13+R14+R15+R16+R17</f>
        <v>3481455</v>
      </c>
      <c r="S22" s="17">
        <f>+S4+S9+S11+S12+S13+S14+S15+S16+S17</f>
        <v>3518907</v>
      </c>
      <c r="T22" s="17">
        <f>+T4+T9+T11+T12+T13+T14+T15+T16+T17</f>
        <v>3872309</v>
      </c>
      <c r="U22" s="17">
        <f>+U4+U9+U11+U12+U13+U14+U15+U16+U17</f>
        <v>3986994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21" ht="18" customHeight="1">
      <c r="A30" s="30" t="s">
        <v>101</v>
      </c>
      <c r="M30" s="71" t="s">
        <v>183</v>
      </c>
      <c r="O30" s="71"/>
      <c r="P30" s="71"/>
      <c r="R30" s="71"/>
      <c r="S30" s="71"/>
      <c r="T30" s="71"/>
      <c r="U30" s="71" t="s">
        <v>183</v>
      </c>
    </row>
    <row r="31" ht="18" customHeight="1"/>
    <row r="32" spans="1:21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83</v>
      </c>
      <c r="L32" s="7" t="s">
        <v>84</v>
      </c>
      <c r="M32" s="73" t="s">
        <v>176</v>
      </c>
      <c r="N32" s="73" t="s">
        <v>185</v>
      </c>
      <c r="O32" s="7" t="s">
        <v>187</v>
      </c>
      <c r="P32" s="2" t="s">
        <v>192</v>
      </c>
      <c r="Q32" s="2" t="s">
        <v>196</v>
      </c>
      <c r="R32" s="2" t="s">
        <v>207</v>
      </c>
      <c r="S32" s="2" t="s">
        <v>209</v>
      </c>
      <c r="T32" s="2" t="s">
        <v>218</v>
      </c>
      <c r="U32" s="2" t="s">
        <v>221</v>
      </c>
    </row>
    <row r="33" spans="1:21" ht="18" customHeight="1">
      <c r="A33" s="14" t="s">
        <v>41</v>
      </c>
      <c r="B33" s="31" t="e">
        <f>B4/B$22*100</f>
        <v>#DIV/0!</v>
      </c>
      <c r="C33" s="31">
        <f>C4/C$22*100</f>
        <v>47.93003207345095</v>
      </c>
      <c r="D33" s="31">
        <f aca="true" t="shared" si="6" ref="D33:L33">D4/D$22*100</f>
        <v>51.68145229186898</v>
      </c>
      <c r="E33" s="31">
        <f t="shared" si="6"/>
        <v>46.3502139101976</v>
      </c>
      <c r="F33" s="31">
        <f t="shared" si="6"/>
        <v>42.80802929577645</v>
      </c>
      <c r="G33" s="31">
        <f t="shared" si="6"/>
        <v>36.92276168896645</v>
      </c>
      <c r="H33" s="31">
        <f t="shared" si="6"/>
        <v>37.94383220401502</v>
      </c>
      <c r="I33" s="31">
        <f t="shared" si="6"/>
        <v>39.65696506987013</v>
      </c>
      <c r="J33" s="31">
        <f t="shared" si="6"/>
        <v>42.15722456094261</v>
      </c>
      <c r="K33" s="31">
        <f t="shared" si="6"/>
        <v>35.906830777627505</v>
      </c>
      <c r="L33" s="31">
        <f t="shared" si="6"/>
        <v>31.75889624986889</v>
      </c>
      <c r="M33" s="31">
        <f aca="true" t="shared" si="7" ref="M33:N50">M4/M$22*100</f>
        <v>32.087560402753745</v>
      </c>
      <c r="N33" s="31">
        <f t="shared" si="7"/>
        <v>31.982004173594337</v>
      </c>
      <c r="O33" s="31">
        <f aca="true" t="shared" si="8" ref="O33:P50">O4/O$22*100</f>
        <v>31.44634737766781</v>
      </c>
      <c r="P33" s="31">
        <f t="shared" si="8"/>
        <v>31.608371728757607</v>
      </c>
      <c r="Q33" s="31">
        <f aca="true" t="shared" si="9" ref="Q33:R50">Q4/Q$22*100</f>
        <v>30.8317692668744</v>
      </c>
      <c r="R33" s="31">
        <f t="shared" si="9"/>
        <v>32.78729726508026</v>
      </c>
      <c r="S33" s="31">
        <f aca="true" t="shared" si="10" ref="S33:T50">S4/S$22*100</f>
        <v>35.70980989267406</v>
      </c>
      <c r="T33" s="31">
        <f t="shared" si="10"/>
        <v>40.80609269559841</v>
      </c>
      <c r="U33" s="31">
        <f>U4/U$22*100</f>
        <v>42.01451017984978</v>
      </c>
    </row>
    <row r="34" spans="1:21" ht="18" customHeight="1">
      <c r="A34" s="14" t="s">
        <v>42</v>
      </c>
      <c r="B34" s="31" t="e">
        <f aca="true" t="shared" si="11" ref="B34:C50">B5/B$22*100</f>
        <v>#DIV/0!</v>
      </c>
      <c r="C34" s="31">
        <f t="shared" si="11"/>
        <v>0.6091769976457847</v>
      </c>
      <c r="D34" s="31">
        <f aca="true" t="shared" si="12" ref="D34:L34">D5/D$22*100</f>
        <v>0.3648044580327935</v>
      </c>
      <c r="E34" s="31">
        <f t="shared" si="12"/>
        <v>0.36519358108825617</v>
      </c>
      <c r="F34" s="31">
        <f t="shared" si="12"/>
        <v>0.3916131212264499</v>
      </c>
      <c r="G34" s="31">
        <f t="shared" si="12"/>
        <v>0.3948541722111304</v>
      </c>
      <c r="H34" s="31">
        <f t="shared" si="12"/>
        <v>0.3799764535867857</v>
      </c>
      <c r="I34" s="31">
        <f t="shared" si="12"/>
        <v>0.4915355877013549</v>
      </c>
      <c r="J34" s="31">
        <f t="shared" si="12"/>
        <v>0.4839147236985467</v>
      </c>
      <c r="K34" s="31">
        <f t="shared" si="12"/>
        <v>0.5349274222352427</v>
      </c>
      <c r="L34" s="31">
        <f t="shared" si="12"/>
        <v>0.5424739026242593</v>
      </c>
      <c r="M34" s="31">
        <f t="shared" si="7"/>
        <v>0.5571247099795579</v>
      </c>
      <c r="N34" s="31">
        <f t="shared" si="7"/>
        <v>0.5614672547249319</v>
      </c>
      <c r="O34" s="31">
        <f t="shared" si="8"/>
        <v>0.5701013967014392</v>
      </c>
      <c r="P34" s="31">
        <f t="shared" si="8"/>
        <v>0.5914234332222998</v>
      </c>
      <c r="Q34" s="31">
        <f t="shared" si="9"/>
        <v>0.8983346004872703</v>
      </c>
      <c r="R34" s="31">
        <f t="shared" si="9"/>
        <v>0.9966809853926016</v>
      </c>
      <c r="S34" s="31">
        <f t="shared" si="10"/>
        <v>1.1619801262153278</v>
      </c>
      <c r="T34" s="31">
        <f t="shared" si="10"/>
        <v>1.0342924596151806</v>
      </c>
      <c r="U34" s="31">
        <f>U5/U$22*100</f>
        <v>1.0467284375145787</v>
      </c>
    </row>
    <row r="35" spans="1:21" ht="18" customHeight="1">
      <c r="A35" s="14" t="s">
        <v>43</v>
      </c>
      <c r="B35" s="31" t="e">
        <f t="shared" si="11"/>
        <v>#DIV/0!</v>
      </c>
      <c r="C35" s="31">
        <f t="shared" si="11"/>
        <v>38.30849033389809</v>
      </c>
      <c r="D35" s="31">
        <f aca="true" t="shared" si="13" ref="D35:L35">D6/D$22*100</f>
        <v>32.12876466869221</v>
      </c>
      <c r="E35" s="31">
        <f t="shared" si="13"/>
        <v>35.076221857431534</v>
      </c>
      <c r="F35" s="31">
        <f t="shared" si="13"/>
        <v>34.58986099654391</v>
      </c>
      <c r="G35" s="31">
        <f t="shared" si="13"/>
        <v>28.2354927671919</v>
      </c>
      <c r="H35" s="31">
        <f t="shared" si="13"/>
        <v>28.761312131455686</v>
      </c>
      <c r="I35" s="31">
        <f t="shared" si="13"/>
        <v>26.8664955351823</v>
      </c>
      <c r="J35" s="31">
        <f t="shared" si="13"/>
        <v>29.72637550698338</v>
      </c>
      <c r="K35" s="31">
        <f t="shared" si="13"/>
        <v>29.511655182377467</v>
      </c>
      <c r="L35" s="31">
        <f t="shared" si="13"/>
        <v>26.952835179935114</v>
      </c>
      <c r="M35" s="31">
        <f t="shared" si="7"/>
        <v>26.25945126995782</v>
      </c>
      <c r="N35" s="31">
        <f t="shared" si="7"/>
        <v>25.405576577499843</v>
      </c>
      <c r="O35" s="31">
        <f t="shared" si="8"/>
        <v>26.74501768696963</v>
      </c>
      <c r="P35" s="31">
        <f t="shared" si="8"/>
        <v>26.21766539715036</v>
      </c>
      <c r="Q35" s="31">
        <f t="shared" si="9"/>
        <v>24.256329831434172</v>
      </c>
      <c r="R35" s="31">
        <f t="shared" si="9"/>
        <v>24.57521352423053</v>
      </c>
      <c r="S35" s="31">
        <f t="shared" si="10"/>
        <v>27.75367464954317</v>
      </c>
      <c r="T35" s="31">
        <f t="shared" si="10"/>
        <v>33.815095851080066</v>
      </c>
      <c r="U35" s="31">
        <f>U6/U$22*100</f>
        <v>34.2200163832702</v>
      </c>
    </row>
    <row r="36" spans="1:21" ht="18" customHeight="1">
      <c r="A36" s="14" t="s">
        <v>44</v>
      </c>
      <c r="B36" s="31" t="e">
        <f t="shared" si="11"/>
        <v>#DIV/0!</v>
      </c>
      <c r="C36" s="31">
        <f t="shared" si="11"/>
        <v>1.631875186401816</v>
      </c>
      <c r="D36" s="31">
        <f aca="true" t="shared" si="14" ref="D36:L36">D7/D$22*100</f>
        <v>1.3129942294230588</v>
      </c>
      <c r="E36" s="31">
        <f t="shared" si="14"/>
        <v>1.363233967872289</v>
      </c>
      <c r="F36" s="31">
        <f t="shared" si="14"/>
        <v>1.4307586984170926</v>
      </c>
      <c r="G36" s="31">
        <f t="shared" si="14"/>
        <v>1.5315708388954687</v>
      </c>
      <c r="H36" s="31">
        <f t="shared" si="14"/>
        <v>1.540521558105575</v>
      </c>
      <c r="I36" s="31">
        <f t="shared" si="14"/>
        <v>1.5805548540764256</v>
      </c>
      <c r="J36" s="31">
        <f t="shared" si="14"/>
        <v>1.5200871639580833</v>
      </c>
      <c r="K36" s="31">
        <f t="shared" si="14"/>
        <v>1.6135108615825444</v>
      </c>
      <c r="L36" s="31">
        <f t="shared" si="14"/>
        <v>1.5950536688373353</v>
      </c>
      <c r="M36" s="31">
        <f t="shared" si="7"/>
        <v>1.7648361744631877</v>
      </c>
      <c r="N36" s="31">
        <f t="shared" si="7"/>
        <v>1.8243997461383978</v>
      </c>
      <c r="O36" s="31">
        <f t="shared" si="8"/>
        <v>1.6979007596698432</v>
      </c>
      <c r="P36" s="31">
        <f t="shared" si="8"/>
        <v>1.7526403935406922</v>
      </c>
      <c r="Q36" s="31">
        <f t="shared" si="9"/>
        <v>1.9675435843044091</v>
      </c>
      <c r="R36" s="31">
        <f t="shared" si="9"/>
        <v>2.014761069725158</v>
      </c>
      <c r="S36" s="31">
        <f t="shared" si="10"/>
        <v>1.915140127317943</v>
      </c>
      <c r="T36" s="31">
        <f t="shared" si="10"/>
        <v>1.6290280553540537</v>
      </c>
      <c r="U36" s="31">
        <f>U7/U$22*100</f>
        <v>1.8541286994663149</v>
      </c>
    </row>
    <row r="37" spans="1:21" ht="18" customHeight="1">
      <c r="A37" s="14" t="s">
        <v>45</v>
      </c>
      <c r="B37" s="31" t="e">
        <f t="shared" si="11"/>
        <v>#DIV/0!</v>
      </c>
      <c r="C37" s="31">
        <f t="shared" si="11"/>
        <v>7.380489555505261</v>
      </c>
      <c r="D37" s="31">
        <f aca="true" t="shared" si="15" ref="D37:L37">D8/D$22*100</f>
        <v>17.87488893572092</v>
      </c>
      <c r="E37" s="31">
        <f t="shared" si="15"/>
        <v>9.545564503805524</v>
      </c>
      <c r="F37" s="31">
        <f t="shared" si="15"/>
        <v>6.395796479588993</v>
      </c>
      <c r="G37" s="31">
        <f t="shared" si="15"/>
        <v>6.760843910667955</v>
      </c>
      <c r="H37" s="31">
        <f t="shared" si="15"/>
        <v>7.262022060866973</v>
      </c>
      <c r="I37" s="31">
        <f t="shared" si="15"/>
        <v>10.718379092910048</v>
      </c>
      <c r="J37" s="31">
        <f t="shared" si="15"/>
        <v>10.426847166302595</v>
      </c>
      <c r="K37" s="31">
        <f t="shared" si="15"/>
        <v>4.246737311432252</v>
      </c>
      <c r="L37" s="31">
        <f t="shared" si="15"/>
        <v>2.6685334984721822</v>
      </c>
      <c r="M37" s="31">
        <f t="shared" si="7"/>
        <v>3.506148248353181</v>
      </c>
      <c r="N37" s="31">
        <f t="shared" si="7"/>
        <v>4.1905605952311635</v>
      </c>
      <c r="O37" s="31">
        <f t="shared" si="8"/>
        <v>2.4333275343268963</v>
      </c>
      <c r="P37" s="31">
        <f t="shared" si="8"/>
        <v>3.046642504844256</v>
      </c>
      <c r="Q37" s="31">
        <f t="shared" si="9"/>
        <v>3.709561250648545</v>
      </c>
      <c r="R37" s="31">
        <f t="shared" si="9"/>
        <v>5.200641685731972</v>
      </c>
      <c r="S37" s="31">
        <f t="shared" si="10"/>
        <v>4.879014989597622</v>
      </c>
      <c r="T37" s="31">
        <f t="shared" si="10"/>
        <v>4.3276763295491145</v>
      </c>
      <c r="U37" s="31">
        <f>U8/U$22*100</f>
        <v>4.893636659598685</v>
      </c>
    </row>
    <row r="38" spans="1:21" ht="18" customHeight="1">
      <c r="A38" s="14" t="s">
        <v>46</v>
      </c>
      <c r="B38" s="31" t="e">
        <f t="shared" si="11"/>
        <v>#DIV/0!</v>
      </c>
      <c r="C38" s="31">
        <f t="shared" si="11"/>
        <v>43.60543944294148</v>
      </c>
      <c r="D38" s="31">
        <f aca="true" t="shared" si="16" ref="D38:L38">D9/D$22*100</f>
        <v>40.3601500837152</v>
      </c>
      <c r="E38" s="31">
        <f t="shared" si="16"/>
        <v>45.65590580181229</v>
      </c>
      <c r="F38" s="31">
        <f t="shared" si="16"/>
        <v>48.755300205167515</v>
      </c>
      <c r="G38" s="31">
        <f t="shared" si="16"/>
        <v>54.42912081328932</v>
      </c>
      <c r="H38" s="31">
        <f t="shared" si="16"/>
        <v>53.41551840005659</v>
      </c>
      <c r="I38" s="31">
        <f t="shared" si="16"/>
        <v>51.81391268635104</v>
      </c>
      <c r="J38" s="31">
        <f t="shared" si="16"/>
        <v>48.867023764596155</v>
      </c>
      <c r="K38" s="31">
        <f t="shared" si="16"/>
        <v>54.20969094754415</v>
      </c>
      <c r="L38" s="31">
        <f t="shared" si="16"/>
        <v>57.5239841757399</v>
      </c>
      <c r="M38" s="31">
        <f t="shared" si="7"/>
        <v>57.08630490300406</v>
      </c>
      <c r="N38" s="31">
        <f t="shared" si="7"/>
        <v>57.07523297650621</v>
      </c>
      <c r="O38" s="31">
        <f t="shared" si="8"/>
        <v>57.43075556758313</v>
      </c>
      <c r="P38" s="31">
        <f t="shared" si="8"/>
        <v>56.59639100802666</v>
      </c>
      <c r="Q38" s="31">
        <f t="shared" si="9"/>
        <v>56.75941723089861</v>
      </c>
      <c r="R38" s="31">
        <f t="shared" si="9"/>
        <v>55.25187026688554</v>
      </c>
      <c r="S38" s="31">
        <f t="shared" si="10"/>
        <v>52.5479928852908</v>
      </c>
      <c r="T38" s="31">
        <f t="shared" si="10"/>
        <v>48.44879373004582</v>
      </c>
      <c r="U38" s="31">
        <f>U9/U$22*100</f>
        <v>47.57255716963707</v>
      </c>
    </row>
    <row r="39" spans="1:21" ht="18" customHeight="1">
      <c r="A39" s="14" t="s">
        <v>47</v>
      </c>
      <c r="B39" s="31" t="e">
        <f t="shared" si="11"/>
        <v>#DIV/0!</v>
      </c>
      <c r="C39" s="31">
        <f t="shared" si="11"/>
        <v>43.596767131516664</v>
      </c>
      <c r="D39" s="31">
        <f aca="true" t="shared" si="17" ref="D39:L39">D10/D$22*100</f>
        <v>40.3601500837152</v>
      </c>
      <c r="E39" s="31">
        <f t="shared" si="17"/>
        <v>45.65590580181229</v>
      </c>
      <c r="F39" s="31">
        <f t="shared" si="17"/>
        <v>48.755300205167515</v>
      </c>
      <c r="G39" s="31">
        <f t="shared" si="17"/>
        <v>54.42912081328932</v>
      </c>
      <c r="H39" s="31">
        <f t="shared" si="17"/>
        <v>53.41551840005659</v>
      </c>
      <c r="I39" s="31">
        <f t="shared" si="17"/>
        <v>51.81391268635104</v>
      </c>
      <c r="J39" s="31">
        <f t="shared" si="17"/>
        <v>48.867023764596155</v>
      </c>
      <c r="K39" s="31">
        <f t="shared" si="17"/>
        <v>54.20969094754415</v>
      </c>
      <c r="L39" s="31">
        <f t="shared" si="17"/>
        <v>57.5239841757399</v>
      </c>
      <c r="M39" s="31">
        <f t="shared" si="7"/>
        <v>57.08630490300406</v>
      </c>
      <c r="N39" s="31">
        <f t="shared" si="7"/>
        <v>57.07523297650621</v>
      </c>
      <c r="O39" s="31">
        <f t="shared" si="8"/>
        <v>57.43075556758313</v>
      </c>
      <c r="P39" s="31">
        <f t="shared" si="8"/>
        <v>56.59639100802666</v>
      </c>
      <c r="Q39" s="31">
        <f t="shared" si="9"/>
        <v>56.72823405461973</v>
      </c>
      <c r="R39" s="31">
        <f t="shared" si="9"/>
        <v>55.2207051362146</v>
      </c>
      <c r="S39" s="31">
        <f t="shared" si="10"/>
        <v>52.52065485106597</v>
      </c>
      <c r="T39" s="31">
        <f t="shared" si="10"/>
        <v>48.42423473953137</v>
      </c>
      <c r="U39" s="31">
        <f>U10/U$22*100</f>
        <v>47.57255716963707</v>
      </c>
    </row>
    <row r="40" spans="1:21" ht="18" customHeight="1">
      <c r="A40" s="14" t="s">
        <v>48</v>
      </c>
      <c r="B40" s="31" t="e">
        <f t="shared" si="11"/>
        <v>#DIV/0!</v>
      </c>
      <c r="C40" s="31">
        <f t="shared" si="11"/>
        <v>1.6067043312907572</v>
      </c>
      <c r="D40" s="31">
        <f aca="true" t="shared" si="18" ref="D40:L40">D11/D$22*100</f>
        <v>0.6446758511574513</v>
      </c>
      <c r="E40" s="31">
        <f t="shared" si="18"/>
        <v>0.652168395163283</v>
      </c>
      <c r="F40" s="31">
        <f t="shared" si="18"/>
        <v>0.6812158781998917</v>
      </c>
      <c r="G40" s="31">
        <f t="shared" si="18"/>
        <v>0.6941491815046233</v>
      </c>
      <c r="H40" s="31">
        <f t="shared" si="18"/>
        <v>0.691006381785384</v>
      </c>
      <c r="I40" s="31">
        <f t="shared" si="18"/>
        <v>0.6730749092243208</v>
      </c>
      <c r="J40" s="31">
        <f t="shared" si="18"/>
        <v>0.6696223273545956</v>
      </c>
      <c r="K40" s="31">
        <f t="shared" si="18"/>
        <v>0.7370144593688924</v>
      </c>
      <c r="L40" s="31">
        <f t="shared" si="18"/>
        <v>0.7884555368545945</v>
      </c>
      <c r="M40" s="31">
        <f t="shared" si="7"/>
        <v>0.8412641270153414</v>
      </c>
      <c r="N40" s="31">
        <f t="shared" si="7"/>
        <v>0.8829040966402327</v>
      </c>
      <c r="O40" s="31">
        <f t="shared" si="8"/>
        <v>0.9409961833946524</v>
      </c>
      <c r="P40" s="31">
        <f t="shared" si="8"/>
        <v>1.0176449470572935</v>
      </c>
      <c r="Q40" s="31">
        <f t="shared" si="9"/>
        <v>1.1116404824175765</v>
      </c>
      <c r="R40" s="31">
        <f t="shared" si="9"/>
        <v>1.1311362634300888</v>
      </c>
      <c r="S40" s="31">
        <f t="shared" si="10"/>
        <v>1.1866184585156698</v>
      </c>
      <c r="T40" s="31">
        <f t="shared" si="10"/>
        <v>1.127802559144944</v>
      </c>
      <c r="U40" s="31">
        <f>U11/U$22*100</f>
        <v>1.119439858700565</v>
      </c>
    </row>
    <row r="41" spans="1:21" ht="18" customHeight="1">
      <c r="A41" s="14" t="s">
        <v>49</v>
      </c>
      <c r="B41" s="31" t="e">
        <f t="shared" si="11"/>
        <v>#DIV/0!</v>
      </c>
      <c r="C41" s="31">
        <f t="shared" si="11"/>
        <v>5.060328969680048</v>
      </c>
      <c r="D41" s="31">
        <f aca="true" t="shared" si="19" ref="D41:L41">D12/D$22*100</f>
        <v>3.3994935786578666</v>
      </c>
      <c r="E41" s="31">
        <f t="shared" si="19"/>
        <v>3.2851623143016537</v>
      </c>
      <c r="F41" s="31">
        <f t="shared" si="19"/>
        <v>3.3980252393643195</v>
      </c>
      <c r="G41" s="31">
        <f t="shared" si="19"/>
        <v>3.338527015807951</v>
      </c>
      <c r="H41" s="31">
        <f t="shared" si="19"/>
        <v>3.4020524791947735</v>
      </c>
      <c r="I41" s="31">
        <f t="shared" si="19"/>
        <v>3.30788669307866</v>
      </c>
      <c r="J41" s="31">
        <f t="shared" si="19"/>
        <v>3.909474030010219</v>
      </c>
      <c r="K41" s="31">
        <f t="shared" si="19"/>
        <v>4.186264201524193</v>
      </c>
      <c r="L41" s="31">
        <f t="shared" si="19"/>
        <v>4.680763772330017</v>
      </c>
      <c r="M41" s="31">
        <f t="shared" si="7"/>
        <v>4.79389451793303</v>
      </c>
      <c r="N41" s="31">
        <f t="shared" si="7"/>
        <v>4.743149543610267</v>
      </c>
      <c r="O41" s="31">
        <f t="shared" si="8"/>
        <v>4.649568188798468</v>
      </c>
      <c r="P41" s="31">
        <f t="shared" si="8"/>
        <v>5.219155894317964</v>
      </c>
      <c r="Q41" s="31">
        <f t="shared" si="9"/>
        <v>5.565210529136394</v>
      </c>
      <c r="R41" s="31">
        <f t="shared" si="9"/>
        <v>5.331046932963373</v>
      </c>
      <c r="S41" s="31">
        <f t="shared" si="10"/>
        <v>5.426059853244204</v>
      </c>
      <c r="T41" s="31">
        <f t="shared" si="10"/>
        <v>4.964092483321966</v>
      </c>
      <c r="U41" s="31">
        <f>U12/U$22*100</f>
        <v>4.715758288073672</v>
      </c>
    </row>
    <row r="42" spans="1:21" ht="18" customHeight="1">
      <c r="A42" s="14" t="s">
        <v>50</v>
      </c>
      <c r="B42" s="31" t="e">
        <f t="shared" si="11"/>
        <v>#DIV/0!</v>
      </c>
      <c r="C42" s="31">
        <f t="shared" si="11"/>
        <v>0</v>
      </c>
      <c r="D42" s="31">
        <f aca="true" t="shared" si="20" ref="D42:L42">D13/D$22*100</f>
        <v>0</v>
      </c>
      <c r="E42" s="31">
        <f t="shared" si="20"/>
        <v>0</v>
      </c>
      <c r="F42" s="31">
        <f t="shared" si="20"/>
        <v>0</v>
      </c>
      <c r="G42" s="31">
        <f t="shared" si="20"/>
        <v>0</v>
      </c>
      <c r="H42" s="31">
        <f t="shared" si="20"/>
        <v>0</v>
      </c>
      <c r="I42" s="31">
        <f t="shared" si="20"/>
        <v>0</v>
      </c>
      <c r="J42" s="31">
        <f t="shared" si="20"/>
        <v>0</v>
      </c>
      <c r="K42" s="31">
        <f t="shared" si="20"/>
        <v>0</v>
      </c>
      <c r="L42" s="31">
        <f t="shared" si="20"/>
        <v>0</v>
      </c>
      <c r="M42" s="31">
        <f t="shared" si="7"/>
        <v>0</v>
      </c>
      <c r="N42" s="31">
        <f t="shared" si="7"/>
        <v>0</v>
      </c>
      <c r="O42" s="31">
        <f t="shared" si="8"/>
        <v>0</v>
      </c>
      <c r="P42" s="31">
        <f t="shared" si="8"/>
        <v>0</v>
      </c>
      <c r="Q42" s="31">
        <f t="shared" si="9"/>
        <v>0</v>
      </c>
      <c r="R42" s="31">
        <f t="shared" si="9"/>
        <v>0</v>
      </c>
      <c r="S42" s="31">
        <f t="shared" si="10"/>
        <v>0</v>
      </c>
      <c r="T42" s="31">
        <f t="shared" si="10"/>
        <v>0</v>
      </c>
      <c r="U42" s="31">
        <f>U13/U$22*100</f>
        <v>0</v>
      </c>
    </row>
    <row r="43" spans="1:21" ht="18" customHeight="1">
      <c r="A43" s="14" t="s">
        <v>51</v>
      </c>
      <c r="B43" s="31" t="e">
        <f t="shared" si="11"/>
        <v>#DIV/0!</v>
      </c>
      <c r="C43" s="31">
        <f t="shared" si="11"/>
        <v>1.7974951826367633</v>
      </c>
      <c r="D43" s="31">
        <f aca="true" t="shared" si="21" ref="D43:L43">D14/D$22*100</f>
        <v>0.13979008189368966</v>
      </c>
      <c r="E43" s="31">
        <f t="shared" si="21"/>
        <v>0.03957558807821669</v>
      </c>
      <c r="F43" s="31">
        <f t="shared" si="21"/>
        <v>0.06624673066783585</v>
      </c>
      <c r="G43" s="31">
        <f t="shared" si="21"/>
        <v>0.14438578652215542</v>
      </c>
      <c r="H43" s="31">
        <f t="shared" si="21"/>
        <v>0.028675084762034692</v>
      </c>
      <c r="I43" s="31">
        <f t="shared" si="21"/>
        <v>0.03666415418107374</v>
      </c>
      <c r="J43" s="31">
        <f t="shared" si="21"/>
        <v>0.05513773661444567</v>
      </c>
      <c r="K43" s="31">
        <f t="shared" si="21"/>
        <v>0.05588307294697429</v>
      </c>
      <c r="L43" s="31">
        <f t="shared" si="21"/>
        <v>0.02615729269185859</v>
      </c>
      <c r="M43" s="31">
        <f t="shared" si="7"/>
        <v>0.023127626968028895</v>
      </c>
      <c r="N43" s="31">
        <f t="shared" si="7"/>
        <v>0.01348870281621458</v>
      </c>
      <c r="O43" s="31">
        <f t="shared" si="8"/>
        <v>0.015464017165059052</v>
      </c>
      <c r="P43" s="31">
        <f t="shared" si="8"/>
        <v>0</v>
      </c>
      <c r="Q43" s="31">
        <f t="shared" si="9"/>
        <v>0</v>
      </c>
      <c r="R43" s="31">
        <f t="shared" si="9"/>
        <v>0</v>
      </c>
      <c r="S43" s="31">
        <f t="shared" si="10"/>
        <v>0</v>
      </c>
      <c r="T43" s="31">
        <f t="shared" si="10"/>
        <v>0</v>
      </c>
      <c r="U43" s="31">
        <f>U14/U$22*100</f>
        <v>0</v>
      </c>
    </row>
    <row r="44" spans="1:21" ht="18" customHeight="1">
      <c r="A44" s="14" t="s">
        <v>52</v>
      </c>
      <c r="B44" s="31" t="e">
        <f t="shared" si="11"/>
        <v>#DIV/0!</v>
      </c>
      <c r="C44" s="31">
        <f t="shared" si="11"/>
        <v>0</v>
      </c>
      <c r="D44" s="31">
        <f aca="true" t="shared" si="22" ref="D44:L44">D15/D$22*100</f>
        <v>0</v>
      </c>
      <c r="E44" s="31">
        <f t="shared" si="22"/>
        <v>0</v>
      </c>
      <c r="F44" s="31">
        <f t="shared" si="22"/>
        <v>0</v>
      </c>
      <c r="G44" s="31">
        <f t="shared" si="22"/>
        <v>0</v>
      </c>
      <c r="H44" s="31">
        <f t="shared" si="22"/>
        <v>0</v>
      </c>
      <c r="I44" s="31">
        <f t="shared" si="22"/>
        <v>0</v>
      </c>
      <c r="J44" s="31">
        <f t="shared" si="22"/>
        <v>0</v>
      </c>
      <c r="K44" s="31">
        <f t="shared" si="22"/>
        <v>0</v>
      </c>
      <c r="L44" s="31">
        <f t="shared" si="22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  <c r="Q44" s="31">
        <f t="shared" si="9"/>
        <v>0</v>
      </c>
      <c r="R44" s="31">
        <f t="shared" si="9"/>
        <v>0</v>
      </c>
      <c r="S44" s="31">
        <f t="shared" si="10"/>
        <v>0</v>
      </c>
      <c r="T44" s="31">
        <f t="shared" si="10"/>
        <v>0</v>
      </c>
      <c r="U44" s="31">
        <f>U15/U$22*100</f>
        <v>0</v>
      </c>
    </row>
    <row r="45" spans="1:21" ht="18" customHeight="1">
      <c r="A45" s="14" t="s">
        <v>53</v>
      </c>
      <c r="B45" s="31" t="e">
        <f t="shared" si="11"/>
        <v>#DIV/0!</v>
      </c>
      <c r="C45" s="31">
        <f t="shared" si="11"/>
        <v>0</v>
      </c>
      <c r="D45" s="31">
        <f aca="true" t="shared" si="23" ref="D45:L45">D16/D$22*100</f>
        <v>0</v>
      </c>
      <c r="E45" s="31">
        <f t="shared" si="23"/>
        <v>0</v>
      </c>
      <c r="F45" s="31">
        <f t="shared" si="23"/>
        <v>0</v>
      </c>
      <c r="G45" s="31">
        <f t="shared" si="23"/>
        <v>0</v>
      </c>
      <c r="H45" s="31">
        <f t="shared" si="23"/>
        <v>0</v>
      </c>
      <c r="I45" s="31">
        <f t="shared" si="23"/>
        <v>0</v>
      </c>
      <c r="J45" s="31">
        <f t="shared" si="23"/>
        <v>0</v>
      </c>
      <c r="K45" s="31">
        <f t="shared" si="23"/>
        <v>0</v>
      </c>
      <c r="L45" s="31">
        <f t="shared" si="23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  <c r="Q45" s="31">
        <f t="shared" si="9"/>
        <v>0</v>
      </c>
      <c r="R45" s="31">
        <f t="shared" si="9"/>
        <v>0</v>
      </c>
      <c r="S45" s="31">
        <f t="shared" si="10"/>
        <v>0</v>
      </c>
      <c r="T45" s="31">
        <f t="shared" si="10"/>
        <v>0</v>
      </c>
      <c r="U45" s="31">
        <f>U16/U$22*100</f>
        <v>0</v>
      </c>
    </row>
    <row r="46" spans="1:21" ht="18" customHeight="1">
      <c r="A46" s="14" t="s">
        <v>54</v>
      </c>
      <c r="B46" s="31" t="e">
        <f t="shared" si="11"/>
        <v>#DIV/0!</v>
      </c>
      <c r="C46" s="31">
        <f t="shared" si="11"/>
        <v>0</v>
      </c>
      <c r="D46" s="31">
        <f aca="true" t="shared" si="24" ref="D46:L46">D17/D$22*100</f>
        <v>3.7744381127068127</v>
      </c>
      <c r="E46" s="31">
        <f t="shared" si="24"/>
        <v>4.01697399044695</v>
      </c>
      <c r="F46" s="31">
        <f t="shared" si="24"/>
        <v>4.29118265082399</v>
      </c>
      <c r="G46" s="31">
        <f t="shared" si="24"/>
        <v>4.471055513909491</v>
      </c>
      <c r="H46" s="31">
        <f t="shared" si="24"/>
        <v>4.518915450186198</v>
      </c>
      <c r="I46" s="31">
        <f t="shared" si="24"/>
        <v>4.5114964872947745</v>
      </c>
      <c r="J46" s="31">
        <f t="shared" si="24"/>
        <v>4.341517580481983</v>
      </c>
      <c r="K46" s="31">
        <f t="shared" si="24"/>
        <v>4.904316540988277</v>
      </c>
      <c r="L46" s="31">
        <f t="shared" si="24"/>
        <v>5.2217429725147415</v>
      </c>
      <c r="M46" s="31">
        <f t="shared" si="7"/>
        <v>5.1678484223257986</v>
      </c>
      <c r="N46" s="31">
        <f t="shared" si="7"/>
        <v>5.303220506832739</v>
      </c>
      <c r="O46" s="31">
        <f t="shared" si="8"/>
        <v>5.516868665390885</v>
      </c>
      <c r="P46" s="31">
        <f t="shared" si="8"/>
        <v>5.558436421840475</v>
      </c>
      <c r="Q46" s="31">
        <f t="shared" si="9"/>
        <v>5.731962490673021</v>
      </c>
      <c r="R46" s="31">
        <f t="shared" si="9"/>
        <v>5.498649271640736</v>
      </c>
      <c r="S46" s="31">
        <f t="shared" si="10"/>
        <v>5.129518910275264</v>
      </c>
      <c r="T46" s="31">
        <f t="shared" si="10"/>
        <v>4.6532185318888555</v>
      </c>
      <c r="U46" s="31">
        <f>U17/U$22*100</f>
        <v>4.577734503738907</v>
      </c>
    </row>
    <row r="47" spans="1:21" ht="18" customHeight="1">
      <c r="A47" s="14" t="s">
        <v>55</v>
      </c>
      <c r="B47" s="31" t="e">
        <f t="shared" si="11"/>
        <v>#DIV/0!</v>
      </c>
      <c r="C47" s="31">
        <f t="shared" si="11"/>
        <v>0</v>
      </c>
      <c r="D47" s="31">
        <f aca="true" t="shared" si="25" ref="D47:L47">D18/D$22*100</f>
        <v>0</v>
      </c>
      <c r="E47" s="31">
        <f t="shared" si="25"/>
        <v>0</v>
      </c>
      <c r="F47" s="31">
        <f t="shared" si="25"/>
        <v>0</v>
      </c>
      <c r="G47" s="31">
        <f t="shared" si="25"/>
        <v>0</v>
      </c>
      <c r="H47" s="31">
        <f t="shared" si="25"/>
        <v>0</v>
      </c>
      <c r="I47" s="31">
        <f t="shared" si="25"/>
        <v>0</v>
      </c>
      <c r="J47" s="31">
        <f t="shared" si="25"/>
        <v>0</v>
      </c>
      <c r="K47" s="31">
        <f t="shared" si="25"/>
        <v>0</v>
      </c>
      <c r="L47" s="31">
        <f t="shared" si="25"/>
        <v>0</v>
      </c>
      <c r="M47" s="31">
        <f t="shared" si="7"/>
        <v>0</v>
      </c>
      <c r="N47" s="31">
        <f t="shared" si="7"/>
        <v>0</v>
      </c>
      <c r="O47" s="31">
        <f t="shared" si="8"/>
        <v>0</v>
      </c>
      <c r="P47" s="31">
        <f t="shared" si="8"/>
        <v>0</v>
      </c>
      <c r="Q47" s="31">
        <f t="shared" si="9"/>
        <v>0</v>
      </c>
      <c r="R47" s="31">
        <f t="shared" si="9"/>
        <v>0</v>
      </c>
      <c r="S47" s="31">
        <f t="shared" si="10"/>
        <v>0</v>
      </c>
      <c r="T47" s="31">
        <f t="shared" si="10"/>
        <v>0</v>
      </c>
      <c r="U47" s="31">
        <f>U18/U$22*100</f>
        <v>0</v>
      </c>
    </row>
    <row r="48" spans="1:21" ht="18" customHeight="1">
      <c r="A48" s="14" t="s">
        <v>56</v>
      </c>
      <c r="B48" s="31" t="e">
        <f t="shared" si="11"/>
        <v>#DIV/0!</v>
      </c>
      <c r="C48" s="31">
        <f t="shared" si="11"/>
        <v>0</v>
      </c>
      <c r="D48" s="31">
        <f aca="true" t="shared" si="26" ref="D48:L48">D19/D$22*100</f>
        <v>0</v>
      </c>
      <c r="E48" s="31">
        <f t="shared" si="26"/>
        <v>0</v>
      </c>
      <c r="F48" s="31">
        <f t="shared" si="26"/>
        <v>0</v>
      </c>
      <c r="G48" s="31">
        <f t="shared" si="26"/>
        <v>0</v>
      </c>
      <c r="H48" s="31">
        <f t="shared" si="26"/>
        <v>0</v>
      </c>
      <c r="I48" s="31">
        <f t="shared" si="26"/>
        <v>0</v>
      </c>
      <c r="J48" s="31">
        <f t="shared" si="26"/>
        <v>0</v>
      </c>
      <c r="K48" s="31">
        <f t="shared" si="26"/>
        <v>0</v>
      </c>
      <c r="L48" s="31">
        <f t="shared" si="26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  <c r="Q48" s="31">
        <f t="shared" si="9"/>
        <v>0</v>
      </c>
      <c r="R48" s="31">
        <f t="shared" si="9"/>
        <v>0</v>
      </c>
      <c r="S48" s="31">
        <f t="shared" si="10"/>
        <v>0</v>
      </c>
      <c r="T48" s="31">
        <f t="shared" si="10"/>
        <v>0</v>
      </c>
      <c r="U48" s="31">
        <f>U19/U$22*100</f>
        <v>0</v>
      </c>
    </row>
    <row r="49" spans="1:21" ht="18" customHeight="1">
      <c r="A49" s="14" t="s">
        <v>57</v>
      </c>
      <c r="B49" s="31" t="e">
        <f t="shared" si="11"/>
        <v>#DIV/0!</v>
      </c>
      <c r="C49" s="31">
        <f t="shared" si="11"/>
        <v>0</v>
      </c>
      <c r="D49" s="31">
        <f aca="true" t="shared" si="27" ref="D49:L49">D20/D$22*100</f>
        <v>3.7744381127068127</v>
      </c>
      <c r="E49" s="31">
        <f t="shared" si="27"/>
        <v>4.01697399044695</v>
      </c>
      <c r="F49" s="31">
        <f t="shared" si="27"/>
        <v>4.29118265082399</v>
      </c>
      <c r="G49" s="31">
        <f t="shared" si="27"/>
        <v>4.471055513909491</v>
      </c>
      <c r="H49" s="31">
        <f t="shared" si="27"/>
        <v>4.518915450186198</v>
      </c>
      <c r="I49" s="31">
        <f t="shared" si="27"/>
        <v>4.5114964872947745</v>
      </c>
      <c r="J49" s="31">
        <f t="shared" si="27"/>
        <v>4.341517580481983</v>
      </c>
      <c r="K49" s="31">
        <f t="shared" si="27"/>
        <v>4.904316540988277</v>
      </c>
      <c r="L49" s="31">
        <f t="shared" si="27"/>
        <v>5.2217429725147415</v>
      </c>
      <c r="M49" s="31">
        <f t="shared" si="7"/>
        <v>5.1678484223257986</v>
      </c>
      <c r="N49" s="31">
        <f t="shared" si="7"/>
        <v>5.303220506832739</v>
      </c>
      <c r="O49" s="31">
        <f t="shared" si="8"/>
        <v>5.516868665390885</v>
      </c>
      <c r="P49" s="31">
        <f t="shared" si="8"/>
        <v>5.558436421840475</v>
      </c>
      <c r="Q49" s="31">
        <f t="shared" si="9"/>
        <v>5.731962490673021</v>
      </c>
      <c r="R49" s="31">
        <f t="shared" si="9"/>
        <v>5.498649271640736</v>
      </c>
      <c r="S49" s="31">
        <f t="shared" si="10"/>
        <v>5.129518910275264</v>
      </c>
      <c r="T49" s="31">
        <f t="shared" si="10"/>
        <v>4.6532185318888555</v>
      </c>
      <c r="U49" s="31">
        <f>U20/U$22*100</f>
        <v>4.577734503738907</v>
      </c>
    </row>
    <row r="50" spans="1:21" ht="18" customHeight="1">
      <c r="A50" s="14" t="s">
        <v>58</v>
      </c>
      <c r="B50" s="31" t="e">
        <f t="shared" si="11"/>
        <v>#DIV/0!</v>
      </c>
      <c r="C50" s="31">
        <f t="shared" si="11"/>
        <v>0</v>
      </c>
      <c r="D50" s="31">
        <f aca="true" t="shared" si="28" ref="D50:L50">D21/D$22*100</f>
        <v>0</v>
      </c>
      <c r="E50" s="31">
        <f t="shared" si="28"/>
        <v>0</v>
      </c>
      <c r="F50" s="31">
        <f t="shared" si="28"/>
        <v>0</v>
      </c>
      <c r="G50" s="31">
        <f t="shared" si="28"/>
        <v>0</v>
      </c>
      <c r="H50" s="31">
        <f t="shared" si="28"/>
        <v>0</v>
      </c>
      <c r="I50" s="31">
        <f t="shared" si="28"/>
        <v>0</v>
      </c>
      <c r="J50" s="31">
        <f t="shared" si="28"/>
        <v>0</v>
      </c>
      <c r="K50" s="31">
        <f t="shared" si="28"/>
        <v>0</v>
      </c>
      <c r="L50" s="31">
        <f t="shared" si="28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  <c r="Q50" s="31">
        <f t="shared" si="9"/>
        <v>0</v>
      </c>
      <c r="R50" s="31">
        <f t="shared" si="9"/>
        <v>0</v>
      </c>
      <c r="S50" s="31">
        <f t="shared" si="10"/>
        <v>0</v>
      </c>
      <c r="T50" s="31">
        <f t="shared" si="10"/>
        <v>0</v>
      </c>
      <c r="U50" s="31">
        <f>U21/U$22*100</f>
        <v>0</v>
      </c>
    </row>
    <row r="51" spans="1:21" ht="18" customHeight="1">
      <c r="A51" s="14" t="s">
        <v>59</v>
      </c>
      <c r="B51" s="32" t="e">
        <f>+B33+B38+B40+B41+B42+B43+B44+B45+B46</f>
        <v>#DIV/0!</v>
      </c>
      <c r="C51" s="32">
        <f>+C33+C38+C40+C41+C42+C43+C44+C45+C46</f>
        <v>100</v>
      </c>
      <c r="D51" s="32">
        <f aca="true" t="shared" si="29" ref="D51:L51">+D33+D38+D40+D41+D42+D43+D44+D45+D46</f>
        <v>100</v>
      </c>
      <c r="E51" s="32">
        <f t="shared" si="29"/>
        <v>100.00000000000001</v>
      </c>
      <c r="F51" s="32">
        <f t="shared" si="29"/>
        <v>100</v>
      </c>
      <c r="G51" s="32">
        <f t="shared" si="29"/>
        <v>100</v>
      </c>
      <c r="H51" s="32">
        <f t="shared" si="29"/>
        <v>100</v>
      </c>
      <c r="I51" s="32">
        <f t="shared" si="29"/>
        <v>100</v>
      </c>
      <c r="J51" s="32">
        <f t="shared" si="29"/>
        <v>100</v>
      </c>
      <c r="K51" s="32">
        <f t="shared" si="29"/>
        <v>99.99999999999999</v>
      </c>
      <c r="L51" s="32">
        <f t="shared" si="29"/>
        <v>100.00000000000001</v>
      </c>
      <c r="M51" s="32">
        <f aca="true" t="shared" si="30" ref="M51:R51">+M33+M38+M40+M41+M42+M43+M44+M45+M46</f>
        <v>100</v>
      </c>
      <c r="N51" s="32">
        <f t="shared" si="30"/>
        <v>100.00000000000001</v>
      </c>
      <c r="O51" s="32">
        <f t="shared" si="30"/>
        <v>100</v>
      </c>
      <c r="P51" s="32">
        <f t="shared" si="30"/>
        <v>99.99999999999999</v>
      </c>
      <c r="Q51" s="32">
        <f t="shared" si="30"/>
        <v>100</v>
      </c>
      <c r="R51" s="32">
        <f t="shared" si="30"/>
        <v>100</v>
      </c>
      <c r="S51" s="32">
        <f>+S33+S38+S40+S41+S42+S43+S44+S45+S46</f>
        <v>99.99999999999999</v>
      </c>
      <c r="T51" s="32">
        <f>+T33+T38+T40+T41+T42+T43+T44+T45+T46</f>
        <v>99.99999999999999</v>
      </c>
      <c r="U51" s="32">
        <f>+U33+U38+U40+U41+U42+U43+U44+U45+U46</f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printOptions/>
  <pageMargins left="0.984251968503937" right="0.7874015748031497" top="0.7874015748031497" bottom="0.7874015748031497" header="0" footer="0.31496062992125984"/>
  <pageSetup firstPageNumber="4" useFirstPageNumber="1" horizontalDpi="600" verticalDpi="6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4"/>
  <sheetViews>
    <sheetView view="pageBreakPreview" zoomScaleSheetLayoutView="100" workbookViewId="0" topLeftCell="A1">
      <pane xSplit="1" ySplit="3" topLeftCell="S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20" sqref="U20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21" width="8.625" style="18" customWidth="1"/>
    <col min="22" max="16384" width="9.00390625" style="18" customWidth="1"/>
  </cols>
  <sheetData>
    <row r="1" spans="1:20" ht="18" customHeight="1">
      <c r="A1" s="33" t="s">
        <v>99</v>
      </c>
      <c r="L1" s="34" t="s">
        <v>183</v>
      </c>
      <c r="T1" s="29" t="str">
        <f>'財政指標'!$U$1</f>
        <v>大平町</v>
      </c>
    </row>
    <row r="2" spans="13:21" ht="18" customHeight="1">
      <c r="M2" s="22" t="s">
        <v>171</v>
      </c>
      <c r="U2" s="22" t="s">
        <v>171</v>
      </c>
    </row>
    <row r="3" spans="1:21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167</v>
      </c>
      <c r="K3" s="17" t="s">
        <v>168</v>
      </c>
      <c r="L3" s="15" t="s">
        <v>84</v>
      </c>
      <c r="M3" s="15" t="s">
        <v>176</v>
      </c>
      <c r="N3" s="15" t="s">
        <v>186</v>
      </c>
      <c r="O3" s="15" t="s">
        <v>187</v>
      </c>
      <c r="P3" s="2" t="s">
        <v>192</v>
      </c>
      <c r="Q3" s="2" t="s">
        <v>196</v>
      </c>
      <c r="R3" s="2" t="s">
        <v>207</v>
      </c>
      <c r="S3" s="2" t="s">
        <v>209</v>
      </c>
      <c r="T3" s="2" t="s">
        <v>219</v>
      </c>
      <c r="U3" s="2" t="s">
        <v>221</v>
      </c>
    </row>
    <row r="4" spans="1:21" ht="18" customHeight="1">
      <c r="A4" s="19" t="s">
        <v>61</v>
      </c>
      <c r="B4" s="19"/>
      <c r="C4" s="15"/>
      <c r="D4" s="15">
        <v>1590677</v>
      </c>
      <c r="E4" s="15">
        <v>1667105</v>
      </c>
      <c r="F4" s="15">
        <v>1730248</v>
      </c>
      <c r="G4" s="15">
        <v>1746547</v>
      </c>
      <c r="H4" s="15">
        <v>1815509</v>
      </c>
      <c r="I4" s="15">
        <v>1864981</v>
      </c>
      <c r="J4" s="17">
        <v>1815564</v>
      </c>
      <c r="K4" s="16">
        <v>1867068</v>
      </c>
      <c r="L4" s="19">
        <v>1845894</v>
      </c>
      <c r="M4" s="19">
        <v>1808996</v>
      </c>
      <c r="N4" s="19">
        <v>1797046</v>
      </c>
      <c r="O4" s="19">
        <v>1740839</v>
      </c>
      <c r="P4" s="19">
        <v>1675040</v>
      </c>
      <c r="Q4" s="19">
        <v>1712051</v>
      </c>
      <c r="R4" s="19">
        <v>1719524</v>
      </c>
      <c r="S4" s="19">
        <v>1720944</v>
      </c>
      <c r="T4" s="19">
        <v>1681607</v>
      </c>
      <c r="U4" s="19">
        <v>1596898</v>
      </c>
    </row>
    <row r="5" spans="1:21" ht="18" customHeight="1">
      <c r="A5" s="19" t="s">
        <v>62</v>
      </c>
      <c r="B5" s="19"/>
      <c r="C5" s="15"/>
      <c r="D5" s="15">
        <v>1114782</v>
      </c>
      <c r="E5" s="15">
        <v>1155624</v>
      </c>
      <c r="F5" s="15">
        <v>1201277</v>
      </c>
      <c r="G5" s="15">
        <v>1199789</v>
      </c>
      <c r="H5" s="15">
        <v>1254291</v>
      </c>
      <c r="I5" s="15">
        <v>1263392</v>
      </c>
      <c r="J5" s="17">
        <v>1234543</v>
      </c>
      <c r="K5" s="16">
        <v>1265584</v>
      </c>
      <c r="L5" s="19">
        <v>1252550</v>
      </c>
      <c r="M5" s="19">
        <v>1226791</v>
      </c>
      <c r="N5" s="19">
        <v>1216804</v>
      </c>
      <c r="O5" s="19">
        <v>1158403</v>
      </c>
      <c r="P5" s="19">
        <v>1104794</v>
      </c>
      <c r="Q5" s="19">
        <v>1123037</v>
      </c>
      <c r="R5" s="19">
        <v>1121563</v>
      </c>
      <c r="S5" s="19">
        <v>1109657</v>
      </c>
      <c r="T5" s="19">
        <v>1063533</v>
      </c>
      <c r="U5" s="19">
        <v>1013713</v>
      </c>
    </row>
    <row r="6" spans="1:21" ht="18" customHeight="1">
      <c r="A6" s="19" t="s">
        <v>63</v>
      </c>
      <c r="B6" s="19"/>
      <c r="C6" s="15"/>
      <c r="D6" s="15">
        <v>129545</v>
      </c>
      <c r="E6" s="15">
        <v>155024</v>
      </c>
      <c r="F6" s="15">
        <v>316533</v>
      </c>
      <c r="G6" s="15">
        <v>340519</v>
      </c>
      <c r="H6" s="15">
        <v>380321</v>
      </c>
      <c r="I6" s="15">
        <v>472067</v>
      </c>
      <c r="J6" s="17">
        <v>510891</v>
      </c>
      <c r="K6" s="20">
        <v>515881</v>
      </c>
      <c r="L6" s="19">
        <v>558958</v>
      </c>
      <c r="M6" s="19">
        <v>458279</v>
      </c>
      <c r="N6" s="19">
        <v>540707</v>
      </c>
      <c r="O6" s="19">
        <v>583638</v>
      </c>
      <c r="P6" s="19">
        <v>675461</v>
      </c>
      <c r="Q6" s="19">
        <v>728116</v>
      </c>
      <c r="R6" s="19">
        <v>778509</v>
      </c>
      <c r="S6" s="19">
        <v>787057</v>
      </c>
      <c r="T6" s="19">
        <v>847047</v>
      </c>
      <c r="U6" s="19">
        <v>872034</v>
      </c>
    </row>
    <row r="7" spans="1:21" ht="18" customHeight="1">
      <c r="A7" s="19" t="s">
        <v>64</v>
      </c>
      <c r="B7" s="19"/>
      <c r="C7" s="15"/>
      <c r="D7" s="15">
        <v>813012</v>
      </c>
      <c r="E7" s="15">
        <v>835618</v>
      </c>
      <c r="F7" s="15">
        <v>843654</v>
      </c>
      <c r="G7" s="15">
        <v>809511</v>
      </c>
      <c r="H7" s="15">
        <v>812463</v>
      </c>
      <c r="I7" s="15">
        <v>826515</v>
      </c>
      <c r="J7" s="17">
        <v>788654</v>
      </c>
      <c r="K7" s="16">
        <v>796618</v>
      </c>
      <c r="L7" s="19">
        <v>735182</v>
      </c>
      <c r="M7" s="19">
        <v>707322</v>
      </c>
      <c r="N7" s="19">
        <v>715363</v>
      </c>
      <c r="O7" s="19">
        <v>753071</v>
      </c>
      <c r="P7" s="19">
        <v>710499</v>
      </c>
      <c r="Q7" s="19">
        <v>1078850</v>
      </c>
      <c r="R7" s="19">
        <v>842510</v>
      </c>
      <c r="S7" s="19">
        <v>851063</v>
      </c>
      <c r="T7" s="19">
        <v>914313</v>
      </c>
      <c r="U7" s="19">
        <v>846547</v>
      </c>
    </row>
    <row r="8" spans="1:21" ht="18" customHeight="1">
      <c r="A8" s="19" t="s">
        <v>65</v>
      </c>
      <c r="B8" s="19"/>
      <c r="C8" s="15"/>
      <c r="D8" s="15">
        <v>811668</v>
      </c>
      <c r="E8" s="15">
        <v>835614</v>
      </c>
      <c r="F8" s="15">
        <v>843527</v>
      </c>
      <c r="G8" s="15">
        <v>809402</v>
      </c>
      <c r="H8" s="15">
        <v>812245</v>
      </c>
      <c r="I8" s="15">
        <v>826515</v>
      </c>
      <c r="J8" s="17">
        <v>788654</v>
      </c>
      <c r="K8" s="16">
        <v>796618</v>
      </c>
      <c r="L8" s="19">
        <v>735006</v>
      </c>
      <c r="M8" s="19">
        <v>683044</v>
      </c>
      <c r="N8" s="19">
        <v>715363</v>
      </c>
      <c r="O8" s="19">
        <v>753066</v>
      </c>
      <c r="P8" s="19">
        <v>710498</v>
      </c>
      <c r="Q8" s="19">
        <v>1078849</v>
      </c>
      <c r="R8" s="19">
        <v>842141</v>
      </c>
      <c r="S8" s="19">
        <v>851063</v>
      </c>
      <c r="T8" s="19">
        <v>914313</v>
      </c>
      <c r="U8" s="19">
        <v>846547</v>
      </c>
    </row>
    <row r="9" spans="1:21" ht="18" customHeight="1">
      <c r="A9" s="19" t="s">
        <v>66</v>
      </c>
      <c r="B9" s="19"/>
      <c r="C9" s="15"/>
      <c r="D9" s="15">
        <v>1344</v>
      </c>
      <c r="E9" s="15">
        <v>4</v>
      </c>
      <c r="F9" s="15">
        <v>127</v>
      </c>
      <c r="G9" s="15">
        <v>109</v>
      </c>
      <c r="H9" s="15">
        <v>218</v>
      </c>
      <c r="I9" s="15">
        <v>0</v>
      </c>
      <c r="J9" s="17">
        <v>0</v>
      </c>
      <c r="K9" s="16">
        <v>0</v>
      </c>
      <c r="L9" s="19">
        <v>176</v>
      </c>
      <c r="M9" s="19">
        <v>0</v>
      </c>
      <c r="N9" s="19">
        <v>0</v>
      </c>
      <c r="O9" s="19">
        <v>5</v>
      </c>
      <c r="P9" s="19">
        <v>1</v>
      </c>
      <c r="Q9" s="19">
        <v>1</v>
      </c>
      <c r="R9" s="19">
        <v>369</v>
      </c>
      <c r="S9" s="19">
        <v>369</v>
      </c>
      <c r="T9" s="19">
        <v>369</v>
      </c>
      <c r="U9" s="19">
        <v>369</v>
      </c>
    </row>
    <row r="10" spans="1:21" ht="18" customHeight="1">
      <c r="A10" s="19" t="s">
        <v>67</v>
      </c>
      <c r="B10" s="19"/>
      <c r="C10" s="15"/>
      <c r="D10" s="15">
        <v>780446</v>
      </c>
      <c r="E10" s="15">
        <v>841772</v>
      </c>
      <c r="F10" s="15">
        <v>804455</v>
      </c>
      <c r="G10" s="15">
        <v>826593</v>
      </c>
      <c r="H10" s="15">
        <v>810480</v>
      </c>
      <c r="I10" s="15">
        <v>859570</v>
      </c>
      <c r="J10" s="17">
        <v>907673</v>
      </c>
      <c r="K10" s="16">
        <v>959802</v>
      </c>
      <c r="L10" s="19">
        <v>918584</v>
      </c>
      <c r="M10" s="19">
        <v>914148</v>
      </c>
      <c r="N10" s="19">
        <v>1050425</v>
      </c>
      <c r="O10" s="19">
        <v>1049826</v>
      </c>
      <c r="P10" s="19">
        <v>1085021</v>
      </c>
      <c r="Q10" s="19">
        <v>1140646</v>
      </c>
      <c r="R10" s="19">
        <v>1159576</v>
      </c>
      <c r="S10" s="19">
        <v>1115901</v>
      </c>
      <c r="T10" s="19">
        <v>1092898</v>
      </c>
      <c r="U10" s="19">
        <v>1153872</v>
      </c>
    </row>
    <row r="11" spans="1:21" ht="18" customHeight="1">
      <c r="A11" s="19" t="s">
        <v>68</v>
      </c>
      <c r="B11" s="19"/>
      <c r="C11" s="15"/>
      <c r="D11" s="15">
        <v>67561</v>
      </c>
      <c r="E11" s="15">
        <v>85184</v>
      </c>
      <c r="F11" s="15">
        <v>46626</v>
      </c>
      <c r="G11" s="15">
        <v>40041</v>
      </c>
      <c r="H11" s="15">
        <v>38663</v>
      </c>
      <c r="I11" s="15">
        <v>46543</v>
      </c>
      <c r="J11" s="17">
        <v>43690</v>
      </c>
      <c r="K11" s="17">
        <v>49653</v>
      </c>
      <c r="L11" s="19">
        <v>39157</v>
      </c>
      <c r="M11" s="19">
        <v>35643</v>
      </c>
      <c r="N11" s="19">
        <v>40762</v>
      </c>
      <c r="O11" s="19">
        <v>51004</v>
      </c>
      <c r="P11" s="19">
        <v>49907</v>
      </c>
      <c r="Q11" s="19">
        <v>45442</v>
      </c>
      <c r="R11" s="19">
        <v>42767</v>
      </c>
      <c r="S11" s="19">
        <v>36374</v>
      </c>
      <c r="T11" s="19">
        <v>35416</v>
      </c>
      <c r="U11" s="19">
        <v>55912</v>
      </c>
    </row>
    <row r="12" spans="1:21" ht="18" customHeight="1">
      <c r="A12" s="19" t="s">
        <v>69</v>
      </c>
      <c r="B12" s="19"/>
      <c r="C12" s="15"/>
      <c r="D12" s="15">
        <v>682586</v>
      </c>
      <c r="E12" s="15">
        <v>723591</v>
      </c>
      <c r="F12" s="15">
        <v>737821</v>
      </c>
      <c r="G12" s="15">
        <v>784710</v>
      </c>
      <c r="H12" s="15">
        <v>766052</v>
      </c>
      <c r="I12" s="15">
        <v>888114</v>
      </c>
      <c r="J12" s="17">
        <v>924231</v>
      </c>
      <c r="K12" s="17">
        <v>987413</v>
      </c>
      <c r="L12" s="19">
        <v>1068253</v>
      </c>
      <c r="M12" s="19">
        <v>897634</v>
      </c>
      <c r="N12" s="19">
        <v>917540</v>
      </c>
      <c r="O12" s="19">
        <v>1004155</v>
      </c>
      <c r="P12" s="19">
        <v>880869</v>
      </c>
      <c r="Q12" s="19">
        <v>836663</v>
      </c>
      <c r="R12" s="19">
        <v>963388</v>
      </c>
      <c r="S12" s="19">
        <v>1033589</v>
      </c>
      <c r="T12" s="19">
        <v>984613</v>
      </c>
      <c r="U12" s="19">
        <v>1192879</v>
      </c>
    </row>
    <row r="13" spans="1:21" ht="18" customHeight="1">
      <c r="A13" s="19" t="s">
        <v>70</v>
      </c>
      <c r="B13" s="19"/>
      <c r="C13" s="15"/>
      <c r="D13" s="15">
        <v>388042</v>
      </c>
      <c r="E13" s="15">
        <v>444586</v>
      </c>
      <c r="F13" s="15">
        <v>439733</v>
      </c>
      <c r="G13" s="15">
        <v>477289</v>
      </c>
      <c r="H13" s="15">
        <v>476575</v>
      </c>
      <c r="I13" s="15">
        <v>511332</v>
      </c>
      <c r="J13" s="17">
        <v>523401</v>
      </c>
      <c r="K13" s="17">
        <v>522868</v>
      </c>
      <c r="L13" s="19">
        <v>538215</v>
      </c>
      <c r="M13" s="19">
        <v>560103</v>
      </c>
      <c r="N13" s="19">
        <v>598588</v>
      </c>
      <c r="O13" s="19">
        <v>627938</v>
      </c>
      <c r="P13" s="19">
        <v>577922</v>
      </c>
      <c r="Q13" s="19">
        <v>517086</v>
      </c>
      <c r="R13" s="19">
        <v>619065</v>
      </c>
      <c r="S13" s="19">
        <v>693698</v>
      </c>
      <c r="T13" s="19">
        <v>660236</v>
      </c>
      <c r="U13" s="19">
        <v>713098</v>
      </c>
    </row>
    <row r="14" spans="1:21" ht="18" customHeight="1">
      <c r="A14" s="19" t="s">
        <v>71</v>
      </c>
      <c r="B14" s="19"/>
      <c r="C14" s="15"/>
      <c r="D14" s="15">
        <v>144451</v>
      </c>
      <c r="E14" s="15">
        <v>298025</v>
      </c>
      <c r="F14" s="15">
        <v>251114</v>
      </c>
      <c r="G14" s="15">
        <v>332071</v>
      </c>
      <c r="H14" s="15">
        <v>390691</v>
      </c>
      <c r="I14" s="15">
        <v>373597</v>
      </c>
      <c r="J14" s="17">
        <v>422771</v>
      </c>
      <c r="K14" s="17">
        <v>482176</v>
      </c>
      <c r="L14" s="19">
        <v>513605</v>
      </c>
      <c r="M14" s="19">
        <v>670126</v>
      </c>
      <c r="N14" s="19">
        <v>679540</v>
      </c>
      <c r="O14" s="19">
        <v>666643</v>
      </c>
      <c r="P14" s="19">
        <v>686264</v>
      </c>
      <c r="Q14" s="19">
        <v>810873</v>
      </c>
      <c r="R14" s="19">
        <v>799841</v>
      </c>
      <c r="S14" s="19">
        <v>886222</v>
      </c>
      <c r="T14" s="19">
        <v>849639</v>
      </c>
      <c r="U14" s="19">
        <v>796782</v>
      </c>
    </row>
    <row r="15" spans="1:21" ht="18" customHeight="1">
      <c r="A15" s="19" t="s">
        <v>72</v>
      </c>
      <c r="B15" s="19"/>
      <c r="C15" s="15"/>
      <c r="D15" s="15">
        <v>754488</v>
      </c>
      <c r="E15" s="15">
        <v>468442</v>
      </c>
      <c r="F15" s="15">
        <v>622671</v>
      </c>
      <c r="G15" s="15">
        <v>692718</v>
      </c>
      <c r="H15" s="15">
        <v>341955</v>
      </c>
      <c r="I15" s="15">
        <v>449723</v>
      </c>
      <c r="J15" s="17">
        <v>464691</v>
      </c>
      <c r="K15" s="16">
        <v>202592</v>
      </c>
      <c r="L15" s="19">
        <v>395344</v>
      </c>
      <c r="M15" s="19">
        <v>333132</v>
      </c>
      <c r="N15" s="19">
        <v>283848</v>
      </c>
      <c r="O15" s="19">
        <v>298412</v>
      </c>
      <c r="P15" s="19">
        <v>325851</v>
      </c>
      <c r="Q15" s="19">
        <v>130621</v>
      </c>
      <c r="R15" s="19">
        <v>76751</v>
      </c>
      <c r="S15" s="19">
        <v>4579</v>
      </c>
      <c r="T15" s="19">
        <v>78038</v>
      </c>
      <c r="U15" s="19">
        <v>176201</v>
      </c>
    </row>
    <row r="16" spans="1:21" ht="18" customHeight="1">
      <c r="A16" s="19" t="s">
        <v>73</v>
      </c>
      <c r="B16" s="19"/>
      <c r="C16" s="15"/>
      <c r="D16" s="15">
        <v>69960</v>
      </c>
      <c r="E16" s="15">
        <v>74478</v>
      </c>
      <c r="F16" s="15">
        <v>106208</v>
      </c>
      <c r="G16" s="15">
        <v>133334</v>
      </c>
      <c r="H16" s="15">
        <v>156724</v>
      </c>
      <c r="I16" s="15">
        <v>142020</v>
      </c>
      <c r="J16" s="17">
        <v>213830</v>
      </c>
      <c r="K16" s="16">
        <v>188730</v>
      </c>
      <c r="L16" s="19">
        <v>157270</v>
      </c>
      <c r="M16" s="19">
        <v>100730</v>
      </c>
      <c r="N16" s="19">
        <v>53110</v>
      </c>
      <c r="O16" s="19">
        <v>31250</v>
      </c>
      <c r="P16" s="19">
        <v>15460</v>
      </c>
      <c r="Q16" s="19">
        <v>10340</v>
      </c>
      <c r="R16" s="19">
        <v>28864</v>
      </c>
      <c r="S16" s="19">
        <v>44291</v>
      </c>
      <c r="T16" s="19">
        <v>2750</v>
      </c>
      <c r="U16" s="19">
        <v>5450</v>
      </c>
    </row>
    <row r="17" spans="1:21" ht="18" customHeight="1">
      <c r="A17" s="19" t="s">
        <v>81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</row>
    <row r="18" spans="1:21" ht="18" customHeight="1">
      <c r="A18" s="19" t="s">
        <v>178</v>
      </c>
      <c r="B18" s="19"/>
      <c r="C18" s="15"/>
      <c r="D18" s="15">
        <v>2332484</v>
      </c>
      <c r="E18" s="15">
        <v>2036527</v>
      </c>
      <c r="F18" s="15">
        <v>2186541</v>
      </c>
      <c r="G18" s="15">
        <v>1814539</v>
      </c>
      <c r="H18" s="15">
        <v>2311258</v>
      </c>
      <c r="I18" s="15">
        <v>1754680</v>
      </c>
      <c r="J18" s="17">
        <v>1419654</v>
      </c>
      <c r="K18" s="16">
        <v>1995009</v>
      </c>
      <c r="L18" s="19">
        <v>2209312</v>
      </c>
      <c r="M18" s="19">
        <v>1525394</v>
      </c>
      <c r="N18" s="19">
        <v>2418528</v>
      </c>
      <c r="O18" s="19">
        <v>1775272</v>
      </c>
      <c r="P18" s="19">
        <v>923236</v>
      </c>
      <c r="Q18" s="19">
        <v>1235602</v>
      </c>
      <c r="R18" s="19">
        <v>1510120</v>
      </c>
      <c r="S18" s="19">
        <v>1034125</v>
      </c>
      <c r="T18" s="19">
        <v>908160</v>
      </c>
      <c r="U18" s="19">
        <v>1123748</v>
      </c>
    </row>
    <row r="19" spans="1:21" ht="18" customHeight="1">
      <c r="A19" s="19" t="s">
        <v>75</v>
      </c>
      <c r="B19" s="19"/>
      <c r="C19" s="15"/>
      <c r="D19" s="15">
        <v>315751</v>
      </c>
      <c r="E19" s="15">
        <v>381657</v>
      </c>
      <c r="F19" s="15">
        <v>873408</v>
      </c>
      <c r="G19" s="15">
        <v>568336</v>
      </c>
      <c r="H19" s="15">
        <v>892282</v>
      </c>
      <c r="I19" s="15">
        <v>360815</v>
      </c>
      <c r="J19" s="17">
        <v>285910</v>
      </c>
      <c r="K19" s="16">
        <v>396033</v>
      </c>
      <c r="L19" s="19">
        <v>283590</v>
      </c>
      <c r="M19" s="19">
        <v>211085</v>
      </c>
      <c r="N19" s="19">
        <v>77856</v>
      </c>
      <c r="O19" s="19">
        <v>174997</v>
      </c>
      <c r="P19" s="19">
        <v>71013</v>
      </c>
      <c r="Q19" s="19">
        <v>320820</v>
      </c>
      <c r="R19" s="19">
        <v>592042</v>
      </c>
      <c r="S19" s="19">
        <v>224849</v>
      </c>
      <c r="T19" s="19">
        <v>295473</v>
      </c>
      <c r="U19" s="19">
        <v>628696</v>
      </c>
    </row>
    <row r="20" spans="1:21" ht="18" customHeight="1">
      <c r="A20" s="19" t="s">
        <v>76</v>
      </c>
      <c r="B20" s="19"/>
      <c r="C20" s="15"/>
      <c r="D20" s="15">
        <v>2008133</v>
      </c>
      <c r="E20" s="15">
        <v>1654870</v>
      </c>
      <c r="F20" s="15">
        <v>1313133</v>
      </c>
      <c r="G20" s="15">
        <v>1246203</v>
      </c>
      <c r="H20" s="15">
        <v>1418976</v>
      </c>
      <c r="I20" s="15">
        <v>1393865</v>
      </c>
      <c r="J20" s="17">
        <v>1133744</v>
      </c>
      <c r="K20" s="16">
        <v>1598976</v>
      </c>
      <c r="L20" s="19">
        <v>1925722</v>
      </c>
      <c r="M20" s="19">
        <v>1302487</v>
      </c>
      <c r="N20" s="19">
        <v>2334410</v>
      </c>
      <c r="O20" s="19">
        <v>1597726</v>
      </c>
      <c r="P20" s="19">
        <v>838522</v>
      </c>
      <c r="Q20" s="19">
        <v>882661</v>
      </c>
      <c r="R20" s="19">
        <v>915473</v>
      </c>
      <c r="S20" s="19">
        <v>782841</v>
      </c>
      <c r="T20" s="19">
        <v>581913</v>
      </c>
      <c r="U20" s="19">
        <v>480862</v>
      </c>
    </row>
    <row r="21" spans="1:21" ht="18" customHeight="1">
      <c r="A21" s="19" t="s">
        <v>179</v>
      </c>
      <c r="B21" s="19"/>
      <c r="C21" s="15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7">
        <v>0</v>
      </c>
      <c r="K21" s="16">
        <v>16662</v>
      </c>
      <c r="L21" s="19">
        <v>0</v>
      </c>
      <c r="M21" s="19">
        <v>10195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</row>
    <row r="22" spans="1:21" ht="18" customHeight="1">
      <c r="A22" s="19" t="s">
        <v>180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</row>
    <row r="23" spans="1:21" ht="18" customHeight="1">
      <c r="A23" s="19" t="s">
        <v>60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7365210</v>
      </c>
      <c r="E23" s="15">
        <f t="shared" si="0"/>
        <v>7185766</v>
      </c>
      <c r="F23" s="15">
        <f t="shared" si="0"/>
        <v>7645871</v>
      </c>
      <c r="G23" s="15">
        <f t="shared" si="0"/>
        <v>7520583</v>
      </c>
      <c r="H23" s="15">
        <f aca="true" t="shared" si="1" ref="H23:U23">SUM(H4:H22)-H5-H8-H9-H13-H19-H20</f>
        <v>7824116</v>
      </c>
      <c r="I23" s="15">
        <f t="shared" si="1"/>
        <v>7677810</v>
      </c>
      <c r="J23" s="17">
        <f t="shared" si="1"/>
        <v>7511649</v>
      </c>
      <c r="K23" s="16">
        <f t="shared" si="1"/>
        <v>8061604</v>
      </c>
      <c r="L23" s="21">
        <f t="shared" si="1"/>
        <v>8441559</v>
      </c>
      <c r="M23" s="21">
        <f t="shared" si="1"/>
        <v>7461599</v>
      </c>
      <c r="N23" s="21">
        <f t="shared" si="1"/>
        <v>8496869</v>
      </c>
      <c r="O23" s="21">
        <f t="shared" si="1"/>
        <v>7954110</v>
      </c>
      <c r="P23" s="21">
        <f t="shared" si="1"/>
        <v>7027608</v>
      </c>
      <c r="Q23" s="21">
        <f t="shared" si="1"/>
        <v>7729204</v>
      </c>
      <c r="R23" s="21">
        <f t="shared" si="1"/>
        <v>7921850</v>
      </c>
      <c r="S23" s="21">
        <f t="shared" si="1"/>
        <v>7514145</v>
      </c>
      <c r="T23" s="21">
        <f t="shared" si="1"/>
        <v>7394481</v>
      </c>
      <c r="U23" s="21">
        <f t="shared" si="1"/>
        <v>7820323</v>
      </c>
    </row>
    <row r="24" spans="1:21" ht="18" customHeight="1">
      <c r="A24" s="19" t="s">
        <v>79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2533234</v>
      </c>
      <c r="E24" s="15">
        <f t="shared" si="2"/>
        <v>2657747</v>
      </c>
      <c r="F24" s="15">
        <f t="shared" si="2"/>
        <v>2890435</v>
      </c>
      <c r="G24" s="15">
        <f t="shared" si="2"/>
        <v>2896577</v>
      </c>
      <c r="H24" s="15">
        <f aca="true" t="shared" si="3" ref="H24:M24">SUM(H4:H7)-H5</f>
        <v>3008293</v>
      </c>
      <c r="I24" s="15">
        <f t="shared" si="3"/>
        <v>3163563</v>
      </c>
      <c r="J24" s="17">
        <f t="shared" si="3"/>
        <v>3115109</v>
      </c>
      <c r="K24" s="16">
        <f t="shared" si="3"/>
        <v>3179567</v>
      </c>
      <c r="L24" s="21">
        <f t="shared" si="3"/>
        <v>3140034</v>
      </c>
      <c r="M24" s="21">
        <f t="shared" si="3"/>
        <v>2974597</v>
      </c>
      <c r="N24" s="21">
        <f aca="true" t="shared" si="4" ref="N24:S24">SUM(N4:N7)-N5</f>
        <v>3053116</v>
      </c>
      <c r="O24" s="21">
        <f t="shared" si="4"/>
        <v>3077548</v>
      </c>
      <c r="P24" s="21">
        <f t="shared" si="4"/>
        <v>3061000</v>
      </c>
      <c r="Q24" s="21">
        <f t="shared" si="4"/>
        <v>3519017</v>
      </c>
      <c r="R24" s="21">
        <f t="shared" si="4"/>
        <v>3340543</v>
      </c>
      <c r="S24" s="21">
        <f t="shared" si="4"/>
        <v>3359064</v>
      </c>
      <c r="T24" s="21">
        <f>SUM(T4:T7)-T5</f>
        <v>3442967</v>
      </c>
      <c r="U24" s="21">
        <f>SUM(U4:U7)-U5</f>
        <v>3315479</v>
      </c>
    </row>
    <row r="25" spans="1:21" ht="18" customHeight="1">
      <c r="A25" s="19" t="s">
        <v>181</v>
      </c>
      <c r="B25" s="19">
        <f aca="true" t="shared" si="5" ref="B25:G25">+B18+B21+B22</f>
        <v>0</v>
      </c>
      <c r="C25" s="15">
        <f t="shared" si="5"/>
        <v>0</v>
      </c>
      <c r="D25" s="15">
        <f t="shared" si="5"/>
        <v>2332484</v>
      </c>
      <c r="E25" s="15">
        <f t="shared" si="5"/>
        <v>2036527</v>
      </c>
      <c r="F25" s="15">
        <f t="shared" si="5"/>
        <v>2186541</v>
      </c>
      <c r="G25" s="15">
        <f t="shared" si="5"/>
        <v>1814539</v>
      </c>
      <c r="H25" s="15">
        <f aca="true" t="shared" si="6" ref="H25:M25">+H18+H21+H22</f>
        <v>2311258</v>
      </c>
      <c r="I25" s="15">
        <f t="shared" si="6"/>
        <v>1754680</v>
      </c>
      <c r="J25" s="17">
        <f t="shared" si="6"/>
        <v>1419654</v>
      </c>
      <c r="K25" s="16">
        <f t="shared" si="6"/>
        <v>2011671</v>
      </c>
      <c r="L25" s="21">
        <f t="shared" si="6"/>
        <v>2209312</v>
      </c>
      <c r="M25" s="21">
        <f t="shared" si="6"/>
        <v>1535589</v>
      </c>
      <c r="N25" s="21">
        <f aca="true" t="shared" si="7" ref="N25:S25">+N18+N21+N22</f>
        <v>2418528</v>
      </c>
      <c r="O25" s="21">
        <f t="shared" si="7"/>
        <v>1775272</v>
      </c>
      <c r="P25" s="21">
        <f t="shared" si="7"/>
        <v>923236</v>
      </c>
      <c r="Q25" s="21">
        <f t="shared" si="7"/>
        <v>1235602</v>
      </c>
      <c r="R25" s="21">
        <f t="shared" si="7"/>
        <v>1510120</v>
      </c>
      <c r="S25" s="21">
        <f t="shared" si="7"/>
        <v>1034125</v>
      </c>
      <c r="T25" s="21">
        <f>+T18+T21+T22</f>
        <v>908160</v>
      </c>
      <c r="U25" s="21">
        <f>+U18+U21+U22</f>
        <v>1123748</v>
      </c>
    </row>
    <row r="26" ht="18" customHeight="1"/>
    <row r="27" ht="18" customHeight="1"/>
    <row r="28" ht="18" customHeight="1"/>
    <row r="29" ht="18" customHeight="1"/>
    <row r="30" spans="1:21" ht="18" customHeight="1">
      <c r="A30" s="33" t="s">
        <v>100</v>
      </c>
      <c r="L30" s="34"/>
      <c r="M30" s="34" t="s">
        <v>183</v>
      </c>
      <c r="N30" s="34"/>
      <c r="O30" s="34"/>
      <c r="P30" s="34"/>
      <c r="R30" s="34"/>
      <c r="S30" s="34"/>
      <c r="T30" s="34"/>
      <c r="U30" s="34" t="s">
        <v>183</v>
      </c>
    </row>
    <row r="31" ht="18" customHeight="1"/>
    <row r="32" spans="1:21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167</v>
      </c>
      <c r="K32" s="17" t="s">
        <v>168</v>
      </c>
      <c r="L32" s="15" t="s">
        <v>84</v>
      </c>
      <c r="M32" s="73" t="s">
        <v>176</v>
      </c>
      <c r="N32" s="73" t="s">
        <v>185</v>
      </c>
      <c r="O32" s="15" t="s">
        <v>187</v>
      </c>
      <c r="P32" s="2" t="s">
        <v>192</v>
      </c>
      <c r="Q32" s="2" t="s">
        <v>196</v>
      </c>
      <c r="R32" s="2" t="s">
        <v>207</v>
      </c>
      <c r="S32" s="2" t="s">
        <v>209</v>
      </c>
      <c r="T32" s="2" t="s">
        <v>219</v>
      </c>
      <c r="U32" s="2" t="s">
        <v>221</v>
      </c>
    </row>
    <row r="33" spans="1:21" ht="18" customHeight="1">
      <c r="A33" s="19" t="s">
        <v>61</v>
      </c>
      <c r="B33" s="35" t="e">
        <f>B4/B$23*100</f>
        <v>#DIV/0!</v>
      </c>
      <c r="C33" s="35" t="e">
        <f aca="true" t="shared" si="8" ref="C33:L33">C4/C$23*100</f>
        <v>#DIV/0!</v>
      </c>
      <c r="D33" s="35">
        <f t="shared" si="8"/>
        <v>21.597171024315667</v>
      </c>
      <c r="E33" s="35">
        <f t="shared" si="8"/>
        <v>23.200101422729325</v>
      </c>
      <c r="F33" s="35">
        <f t="shared" si="8"/>
        <v>22.629835109695154</v>
      </c>
      <c r="G33" s="35">
        <f t="shared" si="8"/>
        <v>23.223558599113925</v>
      </c>
      <c r="H33" s="35">
        <f t="shared" si="8"/>
        <v>23.20401435766034</v>
      </c>
      <c r="I33" s="35">
        <f t="shared" si="8"/>
        <v>24.29053336823912</v>
      </c>
      <c r="J33" s="35">
        <f t="shared" si="8"/>
        <v>24.169979188324696</v>
      </c>
      <c r="K33" s="35">
        <f t="shared" si="8"/>
        <v>23.16000637094057</v>
      </c>
      <c r="L33" s="35">
        <f t="shared" si="8"/>
        <v>21.866742861123164</v>
      </c>
      <c r="M33" s="35">
        <f aca="true" t="shared" si="9" ref="M33:N51">M4/M$23*100</f>
        <v>24.244079586694486</v>
      </c>
      <c r="N33" s="35">
        <f t="shared" si="9"/>
        <v>21.149508130583158</v>
      </c>
      <c r="O33" s="35">
        <f aca="true" t="shared" si="10" ref="O33:P51">O4/O$23*100</f>
        <v>21.88603124673911</v>
      </c>
      <c r="P33" s="35">
        <f t="shared" si="10"/>
        <v>23.83513707651309</v>
      </c>
      <c r="Q33" s="35">
        <f aca="true" t="shared" si="11" ref="Q33:R51">Q4/Q$23*100</f>
        <v>22.150418076686808</v>
      </c>
      <c r="R33" s="35">
        <f t="shared" si="11"/>
        <v>21.706091380170037</v>
      </c>
      <c r="S33" s="35">
        <f aca="true" t="shared" si="12" ref="S33:T51">S4/S$23*100</f>
        <v>22.90272545978285</v>
      </c>
      <c r="T33" s="35">
        <f t="shared" si="12"/>
        <v>22.741379685741297</v>
      </c>
      <c r="U33" s="35">
        <f>U4/U$23*100</f>
        <v>20.41984710861687</v>
      </c>
    </row>
    <row r="34" spans="1:21" ht="18" customHeight="1">
      <c r="A34" s="19" t="s">
        <v>62</v>
      </c>
      <c r="B34" s="35" t="e">
        <f aca="true" t="shared" si="13" ref="B34:L51">B5/B$23*100</f>
        <v>#DIV/0!</v>
      </c>
      <c r="C34" s="35" t="e">
        <f t="shared" si="13"/>
        <v>#DIV/0!</v>
      </c>
      <c r="D34" s="35">
        <f t="shared" si="13"/>
        <v>15.135780242518543</v>
      </c>
      <c r="E34" s="35">
        <f t="shared" si="13"/>
        <v>16.082126804574486</v>
      </c>
      <c r="F34" s="35">
        <f t="shared" si="13"/>
        <v>15.711447394286408</v>
      </c>
      <c r="G34" s="35">
        <f t="shared" si="13"/>
        <v>15.953404144332959</v>
      </c>
      <c r="H34" s="35">
        <f t="shared" si="13"/>
        <v>16.03108900737157</v>
      </c>
      <c r="I34" s="35">
        <f t="shared" si="13"/>
        <v>16.45510894382643</v>
      </c>
      <c r="J34" s="35">
        <f t="shared" si="13"/>
        <v>16.43504641923498</v>
      </c>
      <c r="K34" s="35">
        <f t="shared" si="13"/>
        <v>15.698910539391417</v>
      </c>
      <c r="L34" s="35">
        <f t="shared" si="13"/>
        <v>14.837899018415913</v>
      </c>
      <c r="M34" s="35">
        <f t="shared" si="9"/>
        <v>16.44139547032747</v>
      </c>
      <c r="N34" s="35">
        <f t="shared" si="9"/>
        <v>14.320616217573793</v>
      </c>
      <c r="O34" s="35">
        <f t="shared" si="10"/>
        <v>14.56357782328884</v>
      </c>
      <c r="P34" s="35">
        <f t="shared" si="10"/>
        <v>15.720768716752556</v>
      </c>
      <c r="Q34" s="35">
        <f t="shared" si="11"/>
        <v>14.529788578487512</v>
      </c>
      <c r="R34" s="35">
        <f t="shared" si="11"/>
        <v>14.157841918238795</v>
      </c>
      <c r="S34" s="35">
        <f t="shared" si="12"/>
        <v>14.767575020178612</v>
      </c>
      <c r="T34" s="35">
        <f t="shared" si="12"/>
        <v>14.382794411129057</v>
      </c>
      <c r="U34" s="35">
        <f>U5/U$23*100</f>
        <v>12.96254643190569</v>
      </c>
    </row>
    <row r="35" spans="1:21" ht="18" customHeight="1">
      <c r="A35" s="19" t="s">
        <v>63</v>
      </c>
      <c r="B35" s="35" t="e">
        <f t="shared" si="13"/>
        <v>#DIV/0!</v>
      </c>
      <c r="C35" s="35" t="e">
        <f t="shared" si="13"/>
        <v>#DIV/0!</v>
      </c>
      <c r="D35" s="35">
        <f t="shared" si="13"/>
        <v>1.7588772078460764</v>
      </c>
      <c r="E35" s="35">
        <f t="shared" si="13"/>
        <v>2.157376123853741</v>
      </c>
      <c r="F35" s="35">
        <f t="shared" si="13"/>
        <v>4.139920749382249</v>
      </c>
      <c r="G35" s="35">
        <f t="shared" si="13"/>
        <v>4.527827164463181</v>
      </c>
      <c r="H35" s="35">
        <f t="shared" si="13"/>
        <v>4.860881408199981</v>
      </c>
      <c r="I35" s="35">
        <f t="shared" si="13"/>
        <v>6.148459000678579</v>
      </c>
      <c r="J35" s="35">
        <f t="shared" si="13"/>
        <v>6.801316195684862</v>
      </c>
      <c r="K35" s="35">
        <f t="shared" si="13"/>
        <v>6.399235189423842</v>
      </c>
      <c r="L35" s="35">
        <f t="shared" si="13"/>
        <v>6.621502023500635</v>
      </c>
      <c r="M35" s="35">
        <f t="shared" si="9"/>
        <v>6.1418336739886445</v>
      </c>
      <c r="N35" s="35">
        <f t="shared" si="9"/>
        <v>6.363602875365032</v>
      </c>
      <c r="O35" s="35">
        <f t="shared" si="10"/>
        <v>7.337565107849904</v>
      </c>
      <c r="P35" s="35">
        <f t="shared" si="10"/>
        <v>9.611534963247808</v>
      </c>
      <c r="Q35" s="35">
        <f t="shared" si="11"/>
        <v>9.420323231215013</v>
      </c>
      <c r="R35" s="35">
        <f t="shared" si="11"/>
        <v>9.827363557754817</v>
      </c>
      <c r="S35" s="35">
        <f t="shared" si="12"/>
        <v>10.474338730487634</v>
      </c>
      <c r="T35" s="35">
        <f t="shared" si="12"/>
        <v>11.455124436725175</v>
      </c>
      <c r="U35" s="35">
        <f>U6/U$23*100</f>
        <v>11.150869343887713</v>
      </c>
    </row>
    <row r="36" spans="1:21" ht="18" customHeight="1">
      <c r="A36" s="19" t="s">
        <v>64</v>
      </c>
      <c r="B36" s="35" t="e">
        <f t="shared" si="13"/>
        <v>#DIV/0!</v>
      </c>
      <c r="C36" s="35" t="e">
        <f t="shared" si="13"/>
        <v>#DIV/0!</v>
      </c>
      <c r="D36" s="35">
        <f t="shared" si="13"/>
        <v>11.038544725812299</v>
      </c>
      <c r="E36" s="35">
        <f t="shared" si="13"/>
        <v>11.62879503730013</v>
      </c>
      <c r="F36" s="35">
        <f t="shared" si="13"/>
        <v>11.034112398705131</v>
      </c>
      <c r="G36" s="35">
        <f t="shared" si="13"/>
        <v>10.763939444588273</v>
      </c>
      <c r="H36" s="35">
        <f t="shared" si="13"/>
        <v>10.384086841248264</v>
      </c>
      <c r="I36" s="35">
        <f t="shared" si="13"/>
        <v>10.76498376490171</v>
      </c>
      <c r="J36" s="35">
        <f t="shared" si="13"/>
        <v>10.49907949639287</v>
      </c>
      <c r="K36" s="35">
        <f t="shared" si="13"/>
        <v>9.88163149665997</v>
      </c>
      <c r="L36" s="35">
        <f t="shared" si="13"/>
        <v>8.709078500784036</v>
      </c>
      <c r="M36" s="35">
        <f t="shared" si="9"/>
        <v>9.479496284911585</v>
      </c>
      <c r="N36" s="35">
        <f t="shared" si="9"/>
        <v>8.419136507812466</v>
      </c>
      <c r="O36" s="35">
        <f t="shared" si="10"/>
        <v>9.467696574475335</v>
      </c>
      <c r="P36" s="35">
        <f t="shared" si="10"/>
        <v>10.110111434786914</v>
      </c>
      <c r="Q36" s="35">
        <f t="shared" si="11"/>
        <v>13.958099695647833</v>
      </c>
      <c r="R36" s="35">
        <f t="shared" si="11"/>
        <v>10.635268276980755</v>
      </c>
      <c r="S36" s="35">
        <f t="shared" si="12"/>
        <v>11.326145556147772</v>
      </c>
      <c r="T36" s="35">
        <f t="shared" si="12"/>
        <v>12.36480288474607</v>
      </c>
      <c r="U36" s="35">
        <f>U7/U$23*100</f>
        <v>10.82496208916179</v>
      </c>
    </row>
    <row r="37" spans="1:21" ht="18" customHeight="1">
      <c r="A37" s="19" t="s">
        <v>65</v>
      </c>
      <c r="B37" s="35" t="e">
        <f t="shared" si="13"/>
        <v>#DIV/0!</v>
      </c>
      <c r="C37" s="35" t="e">
        <f t="shared" si="13"/>
        <v>#DIV/0!</v>
      </c>
      <c r="D37" s="35">
        <f t="shared" si="13"/>
        <v>11.020296773615417</v>
      </c>
      <c r="E37" s="35">
        <f t="shared" si="13"/>
        <v>11.628739371696769</v>
      </c>
      <c r="F37" s="35">
        <f t="shared" si="13"/>
        <v>11.032451371465724</v>
      </c>
      <c r="G37" s="35">
        <f t="shared" si="13"/>
        <v>10.76249008886678</v>
      </c>
      <c r="H37" s="35">
        <f t="shared" si="13"/>
        <v>10.381300583989296</v>
      </c>
      <c r="I37" s="35">
        <f t="shared" si="13"/>
        <v>10.76498376490171</v>
      </c>
      <c r="J37" s="35">
        <f t="shared" si="13"/>
        <v>10.49907949639287</v>
      </c>
      <c r="K37" s="35">
        <f t="shared" si="13"/>
        <v>9.88163149665997</v>
      </c>
      <c r="L37" s="35">
        <f t="shared" si="13"/>
        <v>8.70699357784504</v>
      </c>
      <c r="M37" s="35">
        <f t="shared" si="9"/>
        <v>9.154123667058494</v>
      </c>
      <c r="N37" s="35">
        <f t="shared" si="9"/>
        <v>8.419136507812466</v>
      </c>
      <c r="O37" s="35">
        <f t="shared" si="10"/>
        <v>9.467633713891308</v>
      </c>
      <c r="P37" s="35">
        <f t="shared" si="10"/>
        <v>10.110097205194144</v>
      </c>
      <c r="Q37" s="35">
        <f t="shared" si="11"/>
        <v>13.958086757704931</v>
      </c>
      <c r="R37" s="35">
        <f t="shared" si="11"/>
        <v>10.630610274115265</v>
      </c>
      <c r="S37" s="35">
        <f t="shared" si="12"/>
        <v>11.326145556147772</v>
      </c>
      <c r="T37" s="35">
        <f t="shared" si="12"/>
        <v>12.36480288474607</v>
      </c>
      <c r="U37" s="35">
        <f>U8/U$23*100</f>
        <v>10.82496208916179</v>
      </c>
    </row>
    <row r="38" spans="1:21" ht="18" customHeight="1">
      <c r="A38" s="19" t="s">
        <v>66</v>
      </c>
      <c r="B38" s="35" t="e">
        <f t="shared" si="13"/>
        <v>#DIV/0!</v>
      </c>
      <c r="C38" s="35" t="e">
        <f t="shared" si="13"/>
        <v>#DIV/0!</v>
      </c>
      <c r="D38" s="35">
        <f t="shared" si="13"/>
        <v>0.01824795219688237</v>
      </c>
      <c r="E38" s="35">
        <f t="shared" si="13"/>
        <v>5.5665603360866474E-05</v>
      </c>
      <c r="F38" s="35">
        <f t="shared" si="13"/>
        <v>0.0016610272394080414</v>
      </c>
      <c r="G38" s="35">
        <f t="shared" si="13"/>
        <v>0.0014493557214912726</v>
      </c>
      <c r="H38" s="35">
        <f t="shared" si="13"/>
        <v>0.0027862572589670196</v>
      </c>
      <c r="I38" s="35">
        <f t="shared" si="13"/>
        <v>0</v>
      </c>
      <c r="J38" s="35">
        <f t="shared" si="13"/>
        <v>0</v>
      </c>
      <c r="K38" s="35">
        <f t="shared" si="13"/>
        <v>0</v>
      </c>
      <c r="L38" s="35">
        <f t="shared" si="13"/>
        <v>0.0020849229389974058</v>
      </c>
      <c r="M38" s="35">
        <f t="shared" si="9"/>
        <v>0</v>
      </c>
      <c r="N38" s="35">
        <f t="shared" si="9"/>
        <v>0</v>
      </c>
      <c r="O38" s="35">
        <f t="shared" si="10"/>
        <v>6.286058402511407E-05</v>
      </c>
      <c r="P38" s="35">
        <f t="shared" si="10"/>
        <v>1.4229592771822219E-05</v>
      </c>
      <c r="Q38" s="35">
        <f t="shared" si="11"/>
        <v>1.2937942898130259E-05</v>
      </c>
      <c r="R38" s="35">
        <f t="shared" si="11"/>
        <v>0.004658002865492278</v>
      </c>
      <c r="S38" s="35">
        <f t="shared" si="12"/>
        <v>0.004910738347476659</v>
      </c>
      <c r="T38" s="35">
        <f t="shared" si="12"/>
        <v>0.004990208237738389</v>
      </c>
      <c r="U38" s="35">
        <f>U9/U$23*100</f>
        <v>0.004718475183186167</v>
      </c>
    </row>
    <row r="39" spans="1:21" ht="18" customHeight="1">
      <c r="A39" s="19" t="s">
        <v>67</v>
      </c>
      <c r="B39" s="35" t="e">
        <f t="shared" si="13"/>
        <v>#DIV/0!</v>
      </c>
      <c r="C39" s="35" t="e">
        <f t="shared" si="13"/>
        <v>#DIV/0!</v>
      </c>
      <c r="D39" s="35">
        <f t="shared" si="13"/>
        <v>10.5963848960179</v>
      </c>
      <c r="E39" s="35">
        <f t="shared" si="13"/>
        <v>11.714436568070823</v>
      </c>
      <c r="F39" s="35">
        <f t="shared" si="13"/>
        <v>10.52143045573225</v>
      </c>
      <c r="G39" s="35">
        <f t="shared" si="13"/>
        <v>10.991076090776474</v>
      </c>
      <c r="H39" s="35">
        <f t="shared" si="13"/>
        <v>10.358742124988945</v>
      </c>
      <c r="I39" s="35">
        <f t="shared" si="13"/>
        <v>11.195510178032537</v>
      </c>
      <c r="J39" s="35">
        <f t="shared" si="13"/>
        <v>12.083538514645719</v>
      </c>
      <c r="K39" s="35">
        <f t="shared" si="13"/>
        <v>11.905844047909076</v>
      </c>
      <c r="L39" s="35">
        <f t="shared" si="13"/>
        <v>10.88168666474996</v>
      </c>
      <c r="M39" s="35">
        <f t="shared" si="9"/>
        <v>12.251368640957521</v>
      </c>
      <c r="N39" s="35">
        <f t="shared" si="9"/>
        <v>12.362494937841221</v>
      </c>
      <c r="O39" s="35">
        <f t="shared" si="10"/>
        <v>13.198535096949879</v>
      </c>
      <c r="P39" s="35">
        <f t="shared" si="10"/>
        <v>15.439406978875317</v>
      </c>
      <c r="Q39" s="35">
        <f t="shared" si="11"/>
        <v>14.757612814980689</v>
      </c>
      <c r="R39" s="35">
        <f t="shared" si="11"/>
        <v>14.637691953268492</v>
      </c>
      <c r="S39" s="35">
        <f t="shared" si="12"/>
        <v>14.850671633299598</v>
      </c>
      <c r="T39" s="35">
        <f t="shared" si="12"/>
        <v>14.779914912216285</v>
      </c>
      <c r="U39" s="35">
        <f>U10/U$23*100</f>
        <v>14.754786982583711</v>
      </c>
    </row>
    <row r="40" spans="1:21" ht="18" customHeight="1">
      <c r="A40" s="19" t="s">
        <v>68</v>
      </c>
      <c r="B40" s="35" t="e">
        <f t="shared" si="13"/>
        <v>#DIV/0!</v>
      </c>
      <c r="C40" s="35" t="e">
        <f t="shared" si="13"/>
        <v>#DIV/0!</v>
      </c>
      <c r="D40" s="35">
        <f t="shared" si="13"/>
        <v>0.9172990315279538</v>
      </c>
      <c r="E40" s="35">
        <f t="shared" si="13"/>
        <v>1.1854546891730122</v>
      </c>
      <c r="F40" s="35">
        <f t="shared" si="13"/>
        <v>0.6098193390916483</v>
      </c>
      <c r="G40" s="35">
        <f t="shared" si="13"/>
        <v>0.5324188297635968</v>
      </c>
      <c r="H40" s="35">
        <f t="shared" si="13"/>
        <v>0.49415167157542145</v>
      </c>
      <c r="I40" s="35">
        <f t="shared" si="13"/>
        <v>0.6062015079820938</v>
      </c>
      <c r="J40" s="35">
        <f t="shared" si="13"/>
        <v>0.5816299457016695</v>
      </c>
      <c r="K40" s="35">
        <f t="shared" si="13"/>
        <v>0.6159196110352233</v>
      </c>
      <c r="L40" s="35">
        <f t="shared" si="13"/>
        <v>0.4638598154677353</v>
      </c>
      <c r="M40" s="35">
        <f t="shared" si="9"/>
        <v>0.4776858150645726</v>
      </c>
      <c r="N40" s="35">
        <f t="shared" si="9"/>
        <v>0.47972965100438764</v>
      </c>
      <c r="O40" s="35">
        <f t="shared" si="10"/>
        <v>0.6412282455233835</v>
      </c>
      <c r="P40" s="35">
        <f t="shared" si="10"/>
        <v>0.7101562864633315</v>
      </c>
      <c r="Q40" s="35">
        <f t="shared" si="11"/>
        <v>0.5879260011768352</v>
      </c>
      <c r="R40" s="35">
        <f t="shared" si="11"/>
        <v>0.539861269779155</v>
      </c>
      <c r="S40" s="35">
        <f t="shared" si="12"/>
        <v>0.48407370366156094</v>
      </c>
      <c r="T40" s="35">
        <f t="shared" si="12"/>
        <v>0.4789518020264032</v>
      </c>
      <c r="U40" s="35">
        <f>U11/U$23*100</f>
        <v>0.7149576814154607</v>
      </c>
    </row>
    <row r="41" spans="1:21" ht="18" customHeight="1">
      <c r="A41" s="19" t="s">
        <v>69</v>
      </c>
      <c r="B41" s="35" t="e">
        <f t="shared" si="13"/>
        <v>#DIV/0!</v>
      </c>
      <c r="C41" s="35" t="e">
        <f t="shared" si="13"/>
        <v>#DIV/0!</v>
      </c>
      <c r="D41" s="35">
        <f t="shared" si="13"/>
        <v>9.267705876682403</v>
      </c>
      <c r="E41" s="35">
        <f t="shared" si="13"/>
        <v>10.069782400373182</v>
      </c>
      <c r="F41" s="35">
        <f t="shared" si="13"/>
        <v>9.649927392183312</v>
      </c>
      <c r="G41" s="35">
        <f t="shared" si="13"/>
        <v>10.43416447900382</v>
      </c>
      <c r="H41" s="35">
        <f t="shared" si="13"/>
        <v>9.790908008010106</v>
      </c>
      <c r="I41" s="35">
        <f t="shared" si="13"/>
        <v>11.567282858002477</v>
      </c>
      <c r="J41" s="35">
        <f t="shared" si="13"/>
        <v>12.303969474612032</v>
      </c>
      <c r="K41" s="35">
        <f t="shared" si="13"/>
        <v>12.248344126057296</v>
      </c>
      <c r="L41" s="35">
        <f t="shared" si="13"/>
        <v>12.654688547459065</v>
      </c>
      <c r="M41" s="35">
        <f t="shared" si="9"/>
        <v>12.030048787129942</v>
      </c>
      <c r="N41" s="35">
        <f t="shared" si="9"/>
        <v>10.7985659188108</v>
      </c>
      <c r="O41" s="35">
        <f t="shared" si="10"/>
        <v>12.624353950347682</v>
      </c>
      <c r="P41" s="35">
        <f t="shared" si="10"/>
        <v>12.534407155322267</v>
      </c>
      <c r="Q41" s="35">
        <f t="shared" si="11"/>
        <v>10.824698118978358</v>
      </c>
      <c r="R41" s="35">
        <f t="shared" si="11"/>
        <v>12.161149226506435</v>
      </c>
      <c r="S41" s="35">
        <f t="shared" si="12"/>
        <v>13.755244275962204</v>
      </c>
      <c r="T41" s="35">
        <f t="shared" si="12"/>
        <v>13.315511933832813</v>
      </c>
      <c r="U41" s="35">
        <f>U12/U$23*100</f>
        <v>15.253577122070277</v>
      </c>
    </row>
    <row r="42" spans="1:21" ht="18" customHeight="1">
      <c r="A42" s="19" t="s">
        <v>70</v>
      </c>
      <c r="B42" s="35" t="e">
        <f t="shared" si="13"/>
        <v>#DIV/0!</v>
      </c>
      <c r="C42" s="35" t="e">
        <f t="shared" si="13"/>
        <v>#DIV/0!</v>
      </c>
      <c r="D42" s="35">
        <f t="shared" si="13"/>
        <v>5.26858025772517</v>
      </c>
      <c r="E42" s="35">
        <f t="shared" si="13"/>
        <v>6.187036983948545</v>
      </c>
      <c r="F42" s="35">
        <f t="shared" si="13"/>
        <v>5.7512479611544585</v>
      </c>
      <c r="G42" s="35">
        <f t="shared" si="13"/>
        <v>6.346436173897689</v>
      </c>
      <c r="H42" s="35">
        <f t="shared" si="13"/>
        <v>6.091103455010125</v>
      </c>
      <c r="I42" s="35">
        <f t="shared" si="13"/>
        <v>6.65986785294244</v>
      </c>
      <c r="J42" s="35">
        <f t="shared" si="13"/>
        <v>6.967857523694199</v>
      </c>
      <c r="K42" s="35">
        <f t="shared" si="13"/>
        <v>6.485905286342519</v>
      </c>
      <c r="L42" s="35">
        <f t="shared" si="13"/>
        <v>6.375777270525504</v>
      </c>
      <c r="M42" s="35">
        <f t="shared" si="9"/>
        <v>7.506474148503559</v>
      </c>
      <c r="N42" s="35">
        <f t="shared" si="9"/>
        <v>7.0448067399885765</v>
      </c>
      <c r="O42" s="35">
        <f t="shared" si="10"/>
        <v>7.8945098823124145</v>
      </c>
      <c r="P42" s="35">
        <f t="shared" si="10"/>
        <v>8.22359471387704</v>
      </c>
      <c r="Q42" s="35">
        <f t="shared" si="11"/>
        <v>6.690029141422584</v>
      </c>
      <c r="R42" s="35">
        <f t="shared" si="11"/>
        <v>7.814651880558203</v>
      </c>
      <c r="S42" s="35">
        <f t="shared" si="12"/>
        <v>9.231895312108032</v>
      </c>
      <c r="T42" s="35">
        <f t="shared" si="12"/>
        <v>8.928767279272202</v>
      </c>
      <c r="U42" s="35">
        <f>U13/U$23*100</f>
        <v>9.11852362108317</v>
      </c>
    </row>
    <row r="43" spans="1:21" ht="18" customHeight="1">
      <c r="A43" s="19" t="s">
        <v>71</v>
      </c>
      <c r="B43" s="35" t="e">
        <f t="shared" si="13"/>
        <v>#DIV/0!</v>
      </c>
      <c r="C43" s="35" t="e">
        <f t="shared" si="13"/>
        <v>#DIV/0!</v>
      </c>
      <c r="D43" s="35">
        <f t="shared" si="13"/>
        <v>1.9612611181487019</v>
      </c>
      <c r="E43" s="35">
        <f t="shared" si="13"/>
        <v>4.147435360405558</v>
      </c>
      <c r="F43" s="35">
        <f t="shared" si="13"/>
        <v>3.2843086157221326</v>
      </c>
      <c r="G43" s="35">
        <f t="shared" si="13"/>
        <v>4.415495447626866</v>
      </c>
      <c r="H43" s="35">
        <f t="shared" si="13"/>
        <v>4.993420342949926</v>
      </c>
      <c r="I43" s="35">
        <f t="shared" si="13"/>
        <v>4.865931821704366</v>
      </c>
      <c r="J43" s="35">
        <f t="shared" si="13"/>
        <v>5.628204938755791</v>
      </c>
      <c r="K43" s="35">
        <f t="shared" si="13"/>
        <v>5.981142214378181</v>
      </c>
      <c r="L43" s="35">
        <f t="shared" si="13"/>
        <v>6.0842434436577415</v>
      </c>
      <c r="M43" s="35">
        <f t="shared" si="9"/>
        <v>8.980997236651286</v>
      </c>
      <c r="N43" s="35">
        <f t="shared" si="9"/>
        <v>7.997534150520622</v>
      </c>
      <c r="O43" s="35">
        <f t="shared" si="10"/>
        <v>8.381113663250822</v>
      </c>
      <c r="P43" s="35">
        <f t="shared" si="10"/>
        <v>9.765257253961805</v>
      </c>
      <c r="Q43" s="35">
        <f t="shared" si="11"/>
        <v>10.491028571635578</v>
      </c>
      <c r="R43" s="35">
        <f t="shared" si="11"/>
        <v>10.096644091973465</v>
      </c>
      <c r="S43" s="35">
        <f t="shared" si="12"/>
        <v>11.79404975549447</v>
      </c>
      <c r="T43" s="35">
        <f t="shared" si="12"/>
        <v>11.490177606785384</v>
      </c>
      <c r="U43" s="35">
        <f>U14/U$23*100</f>
        <v>10.188607299212578</v>
      </c>
    </row>
    <row r="44" spans="1:21" ht="18" customHeight="1">
      <c r="A44" s="19" t="s">
        <v>72</v>
      </c>
      <c r="B44" s="35" t="e">
        <f t="shared" si="13"/>
        <v>#DIV/0!</v>
      </c>
      <c r="C44" s="35" t="e">
        <f t="shared" si="13"/>
        <v>#DIV/0!</v>
      </c>
      <c r="D44" s="35">
        <f t="shared" si="13"/>
        <v>10.24394416452484</v>
      </c>
      <c r="E44" s="35">
        <f t="shared" si="13"/>
        <v>6.5190266423927525</v>
      </c>
      <c r="F44" s="35">
        <f t="shared" si="13"/>
        <v>8.143885765271216</v>
      </c>
      <c r="G44" s="35">
        <f t="shared" si="13"/>
        <v>9.210961437431115</v>
      </c>
      <c r="H44" s="35">
        <f t="shared" si="13"/>
        <v>4.370525692614987</v>
      </c>
      <c r="I44" s="35">
        <f t="shared" si="13"/>
        <v>5.857438514368029</v>
      </c>
      <c r="J44" s="35">
        <f t="shared" si="13"/>
        <v>6.186271483132399</v>
      </c>
      <c r="K44" s="35">
        <f t="shared" si="13"/>
        <v>2.5130482717831337</v>
      </c>
      <c r="L44" s="35">
        <f t="shared" si="13"/>
        <v>4.6833055363351725</v>
      </c>
      <c r="M44" s="35">
        <f t="shared" si="9"/>
        <v>4.464619446850468</v>
      </c>
      <c r="N44" s="35">
        <f t="shared" si="9"/>
        <v>3.3406187620404646</v>
      </c>
      <c r="O44" s="35">
        <f t="shared" si="10"/>
        <v>3.751670520020468</v>
      </c>
      <c r="P44" s="35">
        <f t="shared" si="10"/>
        <v>4.636727034291042</v>
      </c>
      <c r="Q44" s="35">
        <f t="shared" si="11"/>
        <v>1.6899670392966728</v>
      </c>
      <c r="R44" s="35">
        <f t="shared" si="11"/>
        <v>0.9688519727083952</v>
      </c>
      <c r="S44" s="35">
        <f t="shared" si="12"/>
        <v>0.060938403504324175</v>
      </c>
      <c r="T44" s="35">
        <f t="shared" si="12"/>
        <v>1.0553546624840877</v>
      </c>
      <c r="U44" s="35">
        <f>U15/U$23*100</f>
        <v>2.2531166551560595</v>
      </c>
    </row>
    <row r="45" spans="1:21" ht="18" customHeight="1">
      <c r="A45" s="19" t="s">
        <v>73</v>
      </c>
      <c r="B45" s="35" t="e">
        <f t="shared" si="13"/>
        <v>#DIV/0!</v>
      </c>
      <c r="C45" s="35" t="e">
        <f t="shared" si="13"/>
        <v>#DIV/0!</v>
      </c>
      <c r="D45" s="35">
        <f t="shared" si="13"/>
        <v>0.9498710831055733</v>
      </c>
      <c r="E45" s="35">
        <f t="shared" si="13"/>
        <v>1.036465701777653</v>
      </c>
      <c r="F45" s="35">
        <f t="shared" si="13"/>
        <v>1.389089614512199</v>
      </c>
      <c r="G45" s="35">
        <f t="shared" si="13"/>
        <v>1.772921062103829</v>
      </c>
      <c r="H45" s="35">
        <f t="shared" si="13"/>
        <v>2.003088911258473</v>
      </c>
      <c r="I45" s="35">
        <f t="shared" si="13"/>
        <v>1.8497462166946044</v>
      </c>
      <c r="J45" s="35">
        <f t="shared" si="13"/>
        <v>2.846645257253101</v>
      </c>
      <c r="K45" s="35">
        <f t="shared" si="13"/>
        <v>2.3410973796281733</v>
      </c>
      <c r="L45" s="35">
        <f t="shared" si="13"/>
        <v>1.8630444921370566</v>
      </c>
      <c r="M45" s="35">
        <f t="shared" si="9"/>
        <v>1.3499787378013748</v>
      </c>
      <c r="N45" s="35">
        <f t="shared" si="9"/>
        <v>0.6250537698062663</v>
      </c>
      <c r="O45" s="35">
        <f t="shared" si="10"/>
        <v>0.3928786501569629</v>
      </c>
      <c r="P45" s="35">
        <f t="shared" si="10"/>
        <v>0.2199895042523715</v>
      </c>
      <c r="Q45" s="35">
        <f t="shared" si="11"/>
        <v>0.13377832956666688</v>
      </c>
      <c r="R45" s="35">
        <f t="shared" si="11"/>
        <v>0.36435933525628483</v>
      </c>
      <c r="S45" s="35">
        <f t="shared" si="12"/>
        <v>0.5894349922712431</v>
      </c>
      <c r="T45" s="35">
        <f t="shared" si="12"/>
        <v>0.03718989879073325</v>
      </c>
      <c r="U45" s="35">
        <f>U16/U$23*100</f>
        <v>0.06969021612022931</v>
      </c>
    </row>
    <row r="46" spans="1:21" ht="18" customHeight="1">
      <c r="A46" s="19" t="s">
        <v>81</v>
      </c>
      <c r="B46" s="35" t="e">
        <f t="shared" si="13"/>
        <v>#DIV/0!</v>
      </c>
      <c r="C46" s="35" t="e">
        <f t="shared" si="13"/>
        <v>#DIV/0!</v>
      </c>
      <c r="D46" s="35">
        <f t="shared" si="13"/>
        <v>0</v>
      </c>
      <c r="E46" s="35">
        <f t="shared" si="13"/>
        <v>0</v>
      </c>
      <c r="F46" s="35">
        <f t="shared" si="13"/>
        <v>0</v>
      </c>
      <c r="G46" s="35">
        <f t="shared" si="13"/>
        <v>0</v>
      </c>
      <c r="H46" s="35">
        <f t="shared" si="13"/>
        <v>0</v>
      </c>
      <c r="I46" s="35">
        <f t="shared" si="13"/>
        <v>0</v>
      </c>
      <c r="J46" s="35">
        <f t="shared" si="13"/>
        <v>0</v>
      </c>
      <c r="K46" s="35">
        <f t="shared" si="13"/>
        <v>0</v>
      </c>
      <c r="L46" s="35">
        <f t="shared" si="13"/>
        <v>0</v>
      </c>
      <c r="M46" s="35">
        <f t="shared" si="9"/>
        <v>0</v>
      </c>
      <c r="N46" s="35">
        <f t="shared" si="9"/>
        <v>0</v>
      </c>
      <c r="O46" s="35">
        <f t="shared" si="10"/>
        <v>0</v>
      </c>
      <c r="P46" s="35">
        <f t="shared" si="10"/>
        <v>0</v>
      </c>
      <c r="Q46" s="35">
        <f t="shared" si="11"/>
        <v>0</v>
      </c>
      <c r="R46" s="35">
        <f t="shared" si="11"/>
        <v>0</v>
      </c>
      <c r="S46" s="35">
        <f t="shared" si="12"/>
        <v>0</v>
      </c>
      <c r="T46" s="35">
        <f t="shared" si="12"/>
        <v>0</v>
      </c>
      <c r="U46" s="35">
        <f>U17/U$23*100</f>
        <v>0</v>
      </c>
    </row>
    <row r="47" spans="1:21" ht="18" customHeight="1">
      <c r="A47" s="19" t="s">
        <v>74</v>
      </c>
      <c r="B47" s="35" t="e">
        <f t="shared" si="13"/>
        <v>#DIV/0!</v>
      </c>
      <c r="C47" s="35" t="e">
        <f t="shared" si="13"/>
        <v>#DIV/0!</v>
      </c>
      <c r="D47" s="35">
        <f t="shared" si="13"/>
        <v>31.668940872018585</v>
      </c>
      <c r="E47" s="35">
        <f t="shared" si="13"/>
        <v>28.341126053923826</v>
      </c>
      <c r="F47" s="35">
        <f t="shared" si="13"/>
        <v>28.597670559704707</v>
      </c>
      <c r="G47" s="35">
        <f t="shared" si="13"/>
        <v>24.127637445128922</v>
      </c>
      <c r="H47" s="35">
        <f t="shared" si="13"/>
        <v>29.540180641493556</v>
      </c>
      <c r="I47" s="35">
        <f t="shared" si="13"/>
        <v>22.85391276939648</v>
      </c>
      <c r="J47" s="35">
        <f t="shared" si="13"/>
        <v>18.899365505496863</v>
      </c>
      <c r="K47" s="35">
        <f t="shared" si="13"/>
        <v>24.747047857969704</v>
      </c>
      <c r="L47" s="35">
        <f t="shared" si="13"/>
        <v>26.171848114785433</v>
      </c>
      <c r="M47" s="35">
        <f t="shared" si="9"/>
        <v>20.44325887788931</v>
      </c>
      <c r="N47" s="35">
        <f t="shared" si="9"/>
        <v>28.46375529621558</v>
      </c>
      <c r="O47" s="35">
        <f t="shared" si="10"/>
        <v>22.318926944686456</v>
      </c>
      <c r="P47" s="35">
        <f t="shared" si="10"/>
        <v>13.137272312286058</v>
      </c>
      <c r="Q47" s="35">
        <f t="shared" si="11"/>
        <v>15.986148120815546</v>
      </c>
      <c r="R47" s="35">
        <f t="shared" si="11"/>
        <v>19.062718935602163</v>
      </c>
      <c r="S47" s="35">
        <f t="shared" si="12"/>
        <v>13.762377489388347</v>
      </c>
      <c r="T47" s="35">
        <f t="shared" si="12"/>
        <v>12.281592176651749</v>
      </c>
      <c r="U47" s="35">
        <f>U18/U$23*100</f>
        <v>14.369585501775312</v>
      </c>
    </row>
    <row r="48" spans="1:21" ht="18" customHeight="1">
      <c r="A48" s="19" t="s">
        <v>75</v>
      </c>
      <c r="B48" s="35" t="e">
        <f t="shared" si="13"/>
        <v>#DIV/0!</v>
      </c>
      <c r="C48" s="35" t="e">
        <f t="shared" si="13"/>
        <v>#DIV/0!</v>
      </c>
      <c r="D48" s="35">
        <f t="shared" si="13"/>
        <v>4.287060382528129</v>
      </c>
      <c r="E48" s="35">
        <f t="shared" si="13"/>
        <v>5.3112917954745535</v>
      </c>
      <c r="F48" s="35">
        <f t="shared" si="13"/>
        <v>11.423263615093688</v>
      </c>
      <c r="G48" s="35">
        <f t="shared" si="13"/>
        <v>7.557073700270312</v>
      </c>
      <c r="H48" s="35">
        <f t="shared" si="13"/>
        <v>11.404253208924816</v>
      </c>
      <c r="I48" s="35">
        <f t="shared" si="13"/>
        <v>4.699452057292379</v>
      </c>
      <c r="J48" s="35">
        <f t="shared" si="13"/>
        <v>3.806221510083871</v>
      </c>
      <c r="K48" s="35">
        <f t="shared" si="13"/>
        <v>4.912583153427035</v>
      </c>
      <c r="L48" s="35">
        <f t="shared" si="13"/>
        <v>3.3594505469901947</v>
      </c>
      <c r="M48" s="35">
        <f t="shared" si="9"/>
        <v>2.8289512743850214</v>
      </c>
      <c r="N48" s="35">
        <f t="shared" si="9"/>
        <v>0.9162904594621855</v>
      </c>
      <c r="O48" s="35">
        <f t="shared" si="10"/>
        <v>2.2000827245285772</v>
      </c>
      <c r="P48" s="35">
        <f t="shared" si="10"/>
        <v>1.0104860715054111</v>
      </c>
      <c r="Q48" s="35">
        <f t="shared" si="11"/>
        <v>4.150750840578151</v>
      </c>
      <c r="R48" s="35">
        <f t="shared" si="11"/>
        <v>7.4735320663733855</v>
      </c>
      <c r="S48" s="35">
        <f t="shared" si="12"/>
        <v>2.9923431075657976</v>
      </c>
      <c r="T48" s="35">
        <f t="shared" si="12"/>
        <v>3.9958585328706637</v>
      </c>
      <c r="U48" s="35">
        <f>U19/U$23*100</f>
        <v>8.03925873649976</v>
      </c>
    </row>
    <row r="49" spans="1:21" ht="18" customHeight="1">
      <c r="A49" s="19" t="s">
        <v>76</v>
      </c>
      <c r="B49" s="35" t="e">
        <f t="shared" si="13"/>
        <v>#DIV/0!</v>
      </c>
      <c r="C49" s="35" t="e">
        <f t="shared" si="13"/>
        <v>#DIV/0!</v>
      </c>
      <c r="D49" s="35">
        <f t="shared" si="13"/>
        <v>27.265115319183025</v>
      </c>
      <c r="E49" s="35">
        <f t="shared" si="13"/>
        <v>23.029834258449274</v>
      </c>
      <c r="F49" s="35">
        <f t="shared" si="13"/>
        <v>17.17440694461102</v>
      </c>
      <c r="G49" s="35">
        <f t="shared" si="13"/>
        <v>16.57056374485861</v>
      </c>
      <c r="H49" s="35">
        <f t="shared" si="13"/>
        <v>18.135927432568742</v>
      </c>
      <c r="I49" s="35">
        <f t="shared" si="13"/>
        <v>18.154460712104104</v>
      </c>
      <c r="J49" s="35">
        <f t="shared" si="13"/>
        <v>15.09314399541299</v>
      </c>
      <c r="K49" s="35">
        <f t="shared" si="13"/>
        <v>19.834464704542672</v>
      </c>
      <c r="L49" s="35">
        <f t="shared" si="13"/>
        <v>22.812397567795237</v>
      </c>
      <c r="M49" s="35">
        <f t="shared" si="9"/>
        <v>17.455869713716858</v>
      </c>
      <c r="N49" s="35">
        <f t="shared" si="9"/>
        <v>27.473767101740656</v>
      </c>
      <c r="O49" s="35">
        <f t="shared" si="10"/>
        <v>20.086797894421878</v>
      </c>
      <c r="P49" s="35">
        <f t="shared" si="10"/>
        <v>11.93182659021391</v>
      </c>
      <c r="Q49" s="35">
        <f t="shared" si="11"/>
        <v>11.419817616406554</v>
      </c>
      <c r="R49" s="35">
        <f t="shared" si="11"/>
        <v>11.556303136262363</v>
      </c>
      <c r="S49" s="35">
        <f t="shared" si="12"/>
        <v>10.418231215926763</v>
      </c>
      <c r="T49" s="35">
        <f t="shared" si="12"/>
        <v>7.869558390913439</v>
      </c>
      <c r="U49" s="35">
        <f>U20/U$23*100</f>
        <v>6.148876459450587</v>
      </c>
    </row>
    <row r="50" spans="1:21" ht="18" customHeight="1">
      <c r="A50" s="19" t="s">
        <v>77</v>
      </c>
      <c r="B50" s="35" t="e">
        <f t="shared" si="13"/>
        <v>#DIV/0!</v>
      </c>
      <c r="C50" s="35" t="e">
        <f t="shared" si="13"/>
        <v>#DIV/0!</v>
      </c>
      <c r="D50" s="35">
        <f t="shared" si="13"/>
        <v>0</v>
      </c>
      <c r="E50" s="35">
        <f t="shared" si="13"/>
        <v>0</v>
      </c>
      <c r="F50" s="35">
        <f t="shared" si="13"/>
        <v>0</v>
      </c>
      <c r="G50" s="35">
        <f t="shared" si="13"/>
        <v>0</v>
      </c>
      <c r="H50" s="35">
        <f t="shared" si="13"/>
        <v>0</v>
      </c>
      <c r="I50" s="35">
        <f t="shared" si="13"/>
        <v>0</v>
      </c>
      <c r="J50" s="35">
        <f t="shared" si="13"/>
        <v>0</v>
      </c>
      <c r="K50" s="35">
        <f t="shared" si="13"/>
        <v>0.2066834342148287</v>
      </c>
      <c r="L50" s="35">
        <f t="shared" si="13"/>
        <v>0</v>
      </c>
      <c r="M50" s="35">
        <f t="shared" si="9"/>
        <v>0.13663291206080627</v>
      </c>
      <c r="N50" s="35">
        <f t="shared" si="9"/>
        <v>0</v>
      </c>
      <c r="O50" s="35">
        <f t="shared" si="10"/>
        <v>0</v>
      </c>
      <c r="P50" s="35">
        <f t="shared" si="10"/>
        <v>0</v>
      </c>
      <c r="Q50" s="35">
        <f t="shared" si="11"/>
        <v>0</v>
      </c>
      <c r="R50" s="35">
        <f t="shared" si="11"/>
        <v>0</v>
      </c>
      <c r="S50" s="35">
        <f t="shared" si="12"/>
        <v>0</v>
      </c>
      <c r="T50" s="35">
        <f t="shared" si="12"/>
        <v>0</v>
      </c>
      <c r="U50" s="35">
        <f>U21/U$23*100</f>
        <v>0</v>
      </c>
    </row>
    <row r="51" spans="1:21" ht="18" customHeight="1">
      <c r="A51" s="19" t="s">
        <v>78</v>
      </c>
      <c r="B51" s="35" t="e">
        <f t="shared" si="13"/>
        <v>#DIV/0!</v>
      </c>
      <c r="C51" s="35" t="e">
        <f t="shared" si="13"/>
        <v>#DIV/0!</v>
      </c>
      <c r="D51" s="35">
        <f t="shared" si="13"/>
        <v>0</v>
      </c>
      <c r="E51" s="35">
        <f t="shared" si="13"/>
        <v>0</v>
      </c>
      <c r="F51" s="35">
        <f t="shared" si="13"/>
        <v>0</v>
      </c>
      <c r="G51" s="35">
        <f t="shared" si="13"/>
        <v>0</v>
      </c>
      <c r="H51" s="35">
        <f t="shared" si="13"/>
        <v>0</v>
      </c>
      <c r="I51" s="35">
        <f t="shared" si="13"/>
        <v>0</v>
      </c>
      <c r="J51" s="35">
        <f t="shared" si="13"/>
        <v>0</v>
      </c>
      <c r="K51" s="35">
        <f t="shared" si="13"/>
        <v>0</v>
      </c>
      <c r="L51" s="35">
        <f t="shared" si="13"/>
        <v>0</v>
      </c>
      <c r="M51" s="35">
        <f t="shared" si="9"/>
        <v>0</v>
      </c>
      <c r="N51" s="35">
        <f t="shared" si="9"/>
        <v>0</v>
      </c>
      <c r="O51" s="35">
        <f t="shared" si="10"/>
        <v>0</v>
      </c>
      <c r="P51" s="35">
        <f t="shared" si="10"/>
        <v>0</v>
      </c>
      <c r="Q51" s="35">
        <f t="shared" si="11"/>
        <v>0</v>
      </c>
      <c r="R51" s="35">
        <f t="shared" si="11"/>
        <v>0</v>
      </c>
      <c r="S51" s="35">
        <f t="shared" si="12"/>
        <v>0</v>
      </c>
      <c r="T51" s="35">
        <f t="shared" si="12"/>
        <v>0</v>
      </c>
      <c r="U51" s="35">
        <f>U22/U$23*100</f>
        <v>0</v>
      </c>
    </row>
    <row r="52" spans="1:21" ht="18" customHeight="1">
      <c r="A52" s="19" t="s">
        <v>60</v>
      </c>
      <c r="B52" s="35" t="e">
        <f aca="true" t="shared" si="14" ref="B52:L52">SUM(B33:B51)-B34-B37-B38-B42-B48-B49</f>
        <v>#DIV/0!</v>
      </c>
      <c r="C52" s="26" t="e">
        <f t="shared" si="14"/>
        <v>#DIV/0!</v>
      </c>
      <c r="D52" s="26">
        <f t="shared" si="14"/>
        <v>100</v>
      </c>
      <c r="E52" s="26">
        <f t="shared" si="14"/>
        <v>99.99999999999997</v>
      </c>
      <c r="F52" s="26">
        <f t="shared" si="14"/>
        <v>99.99999999999997</v>
      </c>
      <c r="G52" s="26">
        <f t="shared" si="14"/>
        <v>100.00000000000006</v>
      </c>
      <c r="H52" s="26">
        <f t="shared" si="14"/>
        <v>100.00000000000003</v>
      </c>
      <c r="I52" s="26">
        <f t="shared" si="14"/>
        <v>100.00000000000003</v>
      </c>
      <c r="J52" s="27">
        <f t="shared" si="14"/>
        <v>100.00000000000001</v>
      </c>
      <c r="K52" s="36">
        <f t="shared" si="14"/>
        <v>99.99999999999999</v>
      </c>
      <c r="L52" s="37">
        <f t="shared" si="14"/>
        <v>100</v>
      </c>
      <c r="M52" s="37">
        <f aca="true" t="shared" si="15" ref="M52:U52">SUM(M33:M51)-M34-M37-M38-M42-M48-M49</f>
        <v>100</v>
      </c>
      <c r="N52" s="37">
        <f t="shared" si="15"/>
        <v>100.00000000000003</v>
      </c>
      <c r="O52" s="37">
        <f t="shared" si="15"/>
        <v>100.00000000000001</v>
      </c>
      <c r="P52" s="37">
        <f t="shared" si="15"/>
        <v>100</v>
      </c>
      <c r="Q52" s="37">
        <f t="shared" si="15"/>
        <v>100.00000000000003</v>
      </c>
      <c r="R52" s="37">
        <f t="shared" si="15"/>
        <v>99.99999999999999</v>
      </c>
      <c r="S52" s="37">
        <f t="shared" si="15"/>
        <v>100.00000000000001</v>
      </c>
      <c r="T52" s="37">
        <f t="shared" si="15"/>
        <v>99.99999999999999</v>
      </c>
      <c r="U52" s="37">
        <f t="shared" si="15"/>
        <v>100</v>
      </c>
    </row>
    <row r="53" spans="1:21" ht="18" customHeight="1">
      <c r="A53" s="19" t="s">
        <v>79</v>
      </c>
      <c r="B53" s="35" t="e">
        <f aca="true" t="shared" si="16" ref="B53:G53">SUM(B33:B36)-B34</f>
        <v>#DIV/0!</v>
      </c>
      <c r="C53" s="26" t="e">
        <f t="shared" si="16"/>
        <v>#DIV/0!</v>
      </c>
      <c r="D53" s="26">
        <f t="shared" si="16"/>
        <v>34.39459295797404</v>
      </c>
      <c r="E53" s="26">
        <f t="shared" si="16"/>
        <v>36.9862725838832</v>
      </c>
      <c r="F53" s="26">
        <f t="shared" si="16"/>
        <v>37.80386825778253</v>
      </c>
      <c r="G53" s="26">
        <f t="shared" si="16"/>
        <v>38.515325208165386</v>
      </c>
      <c r="H53" s="26">
        <f aca="true" t="shared" si="17" ref="H53:M53">SUM(H33:H36)-H34</f>
        <v>38.44898260710858</v>
      </c>
      <c r="I53" s="26">
        <f t="shared" si="17"/>
        <v>41.20397613381941</v>
      </c>
      <c r="J53" s="27">
        <f t="shared" si="17"/>
        <v>41.47037488040243</v>
      </c>
      <c r="K53" s="36">
        <f t="shared" si="17"/>
        <v>39.440873057024376</v>
      </c>
      <c r="L53" s="37">
        <f t="shared" si="17"/>
        <v>37.197323385407834</v>
      </c>
      <c r="M53" s="37">
        <f t="shared" si="17"/>
        <v>39.865409545594716</v>
      </c>
      <c r="N53" s="37">
        <f aca="true" t="shared" si="18" ref="N53:S53">SUM(N33:N36)-N34</f>
        <v>35.93224751376066</v>
      </c>
      <c r="O53" s="37">
        <f t="shared" si="18"/>
        <v>38.691292929064346</v>
      </c>
      <c r="P53" s="37">
        <f t="shared" si="18"/>
        <v>43.556783474547814</v>
      </c>
      <c r="Q53" s="37">
        <f t="shared" si="18"/>
        <v>45.52884100354965</v>
      </c>
      <c r="R53" s="37">
        <f t="shared" si="18"/>
        <v>42.168723214905604</v>
      </c>
      <c r="S53" s="37">
        <f t="shared" si="18"/>
        <v>44.70320974641826</v>
      </c>
      <c r="T53" s="37">
        <f>SUM(T33:T36)-T34</f>
        <v>46.56130700721255</v>
      </c>
      <c r="U53" s="37">
        <f>SUM(U33:U36)-U34</f>
        <v>42.39567854166637</v>
      </c>
    </row>
    <row r="54" spans="1:21" ht="18" customHeight="1">
      <c r="A54" s="19" t="s">
        <v>80</v>
      </c>
      <c r="B54" s="35" t="e">
        <f aca="true" t="shared" si="19" ref="B54:L54">+B47+B50+B51</f>
        <v>#DIV/0!</v>
      </c>
      <c r="C54" s="26" t="e">
        <f t="shared" si="19"/>
        <v>#DIV/0!</v>
      </c>
      <c r="D54" s="26">
        <f t="shared" si="19"/>
        <v>31.668940872018585</v>
      </c>
      <c r="E54" s="26">
        <f t="shared" si="19"/>
        <v>28.341126053923826</v>
      </c>
      <c r="F54" s="26">
        <f t="shared" si="19"/>
        <v>28.597670559704707</v>
      </c>
      <c r="G54" s="26">
        <f t="shared" si="19"/>
        <v>24.127637445128922</v>
      </c>
      <c r="H54" s="26">
        <f t="shared" si="19"/>
        <v>29.540180641493556</v>
      </c>
      <c r="I54" s="26">
        <f t="shared" si="19"/>
        <v>22.85391276939648</v>
      </c>
      <c r="J54" s="27">
        <f t="shared" si="19"/>
        <v>18.899365505496863</v>
      </c>
      <c r="K54" s="36">
        <f t="shared" si="19"/>
        <v>24.953731292184532</v>
      </c>
      <c r="L54" s="37">
        <f t="shared" si="19"/>
        <v>26.171848114785433</v>
      </c>
      <c r="M54" s="37">
        <f aca="true" t="shared" si="20" ref="M54:R54">+M47+M50+M51</f>
        <v>20.579891789950118</v>
      </c>
      <c r="N54" s="37">
        <f t="shared" si="20"/>
        <v>28.46375529621558</v>
      </c>
      <c r="O54" s="37">
        <f t="shared" si="20"/>
        <v>22.318926944686456</v>
      </c>
      <c r="P54" s="37">
        <f t="shared" si="20"/>
        <v>13.137272312286058</v>
      </c>
      <c r="Q54" s="37">
        <f t="shared" si="20"/>
        <v>15.986148120815546</v>
      </c>
      <c r="R54" s="37">
        <f t="shared" si="20"/>
        <v>19.062718935602163</v>
      </c>
      <c r="S54" s="37">
        <f>+S47+S50+S51</f>
        <v>13.762377489388347</v>
      </c>
      <c r="T54" s="37">
        <f>+T47+T50+T51</f>
        <v>12.281592176651749</v>
      </c>
      <c r="U54" s="37">
        <f>+U47+U50+U51</f>
        <v>14.369585501775312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381"/>
  <sheetViews>
    <sheetView view="pageBreakPreview" zoomScaleSheetLayoutView="100" workbookViewId="0" topLeftCell="A1">
      <pane xSplit="1" ySplit="3" topLeftCell="S3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15" sqref="U15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20" ht="15" customHeight="1">
      <c r="A1" s="38" t="s">
        <v>102</v>
      </c>
      <c r="L1" s="39" t="s">
        <v>183</v>
      </c>
      <c r="T1" s="29" t="str">
        <f>'財政指標'!$U$1</f>
        <v>大平町</v>
      </c>
    </row>
    <row r="2" spans="13:21" ht="15" customHeight="1">
      <c r="M2" s="22" t="s">
        <v>171</v>
      </c>
      <c r="U2" s="22" t="s">
        <v>171</v>
      </c>
    </row>
    <row r="3" spans="1:21" ht="18" customHeight="1">
      <c r="A3" s="21"/>
      <c r="B3" s="21" t="s">
        <v>10</v>
      </c>
      <c r="C3" s="21" t="s">
        <v>86</v>
      </c>
      <c r="D3" s="21" t="s">
        <v>87</v>
      </c>
      <c r="E3" s="21" t="s">
        <v>88</v>
      </c>
      <c r="F3" s="21" t="s">
        <v>89</v>
      </c>
      <c r="G3" s="21" t="s">
        <v>90</v>
      </c>
      <c r="H3" s="21" t="s">
        <v>91</v>
      </c>
      <c r="I3" s="21" t="s">
        <v>92</v>
      </c>
      <c r="J3" s="17" t="s">
        <v>167</v>
      </c>
      <c r="K3" s="17" t="s">
        <v>168</v>
      </c>
      <c r="L3" s="67" t="s">
        <v>84</v>
      </c>
      <c r="M3" s="67" t="s">
        <v>176</v>
      </c>
      <c r="N3" s="67" t="s">
        <v>186</v>
      </c>
      <c r="O3" s="67" t="s">
        <v>190</v>
      </c>
      <c r="P3" s="2" t="s">
        <v>203</v>
      </c>
      <c r="Q3" s="2" t="s">
        <v>196</v>
      </c>
      <c r="R3" s="2" t="s">
        <v>207</v>
      </c>
      <c r="S3" s="2" t="s">
        <v>209</v>
      </c>
      <c r="T3" s="2" t="s">
        <v>217</v>
      </c>
      <c r="U3" s="2" t="s">
        <v>221</v>
      </c>
    </row>
    <row r="4" spans="1:21" ht="18" customHeight="1">
      <c r="A4" s="24" t="s">
        <v>94</v>
      </c>
      <c r="B4" s="19"/>
      <c r="C4" s="21"/>
      <c r="D4" s="21">
        <v>127219</v>
      </c>
      <c r="E4" s="21">
        <v>134758</v>
      </c>
      <c r="F4" s="21">
        <v>132443</v>
      </c>
      <c r="G4" s="21">
        <v>133245</v>
      </c>
      <c r="H4" s="21">
        <v>132912</v>
      </c>
      <c r="I4" s="21">
        <v>137643</v>
      </c>
      <c r="J4" s="23">
        <v>134701</v>
      </c>
      <c r="K4" s="16">
        <v>133149</v>
      </c>
      <c r="L4" s="68">
        <v>128322</v>
      </c>
      <c r="M4" s="68">
        <v>126162</v>
      </c>
      <c r="N4" s="68">
        <v>123672</v>
      </c>
      <c r="O4" s="68">
        <v>123832</v>
      </c>
      <c r="P4" s="68">
        <v>114940</v>
      </c>
      <c r="Q4" s="68">
        <v>113646</v>
      </c>
      <c r="R4" s="68">
        <v>114675</v>
      </c>
      <c r="S4" s="68">
        <v>114916</v>
      </c>
      <c r="T4" s="68">
        <v>117305</v>
      </c>
      <c r="U4" s="68">
        <v>114388</v>
      </c>
    </row>
    <row r="5" spans="1:21" ht="18" customHeight="1">
      <c r="A5" s="24" t="s">
        <v>93</v>
      </c>
      <c r="B5" s="19"/>
      <c r="C5" s="21"/>
      <c r="D5" s="21">
        <v>1573866</v>
      </c>
      <c r="E5" s="21">
        <v>1273195</v>
      </c>
      <c r="F5" s="21">
        <v>1420716</v>
      </c>
      <c r="G5" s="21">
        <v>1620264</v>
      </c>
      <c r="H5" s="21">
        <v>1226668</v>
      </c>
      <c r="I5" s="21">
        <v>1411742</v>
      </c>
      <c r="J5" s="23">
        <v>1448342</v>
      </c>
      <c r="K5" s="16">
        <v>1301849</v>
      </c>
      <c r="L5" s="68">
        <v>2106681</v>
      </c>
      <c r="M5" s="68">
        <v>1414480</v>
      </c>
      <c r="N5" s="68">
        <v>1382593</v>
      </c>
      <c r="O5" s="68">
        <v>1467503</v>
      </c>
      <c r="P5" s="68">
        <v>1371878</v>
      </c>
      <c r="Q5" s="68">
        <v>1250572</v>
      </c>
      <c r="R5" s="68">
        <v>1149680</v>
      </c>
      <c r="S5" s="68">
        <v>1067604</v>
      </c>
      <c r="T5" s="68">
        <v>1197151</v>
      </c>
      <c r="U5" s="68">
        <v>1212956</v>
      </c>
    </row>
    <row r="6" spans="1:21" ht="18" customHeight="1">
      <c r="A6" s="24" t="s">
        <v>95</v>
      </c>
      <c r="B6" s="19"/>
      <c r="C6" s="21"/>
      <c r="D6" s="21">
        <v>882331</v>
      </c>
      <c r="E6" s="21">
        <v>1081229</v>
      </c>
      <c r="F6" s="21">
        <v>1154872</v>
      </c>
      <c r="G6" s="21">
        <v>976149</v>
      </c>
      <c r="H6" s="21">
        <v>1196297</v>
      </c>
      <c r="I6" s="21">
        <v>1180477</v>
      </c>
      <c r="J6" s="23">
        <v>1287795</v>
      </c>
      <c r="K6" s="25">
        <v>1740060</v>
      </c>
      <c r="L6" s="68">
        <v>1835512</v>
      </c>
      <c r="M6" s="68">
        <v>1511480</v>
      </c>
      <c r="N6" s="68">
        <v>2505742</v>
      </c>
      <c r="O6" s="68">
        <v>2121752</v>
      </c>
      <c r="P6" s="68">
        <v>1608960</v>
      </c>
      <c r="Q6" s="68">
        <v>1747806</v>
      </c>
      <c r="R6" s="68">
        <v>1805979</v>
      </c>
      <c r="S6" s="68">
        <v>1884476</v>
      </c>
      <c r="T6" s="68">
        <v>1859606</v>
      </c>
      <c r="U6" s="68">
        <v>2177473</v>
      </c>
    </row>
    <row r="7" spans="1:21" ht="18" customHeight="1">
      <c r="A7" s="24" t="s">
        <v>104</v>
      </c>
      <c r="B7" s="19"/>
      <c r="C7" s="21"/>
      <c r="D7" s="21">
        <v>429395</v>
      </c>
      <c r="E7" s="21">
        <v>495259</v>
      </c>
      <c r="F7" s="21">
        <v>450121</v>
      </c>
      <c r="G7" s="21">
        <v>562232</v>
      </c>
      <c r="H7" s="21">
        <v>514973</v>
      </c>
      <c r="I7" s="21">
        <v>558250</v>
      </c>
      <c r="J7" s="23">
        <v>582560</v>
      </c>
      <c r="K7" s="16">
        <v>599782</v>
      </c>
      <c r="L7" s="68">
        <v>530358</v>
      </c>
      <c r="M7" s="68">
        <v>511154</v>
      </c>
      <c r="N7" s="68">
        <v>545306</v>
      </c>
      <c r="O7" s="68">
        <v>616726</v>
      </c>
      <c r="P7" s="68">
        <v>582497</v>
      </c>
      <c r="Q7" s="68">
        <v>520429</v>
      </c>
      <c r="R7" s="68">
        <v>624021</v>
      </c>
      <c r="S7" s="68">
        <v>722773</v>
      </c>
      <c r="T7" s="68">
        <v>608829</v>
      </c>
      <c r="U7" s="68">
        <v>645499</v>
      </c>
    </row>
    <row r="8" spans="1:21" ht="18" customHeight="1">
      <c r="A8" s="24" t="s">
        <v>105</v>
      </c>
      <c r="B8" s="19"/>
      <c r="C8" s="21"/>
      <c r="D8" s="21">
        <v>78763</v>
      </c>
      <c r="E8" s="21">
        <v>79002</v>
      </c>
      <c r="F8" s="21">
        <v>79193</v>
      </c>
      <c r="G8" s="21">
        <v>87869</v>
      </c>
      <c r="H8" s="21">
        <v>72725</v>
      </c>
      <c r="I8" s="21">
        <v>84682</v>
      </c>
      <c r="J8" s="23">
        <v>69068</v>
      </c>
      <c r="K8" s="16">
        <v>58111</v>
      </c>
      <c r="L8" s="68">
        <v>52455</v>
      </c>
      <c r="M8" s="68">
        <v>52012</v>
      </c>
      <c r="N8" s="68">
        <v>58063</v>
      </c>
      <c r="O8" s="68">
        <v>53161</v>
      </c>
      <c r="P8" s="68">
        <v>30788</v>
      </c>
      <c r="Q8" s="68">
        <v>29814</v>
      </c>
      <c r="R8" s="68">
        <v>25398</v>
      </c>
      <c r="S8" s="68">
        <v>27107</v>
      </c>
      <c r="T8" s="68">
        <v>22991</v>
      </c>
      <c r="U8" s="68">
        <v>27209</v>
      </c>
    </row>
    <row r="9" spans="1:21" ht="18" customHeight="1">
      <c r="A9" s="24" t="s">
        <v>106</v>
      </c>
      <c r="B9" s="19"/>
      <c r="C9" s="21"/>
      <c r="D9" s="21">
        <v>478755</v>
      </c>
      <c r="E9" s="21">
        <v>532880</v>
      </c>
      <c r="F9" s="21">
        <v>818699</v>
      </c>
      <c r="G9" s="21">
        <v>564284</v>
      </c>
      <c r="H9" s="21">
        <v>845796</v>
      </c>
      <c r="I9" s="21">
        <v>644804</v>
      </c>
      <c r="J9" s="23">
        <v>503924</v>
      </c>
      <c r="K9" s="16">
        <v>419483</v>
      </c>
      <c r="L9" s="68">
        <v>260887</v>
      </c>
      <c r="M9" s="68">
        <v>265050</v>
      </c>
      <c r="N9" s="68">
        <v>243146</v>
      </c>
      <c r="O9" s="68">
        <v>233512</v>
      </c>
      <c r="P9" s="68">
        <v>240389</v>
      </c>
      <c r="Q9" s="68">
        <v>256747</v>
      </c>
      <c r="R9" s="68">
        <v>225072</v>
      </c>
      <c r="S9" s="68">
        <v>234747</v>
      </c>
      <c r="T9" s="68">
        <v>237456</v>
      </c>
      <c r="U9" s="68">
        <v>211339</v>
      </c>
    </row>
    <row r="10" spans="1:21" ht="18" customHeight="1">
      <c r="A10" s="24" t="s">
        <v>107</v>
      </c>
      <c r="B10" s="19"/>
      <c r="C10" s="21"/>
      <c r="D10" s="21">
        <v>129847</v>
      </c>
      <c r="E10" s="21">
        <v>141956</v>
      </c>
      <c r="F10" s="21">
        <v>166281</v>
      </c>
      <c r="G10" s="21">
        <v>173524</v>
      </c>
      <c r="H10" s="21">
        <v>195837</v>
      </c>
      <c r="I10" s="21">
        <v>206034</v>
      </c>
      <c r="J10" s="23">
        <v>254041</v>
      </c>
      <c r="K10" s="16">
        <v>254613</v>
      </c>
      <c r="L10" s="68">
        <v>224089</v>
      </c>
      <c r="M10" s="68">
        <v>197296</v>
      </c>
      <c r="N10" s="68">
        <v>185409</v>
      </c>
      <c r="O10" s="68">
        <v>175265</v>
      </c>
      <c r="P10" s="68">
        <v>162937</v>
      </c>
      <c r="Q10" s="68">
        <v>150158</v>
      </c>
      <c r="R10" s="68">
        <v>249586</v>
      </c>
      <c r="S10" s="68">
        <v>155932</v>
      </c>
      <c r="T10" s="68">
        <v>220865</v>
      </c>
      <c r="U10" s="68">
        <v>177332</v>
      </c>
    </row>
    <row r="11" spans="1:21" ht="18" customHeight="1">
      <c r="A11" s="24" t="s">
        <v>108</v>
      </c>
      <c r="B11" s="19"/>
      <c r="C11" s="21"/>
      <c r="D11" s="21">
        <v>1694363</v>
      </c>
      <c r="E11" s="21">
        <v>1484858</v>
      </c>
      <c r="F11" s="21">
        <v>1479692</v>
      </c>
      <c r="G11" s="21">
        <v>1477772</v>
      </c>
      <c r="H11" s="21">
        <v>1688628</v>
      </c>
      <c r="I11" s="21">
        <v>1429071</v>
      </c>
      <c r="J11" s="23">
        <v>1168855</v>
      </c>
      <c r="K11" s="23">
        <v>1452933</v>
      </c>
      <c r="L11" s="68">
        <v>1400309</v>
      </c>
      <c r="M11" s="68">
        <v>1545880</v>
      </c>
      <c r="N11" s="68">
        <v>1501699</v>
      </c>
      <c r="O11" s="68">
        <v>1100367</v>
      </c>
      <c r="P11" s="68">
        <v>974427</v>
      </c>
      <c r="Q11" s="68">
        <v>1012870</v>
      </c>
      <c r="R11" s="68">
        <v>889757</v>
      </c>
      <c r="S11" s="68">
        <v>845017</v>
      </c>
      <c r="T11" s="68">
        <v>1093058</v>
      </c>
      <c r="U11" s="68">
        <v>1240420</v>
      </c>
    </row>
    <row r="12" spans="1:21" ht="18" customHeight="1">
      <c r="A12" s="24" t="s">
        <v>109</v>
      </c>
      <c r="B12" s="19"/>
      <c r="C12" s="21"/>
      <c r="D12" s="21">
        <v>256743</v>
      </c>
      <c r="E12" s="21">
        <v>258229</v>
      </c>
      <c r="F12" s="21">
        <v>260780</v>
      </c>
      <c r="G12" s="21">
        <v>268080</v>
      </c>
      <c r="H12" s="21">
        <v>280074</v>
      </c>
      <c r="I12" s="21">
        <v>306282</v>
      </c>
      <c r="J12" s="23">
        <v>312058</v>
      </c>
      <c r="K12" s="23">
        <v>370761</v>
      </c>
      <c r="L12" s="68">
        <v>373907</v>
      </c>
      <c r="M12" s="68">
        <v>332982</v>
      </c>
      <c r="N12" s="68">
        <v>362298</v>
      </c>
      <c r="O12" s="68">
        <v>339937</v>
      </c>
      <c r="P12" s="68">
        <v>350745</v>
      </c>
      <c r="Q12" s="68">
        <v>330686</v>
      </c>
      <c r="R12" s="68">
        <v>351265</v>
      </c>
      <c r="S12" s="68">
        <v>343386</v>
      </c>
      <c r="T12" s="68">
        <v>370090</v>
      </c>
      <c r="U12" s="68">
        <v>346349</v>
      </c>
    </row>
    <row r="13" spans="1:21" ht="18" customHeight="1">
      <c r="A13" s="24" t="s">
        <v>110</v>
      </c>
      <c r="B13" s="19"/>
      <c r="C13" s="21"/>
      <c r="D13" s="21">
        <v>900674</v>
      </c>
      <c r="E13" s="21">
        <v>868566</v>
      </c>
      <c r="F13" s="21">
        <v>839230</v>
      </c>
      <c r="G13" s="21">
        <v>847484</v>
      </c>
      <c r="H13" s="21">
        <v>857594</v>
      </c>
      <c r="I13" s="21">
        <v>892063</v>
      </c>
      <c r="J13" s="23">
        <v>961529</v>
      </c>
      <c r="K13" s="23">
        <v>917508</v>
      </c>
      <c r="L13" s="68">
        <v>793834</v>
      </c>
      <c r="M13" s="68">
        <v>787586</v>
      </c>
      <c r="N13" s="68">
        <v>873561</v>
      </c>
      <c r="O13" s="68">
        <v>968982</v>
      </c>
      <c r="P13" s="68">
        <v>879538</v>
      </c>
      <c r="Q13" s="68">
        <v>1237616</v>
      </c>
      <c r="R13" s="68">
        <v>1643898</v>
      </c>
      <c r="S13" s="68">
        <v>1267115</v>
      </c>
      <c r="T13" s="68">
        <v>752808</v>
      </c>
      <c r="U13" s="68">
        <v>820803</v>
      </c>
    </row>
    <row r="14" spans="1:21" ht="18" customHeight="1">
      <c r="A14" s="24" t="s">
        <v>111</v>
      </c>
      <c r="B14" s="19"/>
      <c r="C14" s="21"/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3">
        <v>0</v>
      </c>
      <c r="K14" s="23">
        <v>16662</v>
      </c>
      <c r="L14" s="68">
        <v>0</v>
      </c>
      <c r="M14" s="68">
        <v>10195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</row>
    <row r="15" spans="1:21" ht="18" customHeight="1">
      <c r="A15" s="24" t="s">
        <v>112</v>
      </c>
      <c r="B15" s="19"/>
      <c r="C15" s="21"/>
      <c r="D15" s="21">
        <v>813254</v>
      </c>
      <c r="E15" s="21">
        <v>835834</v>
      </c>
      <c r="F15" s="21">
        <v>843844</v>
      </c>
      <c r="G15" s="21">
        <v>809680</v>
      </c>
      <c r="H15" s="21">
        <v>812612</v>
      </c>
      <c r="I15" s="21">
        <v>826762</v>
      </c>
      <c r="J15" s="23">
        <v>788776</v>
      </c>
      <c r="K15" s="16">
        <v>796693</v>
      </c>
      <c r="L15" s="68">
        <v>735205</v>
      </c>
      <c r="M15" s="68">
        <v>707322</v>
      </c>
      <c r="N15" s="68">
        <v>715380</v>
      </c>
      <c r="O15" s="68">
        <v>753073</v>
      </c>
      <c r="P15" s="68">
        <v>710509</v>
      </c>
      <c r="Q15" s="68">
        <v>1078860</v>
      </c>
      <c r="R15" s="68">
        <v>842519</v>
      </c>
      <c r="S15" s="68">
        <v>851072</v>
      </c>
      <c r="T15" s="68">
        <v>914322</v>
      </c>
      <c r="U15" s="68">
        <v>846555</v>
      </c>
    </row>
    <row r="16" spans="1:21" ht="18" customHeight="1">
      <c r="A16" s="24" t="s">
        <v>82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</row>
    <row r="17" spans="1:21" ht="18" customHeight="1">
      <c r="A17" s="24" t="s">
        <v>114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</row>
    <row r="18" spans="1:21" ht="18" customHeight="1">
      <c r="A18" s="24" t="s">
        <v>113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</row>
    <row r="19" spans="1:21" ht="18" customHeight="1">
      <c r="A19" s="24" t="s">
        <v>115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7365210</v>
      </c>
      <c r="E19" s="21">
        <f t="shared" si="0"/>
        <v>7185766</v>
      </c>
      <c r="F19" s="21">
        <f t="shared" si="0"/>
        <v>7645871</v>
      </c>
      <c r="G19" s="21">
        <f t="shared" si="0"/>
        <v>7520583</v>
      </c>
      <c r="H19" s="21">
        <f aca="true" t="shared" si="1" ref="H19:U19">SUM(H4:H18)</f>
        <v>7824116</v>
      </c>
      <c r="I19" s="21">
        <f t="shared" si="1"/>
        <v>7677810</v>
      </c>
      <c r="J19" s="21">
        <f t="shared" si="1"/>
        <v>7511649</v>
      </c>
      <c r="K19" s="21">
        <f t="shared" si="1"/>
        <v>8061604</v>
      </c>
      <c r="L19" s="69">
        <f t="shared" si="1"/>
        <v>8441559</v>
      </c>
      <c r="M19" s="69">
        <f t="shared" si="1"/>
        <v>7461599</v>
      </c>
      <c r="N19" s="69">
        <f t="shared" si="1"/>
        <v>8496869</v>
      </c>
      <c r="O19" s="69">
        <f t="shared" si="1"/>
        <v>7954110</v>
      </c>
      <c r="P19" s="69">
        <f t="shared" si="1"/>
        <v>7027608</v>
      </c>
      <c r="Q19" s="69">
        <f t="shared" si="1"/>
        <v>7729204</v>
      </c>
      <c r="R19" s="69">
        <f t="shared" si="1"/>
        <v>7921850</v>
      </c>
      <c r="S19" s="69">
        <f t="shared" si="1"/>
        <v>7514145</v>
      </c>
      <c r="T19" s="69">
        <f t="shared" si="1"/>
        <v>7394481</v>
      </c>
      <c r="U19" s="69">
        <f t="shared" si="1"/>
        <v>7820323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21" ht="18" customHeight="1">
      <c r="A30" s="38" t="s">
        <v>103</v>
      </c>
      <c r="L30" s="39"/>
      <c r="M30" s="39" t="s">
        <v>183</v>
      </c>
      <c r="N30" s="39"/>
      <c r="O30" s="39"/>
      <c r="P30" s="39"/>
      <c r="R30" s="39"/>
      <c r="S30" s="39"/>
      <c r="T30" s="39"/>
      <c r="U30" s="39" t="s">
        <v>183</v>
      </c>
    </row>
    <row r="31" ht="18" customHeight="1"/>
    <row r="32" spans="1:21" ht="18" customHeight="1">
      <c r="A32" s="21"/>
      <c r="B32" s="21" t="s">
        <v>10</v>
      </c>
      <c r="C32" s="21" t="s">
        <v>86</v>
      </c>
      <c r="D32" s="21" t="s">
        <v>87</v>
      </c>
      <c r="E32" s="21" t="s">
        <v>88</v>
      </c>
      <c r="F32" s="21" t="s">
        <v>89</v>
      </c>
      <c r="G32" s="21" t="s">
        <v>90</v>
      </c>
      <c r="H32" s="21" t="s">
        <v>91</v>
      </c>
      <c r="I32" s="21" t="s">
        <v>92</v>
      </c>
      <c r="J32" s="17" t="s">
        <v>167</v>
      </c>
      <c r="K32" s="17" t="s">
        <v>168</v>
      </c>
      <c r="L32" s="15" t="s">
        <v>84</v>
      </c>
      <c r="M32" s="73" t="s">
        <v>176</v>
      </c>
      <c r="N32" s="73" t="s">
        <v>185</v>
      </c>
      <c r="O32" s="67" t="s">
        <v>190</v>
      </c>
      <c r="P32" s="2" t="s">
        <v>192</v>
      </c>
      <c r="Q32" s="2" t="s">
        <v>196</v>
      </c>
      <c r="R32" s="2" t="s">
        <v>207</v>
      </c>
      <c r="S32" s="2" t="s">
        <v>209</v>
      </c>
      <c r="T32" s="2" t="s">
        <v>217</v>
      </c>
      <c r="U32" s="2" t="s">
        <v>221</v>
      </c>
    </row>
    <row r="33" spans="1:21" s="41" customFormat="1" ht="18" customHeight="1">
      <c r="A33" s="24" t="s">
        <v>94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1.7272963024815315</v>
      </c>
      <c r="E33" s="40">
        <f t="shared" si="2"/>
        <v>1.875346344425911</v>
      </c>
      <c r="F33" s="40">
        <f t="shared" si="2"/>
        <v>1.7322159895190488</v>
      </c>
      <c r="G33" s="40">
        <f t="shared" si="2"/>
        <v>1.7717376432119691</v>
      </c>
      <c r="H33" s="40">
        <f t="shared" si="2"/>
        <v>1.6987478202010298</v>
      </c>
      <c r="I33" s="40">
        <f t="shared" si="2"/>
        <v>1.7927377728805478</v>
      </c>
      <c r="J33" s="40">
        <f t="shared" si="2"/>
        <v>1.7932280914616752</v>
      </c>
      <c r="K33" s="40">
        <f t="shared" si="2"/>
        <v>1.6516440152604868</v>
      </c>
      <c r="L33" s="40">
        <f t="shared" si="2"/>
        <v>1.5201220532842334</v>
      </c>
      <c r="M33" s="40">
        <f aca="true" t="shared" si="3" ref="M33:N47">M4/M$19*100</f>
        <v>1.6908172095552172</v>
      </c>
      <c r="N33" s="40">
        <f t="shared" si="3"/>
        <v>1.455500843899088</v>
      </c>
      <c r="O33" s="40">
        <f aca="true" t="shared" si="4" ref="O33:P47">O4/O$19*100</f>
        <v>1.556830368199585</v>
      </c>
      <c r="P33" s="40">
        <f t="shared" si="4"/>
        <v>1.6355493931932457</v>
      </c>
      <c r="Q33" s="40">
        <f aca="true" t="shared" si="5" ref="Q33:R47">Q4/Q$19*100</f>
        <v>1.4703454586009115</v>
      </c>
      <c r="R33" s="40">
        <f t="shared" si="5"/>
        <v>1.447578532792214</v>
      </c>
      <c r="S33" s="40">
        <f aca="true" t="shared" si="6" ref="S33:T47">S4/S$19*100</f>
        <v>1.529329018803869</v>
      </c>
      <c r="T33" s="40">
        <f t="shared" si="6"/>
        <v>1.586385846417078</v>
      </c>
      <c r="U33" s="40">
        <f>U4/U$19*100</f>
        <v>1.4627017323964753</v>
      </c>
    </row>
    <row r="34" spans="1:21" s="41" customFormat="1" ht="18" customHeight="1">
      <c r="A34" s="24" t="s">
        <v>93</v>
      </c>
      <c r="B34" s="40" t="e">
        <f aca="true" t="shared" si="7" ref="B34:L47">B5/B$19*100</f>
        <v>#DIV/0!</v>
      </c>
      <c r="C34" s="40" t="e">
        <f t="shared" si="7"/>
        <v>#DIV/0!</v>
      </c>
      <c r="D34" s="40">
        <f t="shared" si="7"/>
        <v>21.368922271055407</v>
      </c>
      <c r="E34" s="40">
        <f t="shared" si="7"/>
        <v>17.718291967759594</v>
      </c>
      <c r="F34" s="40">
        <f t="shared" si="7"/>
        <v>18.581480121754606</v>
      </c>
      <c r="G34" s="40">
        <f t="shared" si="7"/>
        <v>21.544393566296655</v>
      </c>
      <c r="H34" s="40">
        <f t="shared" si="7"/>
        <v>15.678039538268603</v>
      </c>
      <c r="I34" s="40">
        <f t="shared" si="7"/>
        <v>18.387300545337798</v>
      </c>
      <c r="J34" s="40">
        <f t="shared" si="7"/>
        <v>19.281278984148486</v>
      </c>
      <c r="K34" s="40">
        <f t="shared" si="7"/>
        <v>16.148758981463242</v>
      </c>
      <c r="L34" s="40">
        <f t="shared" si="7"/>
        <v>24.95606557982951</v>
      </c>
      <c r="M34" s="40">
        <f t="shared" si="3"/>
        <v>18.95679464951145</v>
      </c>
      <c r="N34" s="40">
        <f t="shared" si="3"/>
        <v>16.27179376309085</v>
      </c>
      <c r="O34" s="40">
        <f t="shared" si="4"/>
        <v>18.44961912772139</v>
      </c>
      <c r="P34" s="40">
        <f t="shared" si="4"/>
        <v>19.52126527262192</v>
      </c>
      <c r="Q34" s="40">
        <f t="shared" si="5"/>
        <v>16.179829126000556</v>
      </c>
      <c r="R34" s="40">
        <f t="shared" si="5"/>
        <v>14.512771637938107</v>
      </c>
      <c r="S34" s="40">
        <f t="shared" si="6"/>
        <v>14.207923855608323</v>
      </c>
      <c r="T34" s="40">
        <f t="shared" si="6"/>
        <v>16.189790737172764</v>
      </c>
      <c r="U34" s="40">
        <f>U5/U$19*100</f>
        <v>15.510305648500708</v>
      </c>
    </row>
    <row r="35" spans="1:21" s="41" customFormat="1" ht="18" customHeight="1">
      <c r="A35" s="24" t="s">
        <v>95</v>
      </c>
      <c r="B35" s="40" t="e">
        <f t="shared" si="7"/>
        <v>#DIV/0!</v>
      </c>
      <c r="C35" s="40" t="e">
        <f t="shared" si="7"/>
        <v>#DIV/0!</v>
      </c>
      <c r="D35" s="40">
        <f t="shared" si="7"/>
        <v>11.979712730526353</v>
      </c>
      <c r="E35" s="40">
        <f t="shared" si="7"/>
        <v>15.046816164066573</v>
      </c>
      <c r="F35" s="40">
        <f t="shared" si="7"/>
        <v>15.104518504170422</v>
      </c>
      <c r="G35" s="40">
        <f t="shared" si="7"/>
        <v>12.979698515394352</v>
      </c>
      <c r="H35" s="40">
        <f t="shared" si="7"/>
        <v>15.289867890506736</v>
      </c>
      <c r="I35" s="40">
        <f t="shared" si="7"/>
        <v>15.375178599105736</v>
      </c>
      <c r="J35" s="40">
        <f t="shared" si="7"/>
        <v>17.143971982716444</v>
      </c>
      <c r="K35" s="40">
        <f t="shared" si="7"/>
        <v>21.58453826310496</v>
      </c>
      <c r="L35" s="40">
        <f t="shared" si="7"/>
        <v>21.743756100028442</v>
      </c>
      <c r="M35" s="40">
        <f t="shared" si="3"/>
        <v>20.256784102174347</v>
      </c>
      <c r="N35" s="40">
        <f t="shared" si="3"/>
        <v>29.490180441760373</v>
      </c>
      <c r="O35" s="40">
        <f t="shared" si="4"/>
        <v>26.67491397529076</v>
      </c>
      <c r="P35" s="40">
        <f t="shared" si="4"/>
        <v>22.894845586151078</v>
      </c>
      <c r="Q35" s="40">
        <f t="shared" si="5"/>
        <v>22.613014225009458</v>
      </c>
      <c r="R35" s="40">
        <f t="shared" si="5"/>
        <v>22.797439991921078</v>
      </c>
      <c r="S35" s="40">
        <f t="shared" si="6"/>
        <v>25.079047582925266</v>
      </c>
      <c r="T35" s="40">
        <f t="shared" si="6"/>
        <v>25.1485668838692</v>
      </c>
      <c r="U35" s="40">
        <f>U6/U$19*100</f>
        <v>27.843773204764048</v>
      </c>
    </row>
    <row r="36" spans="1:21" s="41" customFormat="1" ht="18" customHeight="1">
      <c r="A36" s="24" t="s">
        <v>104</v>
      </c>
      <c r="B36" s="40" t="e">
        <f t="shared" si="7"/>
        <v>#DIV/0!</v>
      </c>
      <c r="C36" s="40" t="e">
        <f t="shared" si="7"/>
        <v>#DIV/0!</v>
      </c>
      <c r="D36" s="40">
        <f t="shared" si="7"/>
        <v>5.830044221413917</v>
      </c>
      <c r="E36" s="40">
        <f t="shared" si="7"/>
        <v>6.892222763724841</v>
      </c>
      <c r="F36" s="40">
        <f t="shared" si="7"/>
        <v>5.887112141965251</v>
      </c>
      <c r="G36" s="40">
        <f t="shared" si="7"/>
        <v>7.4759097798668</v>
      </c>
      <c r="H36" s="40">
        <f t="shared" si="7"/>
        <v>6.581868162486343</v>
      </c>
      <c r="I36" s="40">
        <f t="shared" si="7"/>
        <v>7.270953566186191</v>
      </c>
      <c r="J36" s="40">
        <f t="shared" si="7"/>
        <v>7.755420946852016</v>
      </c>
      <c r="K36" s="40">
        <f t="shared" si="7"/>
        <v>7.439983407768478</v>
      </c>
      <c r="L36" s="40">
        <f t="shared" si="7"/>
        <v>6.282702045913558</v>
      </c>
      <c r="M36" s="40">
        <f t="shared" si="3"/>
        <v>6.850461945221125</v>
      </c>
      <c r="N36" s="40">
        <f t="shared" si="3"/>
        <v>6.417728695122873</v>
      </c>
      <c r="O36" s="40">
        <f t="shared" si="4"/>
        <v>7.753551308694499</v>
      </c>
      <c r="P36" s="40">
        <f t="shared" si="4"/>
        <v>8.288695100808127</v>
      </c>
      <c r="Q36" s="40">
        <f t="shared" si="5"/>
        <v>6.733280684531033</v>
      </c>
      <c r="R36" s="40">
        <f t="shared" si="5"/>
        <v>7.877213024735384</v>
      </c>
      <c r="S36" s="40">
        <f t="shared" si="6"/>
        <v>9.618832215774383</v>
      </c>
      <c r="T36" s="40">
        <f t="shared" si="6"/>
        <v>8.233559596677576</v>
      </c>
      <c r="U36" s="40">
        <f>U7/U$19*100</f>
        <v>8.254121984475578</v>
      </c>
    </row>
    <row r="37" spans="1:21" s="41" customFormat="1" ht="18" customHeight="1">
      <c r="A37" s="24" t="s">
        <v>105</v>
      </c>
      <c r="B37" s="40" t="e">
        <f t="shared" si="7"/>
        <v>#DIV/0!</v>
      </c>
      <c r="C37" s="40" t="e">
        <f t="shared" si="7"/>
        <v>#DIV/0!</v>
      </c>
      <c r="D37" s="40">
        <f t="shared" si="7"/>
        <v>1.0693924545260758</v>
      </c>
      <c r="E37" s="40">
        <f t="shared" si="7"/>
        <v>1.0994234991787932</v>
      </c>
      <c r="F37" s="40">
        <f t="shared" si="7"/>
        <v>1.0357616548853623</v>
      </c>
      <c r="G37" s="40">
        <f t="shared" si="7"/>
        <v>1.1683801641441893</v>
      </c>
      <c r="H37" s="40">
        <f t="shared" si="7"/>
        <v>0.9294979777907177</v>
      </c>
      <c r="I37" s="40">
        <f t="shared" si="7"/>
        <v>1.1029447199136213</v>
      </c>
      <c r="J37" s="40">
        <f t="shared" si="7"/>
        <v>0.9194785326098172</v>
      </c>
      <c r="K37" s="40">
        <f t="shared" si="7"/>
        <v>0.7208366970146387</v>
      </c>
      <c r="L37" s="40">
        <f t="shared" si="7"/>
        <v>0.6213899588926642</v>
      </c>
      <c r="M37" s="40">
        <f t="shared" si="3"/>
        <v>0.6970623856897161</v>
      </c>
      <c r="N37" s="40">
        <f t="shared" si="3"/>
        <v>0.6833458300934144</v>
      </c>
      <c r="O37" s="40">
        <f t="shared" si="4"/>
        <v>0.6683463014718177</v>
      </c>
      <c r="P37" s="40">
        <f t="shared" si="4"/>
        <v>0.43810070225886244</v>
      </c>
      <c r="Q37" s="40">
        <f t="shared" si="5"/>
        <v>0.3857318295648556</v>
      </c>
      <c r="R37" s="40">
        <f t="shared" si="5"/>
        <v>0.32060692893705384</v>
      </c>
      <c r="S37" s="40">
        <f t="shared" si="6"/>
        <v>0.36074629914647643</v>
      </c>
      <c r="T37" s="40">
        <f t="shared" si="6"/>
        <v>0.31092107749009024</v>
      </c>
      <c r="U37" s="40">
        <f>U8/U$19*100</f>
        <v>0.3479268055807925</v>
      </c>
    </row>
    <row r="38" spans="1:21" s="41" customFormat="1" ht="18" customHeight="1">
      <c r="A38" s="24" t="s">
        <v>106</v>
      </c>
      <c r="B38" s="40" t="e">
        <f t="shared" si="7"/>
        <v>#DIV/0!</v>
      </c>
      <c r="C38" s="40" t="e">
        <f t="shared" si="7"/>
        <v>#DIV/0!</v>
      </c>
      <c r="D38" s="40">
        <f t="shared" si="7"/>
        <v>6.500221989597038</v>
      </c>
      <c r="E38" s="40">
        <f t="shared" si="7"/>
        <v>7.415771679734632</v>
      </c>
      <c r="F38" s="40">
        <f t="shared" si="7"/>
        <v>10.707727085638771</v>
      </c>
      <c r="G38" s="40">
        <f t="shared" si="7"/>
        <v>7.503194898586985</v>
      </c>
      <c r="H38" s="40">
        <f t="shared" si="7"/>
        <v>10.8101158009416</v>
      </c>
      <c r="I38" s="40">
        <f t="shared" si="7"/>
        <v>8.398280238766002</v>
      </c>
      <c r="J38" s="40">
        <f t="shared" si="7"/>
        <v>6.708566920525707</v>
      </c>
      <c r="K38" s="40">
        <f t="shared" si="7"/>
        <v>5.20346819317843</v>
      </c>
      <c r="L38" s="40">
        <f t="shared" si="7"/>
        <v>3.090507334012592</v>
      </c>
      <c r="M38" s="40">
        <f t="shared" si="3"/>
        <v>3.552187674518558</v>
      </c>
      <c r="N38" s="40">
        <f t="shared" si="3"/>
        <v>2.8615952534986713</v>
      </c>
      <c r="O38" s="40">
        <f t="shared" si="4"/>
        <v>2.9357401393744866</v>
      </c>
      <c r="P38" s="40">
        <f t="shared" si="4"/>
        <v>3.4206375768255715</v>
      </c>
      <c r="Q38" s="40">
        <f t="shared" si="5"/>
        <v>3.3217780252662497</v>
      </c>
      <c r="R38" s="40">
        <f t="shared" si="5"/>
        <v>2.841154528298314</v>
      </c>
      <c r="S38" s="40">
        <f t="shared" si="6"/>
        <v>3.1240680077374074</v>
      </c>
      <c r="T38" s="40">
        <f t="shared" si="6"/>
        <v>3.2112598571826743</v>
      </c>
      <c r="U38" s="40">
        <f>U9/U$19*100</f>
        <v>2.702433134795072</v>
      </c>
    </row>
    <row r="39" spans="1:21" s="41" customFormat="1" ht="18" customHeight="1">
      <c r="A39" s="24" t="s">
        <v>107</v>
      </c>
      <c r="B39" s="40" t="e">
        <f t="shared" si="7"/>
        <v>#DIV/0!</v>
      </c>
      <c r="C39" s="40" t="e">
        <f t="shared" si="7"/>
        <v>#DIV/0!</v>
      </c>
      <c r="D39" s="40">
        <f t="shared" si="7"/>
        <v>1.762977566152221</v>
      </c>
      <c r="E39" s="40">
        <f t="shared" si="7"/>
        <v>1.97551659767379</v>
      </c>
      <c r="F39" s="40">
        <f t="shared" si="7"/>
        <v>2.1747816566614846</v>
      </c>
      <c r="G39" s="40">
        <f t="shared" si="7"/>
        <v>2.30732112124818</v>
      </c>
      <c r="H39" s="40">
        <f t="shared" si="7"/>
        <v>2.5029920313042395</v>
      </c>
      <c r="I39" s="40">
        <f t="shared" si="7"/>
        <v>2.68349959168044</v>
      </c>
      <c r="J39" s="40">
        <f t="shared" si="7"/>
        <v>3.381960472327714</v>
      </c>
      <c r="K39" s="40">
        <f t="shared" si="7"/>
        <v>3.15834168981756</v>
      </c>
      <c r="L39" s="40">
        <f t="shared" si="7"/>
        <v>2.654592593619259</v>
      </c>
      <c r="M39" s="40">
        <f t="shared" si="3"/>
        <v>2.6441517428100867</v>
      </c>
      <c r="N39" s="40">
        <f t="shared" si="3"/>
        <v>2.182086130785352</v>
      </c>
      <c r="O39" s="40">
        <f t="shared" si="4"/>
        <v>2.203452051832323</v>
      </c>
      <c r="P39" s="40">
        <f t="shared" si="4"/>
        <v>2.318527157462397</v>
      </c>
      <c r="Q39" s="40">
        <f t="shared" si="5"/>
        <v>1.9427356296974438</v>
      </c>
      <c r="R39" s="40">
        <f t="shared" si="5"/>
        <v>3.1506024476605847</v>
      </c>
      <c r="S39" s="40">
        <f t="shared" si="6"/>
        <v>2.0751795447120065</v>
      </c>
      <c r="T39" s="40">
        <f t="shared" si="6"/>
        <v>2.9868898168782905</v>
      </c>
      <c r="U39" s="40">
        <f>U10/U$19*100</f>
        <v>2.267578973400459</v>
      </c>
    </row>
    <row r="40" spans="1:21" s="41" customFormat="1" ht="18" customHeight="1">
      <c r="A40" s="24" t="s">
        <v>108</v>
      </c>
      <c r="B40" s="40" t="e">
        <f t="shared" si="7"/>
        <v>#DIV/0!</v>
      </c>
      <c r="C40" s="40" t="e">
        <f t="shared" si="7"/>
        <v>#DIV/0!</v>
      </c>
      <c r="D40" s="40">
        <f t="shared" si="7"/>
        <v>23.004951657861756</v>
      </c>
      <c r="E40" s="40">
        <f t="shared" si="7"/>
        <v>20.663879118802367</v>
      </c>
      <c r="F40" s="40">
        <f t="shared" si="7"/>
        <v>19.352824550662703</v>
      </c>
      <c r="G40" s="40">
        <f t="shared" si="7"/>
        <v>19.649700029904597</v>
      </c>
      <c r="H40" s="40">
        <f t="shared" si="7"/>
        <v>21.582348727958532</v>
      </c>
      <c r="I40" s="40">
        <f t="shared" si="7"/>
        <v>18.613002926615792</v>
      </c>
      <c r="J40" s="40">
        <f t="shared" si="7"/>
        <v>15.560564664296747</v>
      </c>
      <c r="K40" s="40">
        <f t="shared" si="7"/>
        <v>18.022877333096492</v>
      </c>
      <c r="L40" s="40">
        <f t="shared" si="7"/>
        <v>16.58827474877567</v>
      </c>
      <c r="M40" s="40">
        <f t="shared" si="3"/>
        <v>20.717811289510465</v>
      </c>
      <c r="N40" s="40">
        <f t="shared" si="3"/>
        <v>17.673557165586523</v>
      </c>
      <c r="O40" s="40">
        <f t="shared" si="4"/>
        <v>13.833942452392536</v>
      </c>
      <c r="P40" s="40">
        <f t="shared" si="4"/>
        <v>13.865699395868408</v>
      </c>
      <c r="Q40" s="40">
        <f t="shared" si="5"/>
        <v>13.104454223229197</v>
      </c>
      <c r="R40" s="40">
        <f t="shared" si="5"/>
        <v>11.231681993473746</v>
      </c>
      <c r="S40" s="40">
        <f t="shared" si="6"/>
        <v>11.245683973359577</v>
      </c>
      <c r="T40" s="40">
        <f t="shared" si="6"/>
        <v>14.78207868814593</v>
      </c>
      <c r="U40" s="40">
        <f>U11/U$19*100</f>
        <v>15.86149318896419</v>
      </c>
    </row>
    <row r="41" spans="1:21" s="41" customFormat="1" ht="18" customHeight="1">
      <c r="A41" s="24" t="s">
        <v>109</v>
      </c>
      <c r="B41" s="40" t="e">
        <f t="shared" si="7"/>
        <v>#DIV/0!</v>
      </c>
      <c r="C41" s="40" t="e">
        <f t="shared" si="7"/>
        <v>#DIV/0!</v>
      </c>
      <c r="D41" s="40">
        <f t="shared" si="7"/>
        <v>3.4858883860745316</v>
      </c>
      <c r="E41" s="40">
        <f t="shared" si="7"/>
        <v>3.593618272568297</v>
      </c>
      <c r="F41" s="40">
        <f t="shared" si="7"/>
        <v>3.410729791282118</v>
      </c>
      <c r="G41" s="40">
        <f t="shared" si="7"/>
        <v>3.5646172643796366</v>
      </c>
      <c r="H41" s="40">
        <f t="shared" si="7"/>
        <v>3.579624841962977</v>
      </c>
      <c r="I41" s="40">
        <f t="shared" si="7"/>
        <v>3.9891844158685874</v>
      </c>
      <c r="J41" s="40">
        <f t="shared" si="7"/>
        <v>4.154320842201226</v>
      </c>
      <c r="K41" s="40">
        <f t="shared" si="7"/>
        <v>4.599097152378112</v>
      </c>
      <c r="L41" s="40">
        <f t="shared" si="7"/>
        <v>4.429359553134676</v>
      </c>
      <c r="M41" s="40">
        <f t="shared" si="3"/>
        <v>4.462609153882432</v>
      </c>
      <c r="N41" s="40">
        <f t="shared" si="3"/>
        <v>4.263900031882333</v>
      </c>
      <c r="O41" s="40">
        <f t="shared" si="4"/>
        <v>4.273727670349039</v>
      </c>
      <c r="P41" s="40">
        <f t="shared" si="4"/>
        <v>4.990958516752784</v>
      </c>
      <c r="Q41" s="40">
        <f t="shared" si="5"/>
        <v>4.278396585211103</v>
      </c>
      <c r="R41" s="40">
        <f t="shared" si="5"/>
        <v>4.43412839172668</v>
      </c>
      <c r="S41" s="40">
        <f t="shared" si="6"/>
        <v>4.569861241698157</v>
      </c>
      <c r="T41" s="40">
        <f t="shared" si="6"/>
        <v>5.004948961259079</v>
      </c>
      <c r="U41" s="40">
        <f>U12/U$19*100</f>
        <v>4.428832415234</v>
      </c>
    </row>
    <row r="42" spans="1:21" s="41" customFormat="1" ht="18" customHeight="1">
      <c r="A42" s="24" t="s">
        <v>110</v>
      </c>
      <c r="B42" s="40" t="e">
        <f t="shared" si="7"/>
        <v>#DIV/0!</v>
      </c>
      <c r="C42" s="40" t="e">
        <f t="shared" si="7"/>
        <v>#DIV/0!</v>
      </c>
      <c r="D42" s="40">
        <f t="shared" si="7"/>
        <v>12.228761976915797</v>
      </c>
      <c r="E42" s="40">
        <f t="shared" si="7"/>
        <v>12.087312612183586</v>
      </c>
      <c r="F42" s="40">
        <f t="shared" si="7"/>
        <v>10.976251103373311</v>
      </c>
      <c r="G42" s="40">
        <f t="shared" si="7"/>
        <v>11.26886040616798</v>
      </c>
      <c r="H42" s="40">
        <f t="shared" si="7"/>
        <v>10.96090599883744</v>
      </c>
      <c r="I42" s="40">
        <f t="shared" si="7"/>
        <v>11.618716795544563</v>
      </c>
      <c r="J42" s="40">
        <f t="shared" si="7"/>
        <v>12.800504922421164</v>
      </c>
      <c r="K42" s="40">
        <f t="shared" si="7"/>
        <v>11.38120900009477</v>
      </c>
      <c r="L42" s="40">
        <f t="shared" si="7"/>
        <v>9.403879070204923</v>
      </c>
      <c r="M42" s="40">
        <f t="shared" si="3"/>
        <v>10.55519065015421</v>
      </c>
      <c r="N42" s="40">
        <f t="shared" si="3"/>
        <v>10.28097526277032</v>
      </c>
      <c r="O42" s="40">
        <f t="shared" si="4"/>
        <v>12.182154885964614</v>
      </c>
      <c r="P42" s="40">
        <f t="shared" si="4"/>
        <v>12.51546756734297</v>
      </c>
      <c r="Q42" s="40">
        <f t="shared" si="5"/>
        <v>16.01220513781238</v>
      </c>
      <c r="R42" s="40">
        <f t="shared" si="5"/>
        <v>20.751440635710093</v>
      </c>
      <c r="S42" s="40">
        <f t="shared" si="6"/>
        <v>16.863062929980725</v>
      </c>
      <c r="T42" s="40">
        <f t="shared" si="6"/>
        <v>10.180673937765206</v>
      </c>
      <c r="U42" s="40">
        <f>U13/U$19*100</f>
        <v>10.49576852516194</v>
      </c>
    </row>
    <row r="43" spans="1:21" s="41" customFormat="1" ht="18" customHeight="1">
      <c r="A43" s="24" t="s">
        <v>111</v>
      </c>
      <c r="B43" s="40" t="e">
        <f t="shared" si="7"/>
        <v>#DIV/0!</v>
      </c>
      <c r="C43" s="40" t="e">
        <f t="shared" si="7"/>
        <v>#DIV/0!</v>
      </c>
      <c r="D43" s="40">
        <f t="shared" si="7"/>
        <v>0</v>
      </c>
      <c r="E43" s="40">
        <f t="shared" si="7"/>
        <v>0</v>
      </c>
      <c r="F43" s="40">
        <f t="shared" si="7"/>
        <v>0</v>
      </c>
      <c r="G43" s="40">
        <f t="shared" si="7"/>
        <v>0</v>
      </c>
      <c r="H43" s="40">
        <f t="shared" si="7"/>
        <v>0</v>
      </c>
      <c r="I43" s="40">
        <f t="shared" si="7"/>
        <v>0</v>
      </c>
      <c r="J43" s="40">
        <f t="shared" si="7"/>
        <v>0</v>
      </c>
      <c r="K43" s="40">
        <f t="shared" si="7"/>
        <v>0.2066834342148287</v>
      </c>
      <c r="L43" s="40">
        <f t="shared" si="7"/>
        <v>0</v>
      </c>
      <c r="M43" s="40">
        <f t="shared" si="3"/>
        <v>0.13663291206080627</v>
      </c>
      <c r="N43" s="40">
        <f t="shared" si="3"/>
        <v>0</v>
      </c>
      <c r="O43" s="40">
        <f t="shared" si="4"/>
        <v>0</v>
      </c>
      <c r="P43" s="40">
        <f t="shared" si="4"/>
        <v>0</v>
      </c>
      <c r="Q43" s="40">
        <f t="shared" si="5"/>
        <v>0</v>
      </c>
      <c r="R43" s="40">
        <f t="shared" si="5"/>
        <v>0</v>
      </c>
      <c r="S43" s="40">
        <f t="shared" si="6"/>
        <v>0</v>
      </c>
      <c r="T43" s="40">
        <f t="shared" si="6"/>
        <v>0</v>
      </c>
      <c r="U43" s="40">
        <f>U14/U$19*100</f>
        <v>0</v>
      </c>
    </row>
    <row r="44" spans="1:21" s="41" customFormat="1" ht="18" customHeight="1">
      <c r="A44" s="24" t="s">
        <v>112</v>
      </c>
      <c r="B44" s="40" t="e">
        <f t="shared" si="7"/>
        <v>#DIV/0!</v>
      </c>
      <c r="C44" s="40" t="e">
        <f t="shared" si="7"/>
        <v>#DIV/0!</v>
      </c>
      <c r="D44" s="40">
        <f t="shared" si="7"/>
        <v>11.04183044339537</v>
      </c>
      <c r="E44" s="40">
        <f t="shared" si="7"/>
        <v>11.631800979881616</v>
      </c>
      <c r="F44" s="40">
        <f t="shared" si="7"/>
        <v>11.036597400086922</v>
      </c>
      <c r="G44" s="40">
        <f t="shared" si="7"/>
        <v>10.766186610798657</v>
      </c>
      <c r="H44" s="40">
        <f t="shared" si="7"/>
        <v>10.385991209741778</v>
      </c>
      <c r="I44" s="40">
        <f t="shared" si="7"/>
        <v>10.76820082810072</v>
      </c>
      <c r="J44" s="40">
        <f t="shared" si="7"/>
        <v>10.500703640439003</v>
      </c>
      <c r="K44" s="40">
        <f t="shared" si="7"/>
        <v>9.882561832608001</v>
      </c>
      <c r="L44" s="40">
        <f t="shared" si="7"/>
        <v>8.709350962304475</v>
      </c>
      <c r="M44" s="40">
        <f t="shared" si="3"/>
        <v>9.479496284911585</v>
      </c>
      <c r="N44" s="40">
        <f t="shared" si="3"/>
        <v>8.419336581510201</v>
      </c>
      <c r="O44" s="40">
        <f t="shared" si="4"/>
        <v>9.467721718708944</v>
      </c>
      <c r="P44" s="40">
        <f t="shared" si="4"/>
        <v>10.110253730714632</v>
      </c>
      <c r="Q44" s="40">
        <f t="shared" si="5"/>
        <v>13.958229075076812</v>
      </c>
      <c r="R44" s="40">
        <f t="shared" si="5"/>
        <v>10.635381886806744</v>
      </c>
      <c r="S44" s="40">
        <f t="shared" si="6"/>
        <v>11.326265330253808</v>
      </c>
      <c r="T44" s="40">
        <f t="shared" si="6"/>
        <v>12.364924597142112</v>
      </c>
      <c r="U44" s="40">
        <f>U15/U$19*100</f>
        <v>10.825064386726737</v>
      </c>
    </row>
    <row r="45" spans="1:21" s="41" customFormat="1" ht="18" customHeight="1">
      <c r="A45" s="24" t="s">
        <v>82</v>
      </c>
      <c r="B45" s="40" t="e">
        <f t="shared" si="7"/>
        <v>#DIV/0!</v>
      </c>
      <c r="C45" s="40" t="e">
        <f t="shared" si="7"/>
        <v>#DIV/0!</v>
      </c>
      <c r="D45" s="40">
        <f t="shared" si="7"/>
        <v>0</v>
      </c>
      <c r="E45" s="40">
        <f t="shared" si="7"/>
        <v>0</v>
      </c>
      <c r="F45" s="40">
        <f t="shared" si="7"/>
        <v>0</v>
      </c>
      <c r="G45" s="40">
        <f t="shared" si="7"/>
        <v>0</v>
      </c>
      <c r="H45" s="40">
        <f t="shared" si="7"/>
        <v>0</v>
      </c>
      <c r="I45" s="40">
        <f t="shared" si="7"/>
        <v>0</v>
      </c>
      <c r="J45" s="40">
        <f t="shared" si="7"/>
        <v>0</v>
      </c>
      <c r="K45" s="40">
        <f t="shared" si="7"/>
        <v>0</v>
      </c>
      <c r="L45" s="40">
        <f t="shared" si="7"/>
        <v>0</v>
      </c>
      <c r="M45" s="40">
        <f t="shared" si="3"/>
        <v>0</v>
      </c>
      <c r="N45" s="40">
        <f t="shared" si="3"/>
        <v>0</v>
      </c>
      <c r="O45" s="40">
        <f t="shared" si="4"/>
        <v>0</v>
      </c>
      <c r="P45" s="40">
        <f t="shared" si="4"/>
        <v>0</v>
      </c>
      <c r="Q45" s="40">
        <f t="shared" si="5"/>
        <v>0</v>
      </c>
      <c r="R45" s="40">
        <f t="shared" si="5"/>
        <v>0</v>
      </c>
      <c r="S45" s="40">
        <f t="shared" si="6"/>
        <v>0</v>
      </c>
      <c r="T45" s="40">
        <f t="shared" si="6"/>
        <v>0</v>
      </c>
      <c r="U45" s="40">
        <f>U16/U$19*100</f>
        <v>0</v>
      </c>
    </row>
    <row r="46" spans="1:21" s="41" customFormat="1" ht="18" customHeight="1">
      <c r="A46" s="24" t="s">
        <v>114</v>
      </c>
      <c r="B46" s="40" t="e">
        <f t="shared" si="7"/>
        <v>#DIV/0!</v>
      </c>
      <c r="C46" s="40" t="e">
        <f t="shared" si="7"/>
        <v>#DIV/0!</v>
      </c>
      <c r="D46" s="40">
        <f t="shared" si="7"/>
        <v>0</v>
      </c>
      <c r="E46" s="40">
        <f t="shared" si="7"/>
        <v>0</v>
      </c>
      <c r="F46" s="40">
        <f t="shared" si="7"/>
        <v>0</v>
      </c>
      <c r="G46" s="40">
        <f t="shared" si="7"/>
        <v>0</v>
      </c>
      <c r="H46" s="40">
        <f t="shared" si="7"/>
        <v>0</v>
      </c>
      <c r="I46" s="40">
        <f t="shared" si="7"/>
        <v>0</v>
      </c>
      <c r="J46" s="40">
        <f t="shared" si="7"/>
        <v>0</v>
      </c>
      <c r="K46" s="40">
        <f t="shared" si="7"/>
        <v>0</v>
      </c>
      <c r="L46" s="40">
        <f t="shared" si="7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  <c r="Q46" s="40">
        <f t="shared" si="5"/>
        <v>0</v>
      </c>
      <c r="R46" s="40">
        <f t="shared" si="5"/>
        <v>0</v>
      </c>
      <c r="S46" s="40">
        <f t="shared" si="6"/>
        <v>0</v>
      </c>
      <c r="T46" s="40">
        <f t="shared" si="6"/>
        <v>0</v>
      </c>
      <c r="U46" s="40">
        <f>U17/U$19*100</f>
        <v>0</v>
      </c>
    </row>
    <row r="47" spans="1:21" s="41" customFormat="1" ht="18" customHeight="1">
      <c r="A47" s="24" t="s">
        <v>113</v>
      </c>
      <c r="B47" s="40" t="e">
        <f t="shared" si="7"/>
        <v>#DIV/0!</v>
      </c>
      <c r="C47" s="40" t="e">
        <f t="shared" si="7"/>
        <v>#DIV/0!</v>
      </c>
      <c r="D47" s="40">
        <f t="shared" si="7"/>
        <v>0</v>
      </c>
      <c r="E47" s="40">
        <f t="shared" si="7"/>
        <v>0</v>
      </c>
      <c r="F47" s="40">
        <f t="shared" si="7"/>
        <v>0</v>
      </c>
      <c r="G47" s="40">
        <f t="shared" si="7"/>
        <v>0</v>
      </c>
      <c r="H47" s="40">
        <f t="shared" si="7"/>
        <v>0</v>
      </c>
      <c r="I47" s="40">
        <f t="shared" si="7"/>
        <v>0</v>
      </c>
      <c r="J47" s="40">
        <f t="shared" si="7"/>
        <v>0</v>
      </c>
      <c r="K47" s="40">
        <f t="shared" si="7"/>
        <v>0</v>
      </c>
      <c r="L47" s="40">
        <f t="shared" si="7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  <c r="Q47" s="40">
        <f t="shared" si="5"/>
        <v>0</v>
      </c>
      <c r="R47" s="40">
        <f t="shared" si="5"/>
        <v>0</v>
      </c>
      <c r="S47" s="40">
        <f t="shared" si="6"/>
        <v>0</v>
      </c>
      <c r="T47" s="40">
        <f t="shared" si="6"/>
        <v>0</v>
      </c>
      <c r="U47" s="40">
        <f>U18/U$19*100</f>
        <v>0</v>
      </c>
    </row>
    <row r="48" spans="1:21" s="41" customFormat="1" ht="18" customHeight="1">
      <c r="A48" s="24" t="s">
        <v>115</v>
      </c>
      <c r="B48" s="40" t="e">
        <f aca="true" t="shared" si="8" ref="B48:L48">SUM(B33:B47)</f>
        <v>#DIV/0!</v>
      </c>
      <c r="C48" s="37" t="e">
        <f t="shared" si="8"/>
        <v>#DIV/0!</v>
      </c>
      <c r="D48" s="37">
        <f t="shared" si="8"/>
        <v>99.99999999999999</v>
      </c>
      <c r="E48" s="37">
        <f t="shared" si="8"/>
        <v>99.99999999999999</v>
      </c>
      <c r="F48" s="37">
        <f t="shared" si="8"/>
        <v>100</v>
      </c>
      <c r="G48" s="37">
        <f t="shared" si="8"/>
        <v>100</v>
      </c>
      <c r="H48" s="37">
        <f t="shared" si="8"/>
        <v>100</v>
      </c>
      <c r="I48" s="37">
        <f t="shared" si="8"/>
        <v>99.99999999999999</v>
      </c>
      <c r="J48" s="37">
        <f t="shared" si="8"/>
        <v>100</v>
      </c>
      <c r="K48" s="37">
        <f t="shared" si="8"/>
        <v>100</v>
      </c>
      <c r="L48" s="37">
        <f t="shared" si="8"/>
        <v>100</v>
      </c>
      <c r="M48" s="37">
        <f aca="true" t="shared" si="9" ref="M48:U48">SUM(M33:M47)</f>
        <v>100</v>
      </c>
      <c r="N48" s="37">
        <f t="shared" si="9"/>
        <v>100</v>
      </c>
      <c r="O48" s="37">
        <f t="shared" si="9"/>
        <v>100.00000000000001</v>
      </c>
      <c r="P48" s="37">
        <f t="shared" si="9"/>
        <v>99.99999999999999</v>
      </c>
      <c r="Q48" s="37">
        <f t="shared" si="9"/>
        <v>100</v>
      </c>
      <c r="R48" s="37">
        <f t="shared" si="9"/>
        <v>99.99999999999999</v>
      </c>
      <c r="S48" s="37">
        <f t="shared" si="9"/>
        <v>100.00000000000001</v>
      </c>
      <c r="T48" s="37">
        <f t="shared" si="9"/>
        <v>100</v>
      </c>
      <c r="U48" s="37">
        <f t="shared" si="9"/>
        <v>100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I95"/>
  <sheetViews>
    <sheetView tabSelected="1" view="pageBreakPreview" zoomScale="75" zoomScaleNormal="75" zoomScaleSheetLayoutView="75" workbookViewId="0" topLeftCell="A7">
      <selection activeCell="O86" sqref="O86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5" ht="13.5">
      <c r="M1" s="29" t="str">
        <f>'財政指標'!$U$1</f>
        <v>大平町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０１(H13）</v>
      </c>
      <c r="AC1" t="str">
        <f>'歳入'!O3</f>
        <v>０２(H14）</v>
      </c>
      <c r="AD1" t="str">
        <f>'歳入'!P3</f>
        <v>０３(H15）</v>
      </c>
      <c r="AE1" t="str">
        <f>'歳入'!Q3</f>
        <v>０４(H16）</v>
      </c>
      <c r="AF1" t="str">
        <f>'歳入'!R3</f>
        <v>０５(H17）</v>
      </c>
      <c r="AG1" t="str">
        <f>'歳入'!S3</f>
        <v>０６(H18）</v>
      </c>
      <c r="AH1" t="str">
        <f>'歳入'!T3</f>
        <v>０７(H19）</v>
      </c>
      <c r="AI1" t="str">
        <f>'歳入'!U3</f>
        <v>０８(H20）</v>
      </c>
    </row>
    <row r="2" spans="16:35" ht="13.5">
      <c r="P2" t="s">
        <v>140</v>
      </c>
      <c r="Q2" s="47">
        <f>'歳入'!B4</f>
        <v>0</v>
      </c>
      <c r="R2" s="47">
        <f>'歳入'!D4</f>
        <v>3777092</v>
      </c>
      <c r="S2" s="47">
        <f>'歳入'!E4</f>
        <v>3860966</v>
      </c>
      <c r="T2" s="47">
        <f>'歳入'!F4</f>
        <v>3749619</v>
      </c>
      <c r="U2" s="47">
        <f>'歳入'!G4</f>
        <v>3772532</v>
      </c>
      <c r="V2" s="47">
        <f>'歳入'!H4</f>
        <v>3958140</v>
      </c>
      <c r="W2" s="47">
        <f>'歳入'!I4</f>
        <v>4153921</v>
      </c>
      <c r="X2" s="47">
        <f>'歳入'!J4</f>
        <v>4316463</v>
      </c>
      <c r="Y2" s="47">
        <f>'歳入'!K4</f>
        <v>3986896</v>
      </c>
      <c r="Z2" s="47">
        <f>'歳入'!L4</f>
        <v>3880371</v>
      </c>
      <c r="AA2" s="47">
        <f>'歳入'!M4</f>
        <v>3783354</v>
      </c>
      <c r="AB2" s="47">
        <f>'歳入'!N4</f>
        <v>3795769</v>
      </c>
      <c r="AC2" s="47">
        <f>'歳入'!O4</f>
        <v>3724776</v>
      </c>
      <c r="AD2" s="47">
        <f>'歳入'!P4</f>
        <v>3559886</v>
      </c>
      <c r="AE2" s="47">
        <f>'歳入'!Q4</f>
        <v>3396062</v>
      </c>
      <c r="AF2" s="47">
        <f>'歳入'!R4</f>
        <v>3481455</v>
      </c>
      <c r="AG2" s="47">
        <f>'歳入'!S4</f>
        <v>3518907</v>
      </c>
      <c r="AH2" s="47">
        <f>'歳入'!T4</f>
        <v>3872309</v>
      </c>
      <c r="AI2" s="47">
        <f>'歳入'!U4</f>
        <v>3986994</v>
      </c>
    </row>
    <row r="3" spans="16:35" ht="13.5">
      <c r="P3" s="47" t="s">
        <v>175</v>
      </c>
      <c r="Q3" s="47">
        <f>'歳入'!B15</f>
        <v>0</v>
      </c>
      <c r="R3" s="47">
        <f>'歳入'!D15</f>
        <v>923321</v>
      </c>
      <c r="S3" s="47">
        <f>'歳入'!E15</f>
        <v>1008231</v>
      </c>
      <c r="T3" s="47">
        <f>'歳入'!F15</f>
        <v>1138365</v>
      </c>
      <c r="U3" s="47">
        <f>'歳入'!G15</f>
        <v>1006385</v>
      </c>
      <c r="V3" s="47">
        <f>'歳入'!H15</f>
        <v>1036924</v>
      </c>
      <c r="W3" s="47">
        <f>'歳入'!I15</f>
        <v>1114225</v>
      </c>
      <c r="X3" s="47">
        <f>'歳入'!J15</f>
        <v>1001176</v>
      </c>
      <c r="Y3" s="47">
        <f>'歳入'!K15</f>
        <v>993856</v>
      </c>
      <c r="Z3" s="47">
        <f>'歳入'!L15</f>
        <v>1379128</v>
      </c>
      <c r="AA3" s="47">
        <f>'歳入'!M15</f>
        <v>1476898</v>
      </c>
      <c r="AB3" s="47">
        <f>'歳入'!N15</f>
        <v>1386838</v>
      </c>
      <c r="AC3" s="47">
        <f>'歳入'!O15</f>
        <v>1241181</v>
      </c>
      <c r="AD3" s="47">
        <f>'歳入'!P15</f>
        <v>1084374</v>
      </c>
      <c r="AE3" s="47">
        <f>'歳入'!Q15</f>
        <v>1020191</v>
      </c>
      <c r="AF3" s="47">
        <f>'歳入'!R15</f>
        <v>1137721</v>
      </c>
      <c r="AG3" s="47">
        <f>'歳入'!S15</f>
        <v>990180</v>
      </c>
      <c r="AH3" s="47">
        <f>'歳入'!T15</f>
        <v>1047577</v>
      </c>
      <c r="AI3" s="47">
        <f>'歳入'!U15</f>
        <v>1128500</v>
      </c>
    </row>
    <row r="4" spans="16:35" ht="13.5">
      <c r="P4" t="s">
        <v>141</v>
      </c>
      <c r="Q4" s="47">
        <f>'歳入'!B22</f>
        <v>0</v>
      </c>
      <c r="R4" s="47">
        <f>'歳入'!D22</f>
        <v>353180</v>
      </c>
      <c r="S4" s="47">
        <f>'歳入'!E22</f>
        <v>308991</v>
      </c>
      <c r="T4" s="47">
        <f>'歳入'!F22</f>
        <v>460262</v>
      </c>
      <c r="U4" s="47">
        <f>'歳入'!G22</f>
        <v>460597</v>
      </c>
      <c r="V4" s="47">
        <f>'歳入'!H22</f>
        <v>796161</v>
      </c>
      <c r="W4" s="47">
        <f>'歳入'!I22</f>
        <v>524615</v>
      </c>
      <c r="X4" s="47">
        <f>'歳入'!J22</f>
        <v>493114</v>
      </c>
      <c r="Y4" s="47">
        <f>'歳入'!K22</f>
        <v>574381</v>
      </c>
      <c r="Z4" s="47">
        <f>'歳入'!L22</f>
        <v>543010</v>
      </c>
      <c r="AA4" s="47">
        <f>'歳入'!M22</f>
        <v>374023</v>
      </c>
      <c r="AB4" s="47">
        <f>'歳入'!N22</f>
        <v>307732</v>
      </c>
      <c r="AC4" s="47">
        <f>'歳入'!O22</f>
        <v>326573</v>
      </c>
      <c r="AD4" s="47">
        <f>'歳入'!P22</f>
        <v>382086</v>
      </c>
      <c r="AE4" s="47">
        <f>'歳入'!Q22</f>
        <v>443971</v>
      </c>
      <c r="AF4" s="47">
        <f>'歳入'!R22</f>
        <v>526624</v>
      </c>
      <c r="AG4" s="47">
        <f>'歳入'!S22</f>
        <v>381182</v>
      </c>
      <c r="AH4" s="47">
        <f>'歳入'!T22</f>
        <v>457689</v>
      </c>
      <c r="AI4" s="47">
        <f>'歳入'!U22</f>
        <v>846181</v>
      </c>
    </row>
    <row r="5" spans="16:35" ht="13.5">
      <c r="P5" t="s">
        <v>182</v>
      </c>
      <c r="Q5" s="47">
        <f>'歳入'!B28</f>
        <v>0</v>
      </c>
      <c r="R5" s="47">
        <f>'歳入'!D23</f>
        <v>264265</v>
      </c>
      <c r="S5" s="47">
        <f>'歳入'!E23</f>
        <v>313071</v>
      </c>
      <c r="T5" s="47">
        <f>'歳入'!F23</f>
        <v>639528</v>
      </c>
      <c r="U5" s="47">
        <f>'歳入'!G23</f>
        <v>380155</v>
      </c>
      <c r="V5" s="47">
        <f>'歳入'!H23</f>
        <v>463495</v>
      </c>
      <c r="W5" s="47">
        <f>'歳入'!I23</f>
        <v>435481</v>
      </c>
      <c r="X5" s="47">
        <f>'歳入'!J23</f>
        <v>362679</v>
      </c>
      <c r="Y5" s="47">
        <f>'歳入'!K23</f>
        <v>436610</v>
      </c>
      <c r="Z5" s="47">
        <f>'歳入'!L23</f>
        <v>429935</v>
      </c>
      <c r="AA5" s="47">
        <f>'歳入'!M23</f>
        <v>335814</v>
      </c>
      <c r="AB5" s="47">
        <f>'歳入'!N23</f>
        <v>357602</v>
      </c>
      <c r="AC5" s="47">
        <f>'歳入'!O23</f>
        <v>429052</v>
      </c>
      <c r="AD5" s="47">
        <f>'歳入'!P23</f>
        <v>396007</v>
      </c>
      <c r="AE5" s="47">
        <f>'歳入'!Q23</f>
        <v>384955</v>
      </c>
      <c r="AF5" s="47">
        <f>'歳入'!R23</f>
        <v>369193</v>
      </c>
      <c r="AG5" s="47">
        <f>'歳入'!S23</f>
        <v>368630</v>
      </c>
      <c r="AH5" s="47">
        <f>'歳入'!T23</f>
        <v>428856</v>
      </c>
      <c r="AI5" s="47">
        <f>'歳入'!U23</f>
        <v>452494</v>
      </c>
    </row>
    <row r="6" spans="16:35" ht="13.5">
      <c r="P6" t="s">
        <v>142</v>
      </c>
      <c r="Q6" s="47">
        <f>'歳入'!B29</f>
        <v>0</v>
      </c>
      <c r="R6" s="47">
        <f>'歳入'!D29</f>
        <v>666400</v>
      </c>
      <c r="S6" s="47">
        <f>'歳入'!E29</f>
        <v>608400</v>
      </c>
      <c r="T6" s="47">
        <f>'歳入'!F29</f>
        <v>554000</v>
      </c>
      <c r="U6" s="47">
        <f>'歳入'!G29</f>
        <v>545100</v>
      </c>
      <c r="V6" s="47">
        <f>'歳入'!H29</f>
        <v>464300</v>
      </c>
      <c r="W6" s="47">
        <f>'歳入'!I29</f>
        <v>638200</v>
      </c>
      <c r="X6" s="47">
        <f>'歳入'!J29</f>
        <v>310500</v>
      </c>
      <c r="Y6" s="47">
        <f>'歳入'!K29</f>
        <v>566500</v>
      </c>
      <c r="Z6" s="47">
        <f>'歳入'!L29</f>
        <v>531300</v>
      </c>
      <c r="AA6" s="47">
        <f>'歳入'!M29</f>
        <v>642100</v>
      </c>
      <c r="AB6" s="47">
        <f>'歳入'!N29</f>
        <v>1343400</v>
      </c>
      <c r="AC6" s="47">
        <f>'歳入'!O29</f>
        <v>955400</v>
      </c>
      <c r="AD6" s="47">
        <f>'歳入'!P29</f>
        <v>571800</v>
      </c>
      <c r="AE6" s="47">
        <f>'歳入'!Q29</f>
        <v>653100</v>
      </c>
      <c r="AF6" s="47">
        <f>'歳入'!R29</f>
        <v>983700</v>
      </c>
      <c r="AG6" s="47">
        <f>'歳入'!S29</f>
        <v>669300</v>
      </c>
      <c r="AH6" s="47">
        <f>'歳入'!T29</f>
        <v>426061</v>
      </c>
      <c r="AI6" s="47">
        <f>'歳入'!U29</f>
        <v>335895</v>
      </c>
    </row>
    <row r="7" spans="16:35" ht="13.5">
      <c r="P7" s="72" t="str">
        <f>'歳入'!A32</f>
        <v>　 歳 入 合 計</v>
      </c>
      <c r="Q7" s="47">
        <f>'歳入'!B32</f>
        <v>0</v>
      </c>
      <c r="R7" s="47">
        <f>'歳入'!D32</f>
        <v>7654804</v>
      </c>
      <c r="S7" s="47">
        <f>'歳入'!E32</f>
        <v>7425348</v>
      </c>
      <c r="T7" s="47">
        <f>'歳入'!F32</f>
        <v>8018352</v>
      </c>
      <c r="U7" s="47">
        <f>'歳入'!G32</f>
        <v>7802374</v>
      </c>
      <c r="V7" s="47">
        <f>'歳入'!H32</f>
        <v>8177012</v>
      </c>
      <c r="W7" s="47">
        <f>'歳入'!I32</f>
        <v>8118569</v>
      </c>
      <c r="X7" s="47">
        <f>'歳入'!J32</f>
        <v>8005764</v>
      </c>
      <c r="Y7" s="47">
        <f>'歳入'!K32</f>
        <v>8542872</v>
      </c>
      <c r="Z7" s="47">
        <f>'歳入'!L32</f>
        <v>8219566</v>
      </c>
      <c r="AA7" s="47">
        <f>'歳入'!M32</f>
        <v>8097887</v>
      </c>
      <c r="AB7" s="47">
        <f>'歳入'!N32</f>
        <v>9006687</v>
      </c>
      <c r="AC7" s="47">
        <f>'歳入'!O32</f>
        <v>8368119</v>
      </c>
      <c r="AD7" s="47">
        <f>'歳入'!P32</f>
        <v>7486091</v>
      </c>
      <c r="AE7" s="47">
        <f>'歳入'!Q32</f>
        <v>8035320</v>
      </c>
      <c r="AF7" s="47">
        <f>'歳入'!R32</f>
        <v>8241943</v>
      </c>
      <c r="AG7" s="47">
        <f>'歳入'!S32</f>
        <v>7858921</v>
      </c>
      <c r="AH7" s="47">
        <f>'歳入'!T32</f>
        <v>7708605</v>
      </c>
      <c r="AI7" s="47">
        <f>'歳入'!U32</f>
        <v>8323895</v>
      </c>
    </row>
    <row r="30" spans="17:35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０２(H14)</v>
      </c>
      <c r="AD30" t="str">
        <f>'税'!P3</f>
        <v>０３(H15）</v>
      </c>
      <c r="AE30" t="str">
        <f>'税'!Q3</f>
        <v>０４(H16）</v>
      </c>
      <c r="AF30" t="str">
        <f>'税'!R3</f>
        <v>０５(H17）</v>
      </c>
      <c r="AG30" t="str">
        <f>'税'!S3</f>
        <v>０６(H18）</v>
      </c>
      <c r="AH30" t="str">
        <f>'税'!T3</f>
        <v>０７(H19）</v>
      </c>
      <c r="AI30" t="str">
        <f>'税'!U3</f>
        <v>０８(H20）</v>
      </c>
    </row>
    <row r="31" spans="16:35" ht="13.5">
      <c r="P31" t="s">
        <v>144</v>
      </c>
      <c r="Q31">
        <f>'税'!B4</f>
        <v>0</v>
      </c>
      <c r="R31" s="47">
        <f>'税'!D4</f>
        <v>1952056</v>
      </c>
      <c r="S31" s="47">
        <f>'税'!E4</f>
        <v>1789566</v>
      </c>
      <c r="T31" s="47">
        <f>'税'!F4</f>
        <v>1605138</v>
      </c>
      <c r="U31" s="47">
        <f>'税'!G4</f>
        <v>1392923</v>
      </c>
      <c r="V31" s="47">
        <f>'税'!H4</f>
        <v>1501870</v>
      </c>
      <c r="W31" s="47">
        <f>'税'!I4</f>
        <v>1647319</v>
      </c>
      <c r="X31" s="47">
        <f>'税'!J4</f>
        <v>1819701</v>
      </c>
      <c r="Y31" s="47">
        <f>'税'!K4</f>
        <v>1431568</v>
      </c>
      <c r="Z31" s="47">
        <f>'税'!L4</f>
        <v>1232363</v>
      </c>
      <c r="AA31" s="47">
        <f>'税'!M4</f>
        <v>1213986</v>
      </c>
      <c r="AB31" s="47">
        <f>'税'!N4</f>
        <v>1213963</v>
      </c>
      <c r="AC31" s="47">
        <f>'税'!O4</f>
        <v>1171306</v>
      </c>
      <c r="AD31" s="47">
        <f>'税'!P4</f>
        <v>1125222</v>
      </c>
      <c r="AE31" s="47">
        <f>'税'!Q4</f>
        <v>1047066</v>
      </c>
      <c r="AF31" s="47">
        <f>'税'!R4</f>
        <v>1141475</v>
      </c>
      <c r="AG31" s="47">
        <f>'税'!S4</f>
        <v>1256595</v>
      </c>
      <c r="AH31" s="47">
        <f>'税'!T4</f>
        <v>1580138</v>
      </c>
      <c r="AI31" s="47">
        <f>'税'!U4</f>
        <v>1675116</v>
      </c>
    </row>
    <row r="32" spans="16:35" ht="13.5">
      <c r="P32" t="s">
        <v>145</v>
      </c>
      <c r="Q32">
        <f>'税'!B9</f>
        <v>0</v>
      </c>
      <c r="R32" s="47">
        <f>'税'!D9</f>
        <v>1524440</v>
      </c>
      <c r="S32" s="47">
        <f>'税'!E9</f>
        <v>1762759</v>
      </c>
      <c r="T32" s="47">
        <f>'税'!F9</f>
        <v>1828138</v>
      </c>
      <c r="U32" s="47">
        <f>'税'!G9</f>
        <v>2053356</v>
      </c>
      <c r="V32" s="47">
        <f>'税'!H9</f>
        <v>2114261</v>
      </c>
      <c r="W32" s="47">
        <f>'税'!I9</f>
        <v>2152309</v>
      </c>
      <c r="X32" s="47">
        <f>'税'!J9</f>
        <v>2109327</v>
      </c>
      <c r="Y32" s="47">
        <f>'税'!K9</f>
        <v>2161284</v>
      </c>
      <c r="Z32" s="47">
        <f>'税'!L9</f>
        <v>2232144</v>
      </c>
      <c r="AA32" s="47">
        <f>'税'!M9</f>
        <v>2159777</v>
      </c>
      <c r="AB32" s="47">
        <f>'税'!N9</f>
        <v>2166444</v>
      </c>
      <c r="AC32" s="47">
        <f>'税'!O9</f>
        <v>2139167</v>
      </c>
      <c r="AD32" s="47">
        <f>'税'!P9</f>
        <v>2014767</v>
      </c>
      <c r="AE32" s="47">
        <f>'税'!Q9</f>
        <v>1927585</v>
      </c>
      <c r="AF32" s="47">
        <f>'税'!R9</f>
        <v>1923569</v>
      </c>
      <c r="AG32" s="47">
        <f>'税'!S9</f>
        <v>1849115</v>
      </c>
      <c r="AH32" s="47">
        <f>'税'!T9</f>
        <v>1876087</v>
      </c>
      <c r="AI32" s="47">
        <f>'税'!U9</f>
        <v>1896715</v>
      </c>
    </row>
    <row r="33" spans="16:35" ht="13.5">
      <c r="P33" t="s">
        <v>146</v>
      </c>
      <c r="Q33">
        <f>'税'!B12</f>
        <v>0</v>
      </c>
      <c r="R33" s="47">
        <f>'税'!D12</f>
        <v>128402</v>
      </c>
      <c r="S33" s="47">
        <f>'税'!E12</f>
        <v>126839</v>
      </c>
      <c r="T33" s="47">
        <f>'税'!F12</f>
        <v>127413</v>
      </c>
      <c r="U33" s="47">
        <f>'税'!G12</f>
        <v>125947</v>
      </c>
      <c r="V33" s="47">
        <f>'税'!H12</f>
        <v>134658</v>
      </c>
      <c r="W33" s="47">
        <f>'税'!I12</f>
        <v>137407</v>
      </c>
      <c r="X33" s="47">
        <f>'税'!J12</f>
        <v>168751</v>
      </c>
      <c r="Y33" s="47">
        <f>'税'!K12</f>
        <v>166902</v>
      </c>
      <c r="Z33" s="47">
        <f>'税'!L12</f>
        <v>181631</v>
      </c>
      <c r="AA33" s="47">
        <f>'税'!M12</f>
        <v>181370</v>
      </c>
      <c r="AB33" s="47">
        <f>'税'!N12</f>
        <v>180039</v>
      </c>
      <c r="AC33" s="47">
        <f>'税'!O12</f>
        <v>173186</v>
      </c>
      <c r="AD33" s="47">
        <f>'税'!P12</f>
        <v>185796</v>
      </c>
      <c r="AE33" s="47">
        <f>'税'!Q12</f>
        <v>188998</v>
      </c>
      <c r="AF33" s="47">
        <f>'税'!R12</f>
        <v>185598</v>
      </c>
      <c r="AG33" s="47">
        <f>'税'!S12</f>
        <v>190938</v>
      </c>
      <c r="AH33" s="47">
        <f>'税'!T12</f>
        <v>192225</v>
      </c>
      <c r="AI33" s="47">
        <f>'税'!U12</f>
        <v>188017</v>
      </c>
    </row>
    <row r="34" spans="16:35" ht="13.5">
      <c r="P34" t="s">
        <v>143</v>
      </c>
      <c r="Q34">
        <f>'税'!B22</f>
        <v>0</v>
      </c>
      <c r="R34" s="47">
        <f>'税'!D22</f>
        <v>3777092</v>
      </c>
      <c r="S34" s="47">
        <f>'税'!E22</f>
        <v>3860966</v>
      </c>
      <c r="T34" s="47">
        <f>'税'!F22</f>
        <v>3749619</v>
      </c>
      <c r="U34" s="47">
        <f>'税'!G22</f>
        <v>3772532</v>
      </c>
      <c r="V34" s="47">
        <f>'税'!H22</f>
        <v>3958140</v>
      </c>
      <c r="W34" s="47">
        <f>'税'!I22</f>
        <v>4153921</v>
      </c>
      <c r="X34" s="47">
        <f>'税'!J22</f>
        <v>4316463</v>
      </c>
      <c r="Y34" s="47">
        <f>'税'!K22</f>
        <v>3986896</v>
      </c>
      <c r="Z34" s="47">
        <f>'税'!L22</f>
        <v>3880371</v>
      </c>
      <c r="AA34" s="47">
        <f>'税'!M22</f>
        <v>3783354</v>
      </c>
      <c r="AB34" s="47">
        <f>'税'!N22</f>
        <v>3795769</v>
      </c>
      <c r="AC34" s="47">
        <f>'税'!O22</f>
        <v>3724776</v>
      </c>
      <c r="AD34" s="47">
        <f>'税'!P22</f>
        <v>3559886</v>
      </c>
      <c r="AE34" s="47">
        <f>'税'!Q22</f>
        <v>3396062</v>
      </c>
      <c r="AF34" s="47">
        <f>'税'!R22</f>
        <v>3481455</v>
      </c>
      <c r="AG34" s="47">
        <f>'税'!S22</f>
        <v>3518907</v>
      </c>
      <c r="AH34" s="47">
        <f>'税'!T22</f>
        <v>3872309</v>
      </c>
      <c r="AI34" s="47">
        <f>'税'!U22</f>
        <v>3986994</v>
      </c>
    </row>
    <row r="39" spans="16:35" ht="17.25" customHeight="1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０２(H14)</v>
      </c>
      <c r="AD39" t="str">
        <f>'歳出（性質別）'!P3</f>
        <v>０３(H15）</v>
      </c>
      <c r="AE39" t="str">
        <f>'歳出（性質別）'!Q3</f>
        <v>０４(H16）</v>
      </c>
      <c r="AF39" t="str">
        <f>'歳出（性質別）'!R3</f>
        <v>０５(H17）</v>
      </c>
      <c r="AG39" t="str">
        <f>'歳出（性質別）'!S3</f>
        <v>０６(H18）</v>
      </c>
      <c r="AH39" t="str">
        <f>'歳出（性質別）'!T3</f>
        <v>０７(H19）</v>
      </c>
      <c r="AI39" t="str">
        <f>'歳出（性質別）'!U3</f>
        <v>０８(H20）</v>
      </c>
    </row>
    <row r="40" spans="13:35" ht="13.5">
      <c r="M40" s="29" t="str">
        <f>'財政指標'!$U$1</f>
        <v>大平町</v>
      </c>
      <c r="P40" t="s">
        <v>149</v>
      </c>
      <c r="Q40">
        <f>'歳出（性質別）'!B4</f>
        <v>0</v>
      </c>
      <c r="R40" s="47">
        <f>'歳出（性質別）'!D4</f>
        <v>1590677</v>
      </c>
      <c r="S40" s="47">
        <f>'歳出（性質別）'!E4</f>
        <v>1667105</v>
      </c>
      <c r="T40" s="47">
        <f>'歳出（性質別）'!F4</f>
        <v>1730248</v>
      </c>
      <c r="U40" s="47">
        <f>'歳出（性質別）'!G4</f>
        <v>1746547</v>
      </c>
      <c r="V40" s="47">
        <f>'歳出（性質別）'!H4</f>
        <v>1815509</v>
      </c>
      <c r="W40" s="47">
        <f>'歳出（性質別）'!I4</f>
        <v>1864981</v>
      </c>
      <c r="X40" s="47">
        <f>'歳出（性質別）'!J4</f>
        <v>1815564</v>
      </c>
      <c r="Y40" s="47">
        <f>'歳出（性質別）'!K4</f>
        <v>1867068</v>
      </c>
      <c r="Z40" s="47">
        <f>'歳出（性質別）'!L4</f>
        <v>1845894</v>
      </c>
      <c r="AA40" s="47">
        <f>'歳出（性質別）'!M4</f>
        <v>1808996</v>
      </c>
      <c r="AB40" s="47">
        <f>'歳出（性質別）'!N4</f>
        <v>1797046</v>
      </c>
      <c r="AC40" s="47">
        <f>'歳出（性質別）'!O4</f>
        <v>1740839</v>
      </c>
      <c r="AD40" s="47">
        <f>'歳出（性質別）'!P4</f>
        <v>1675040</v>
      </c>
      <c r="AE40" s="47">
        <f>'歳出（性質別）'!Q4</f>
        <v>1712051</v>
      </c>
      <c r="AF40" s="47">
        <f>'歳出（性質別）'!R4</f>
        <v>1719524</v>
      </c>
      <c r="AG40" s="47">
        <f>'歳出（性質別）'!S4</f>
        <v>1720944</v>
      </c>
      <c r="AH40" s="47">
        <f>'歳出（性質別）'!T4</f>
        <v>1681607</v>
      </c>
      <c r="AI40" s="47">
        <f>'歳出（性質別）'!U4</f>
        <v>1596898</v>
      </c>
    </row>
    <row r="41" spans="16:35" ht="13.5">
      <c r="P41" t="s">
        <v>150</v>
      </c>
      <c r="Q41">
        <f>'歳出（性質別）'!B6</f>
        <v>0</v>
      </c>
      <c r="R41" s="47">
        <f>'歳出（性質別）'!D6</f>
        <v>129545</v>
      </c>
      <c r="S41" s="47">
        <f>'歳出（性質別）'!E6</f>
        <v>155024</v>
      </c>
      <c r="T41" s="47">
        <f>'歳出（性質別）'!F6</f>
        <v>316533</v>
      </c>
      <c r="U41" s="47">
        <f>'歳出（性質別）'!G6</f>
        <v>340519</v>
      </c>
      <c r="V41" s="47">
        <f>'歳出（性質別）'!H6</f>
        <v>380321</v>
      </c>
      <c r="W41" s="47">
        <f>'歳出（性質別）'!I6</f>
        <v>472067</v>
      </c>
      <c r="X41" s="47">
        <f>'歳出（性質別）'!J6</f>
        <v>510891</v>
      </c>
      <c r="Y41" s="47">
        <f>'歳出（性質別）'!K6</f>
        <v>515881</v>
      </c>
      <c r="Z41" s="47">
        <f>'歳出（性質別）'!L6</f>
        <v>558958</v>
      </c>
      <c r="AA41" s="47">
        <f>'歳出（性質別）'!M6</f>
        <v>458279</v>
      </c>
      <c r="AB41" s="47">
        <f>'歳出（性質別）'!N6</f>
        <v>540707</v>
      </c>
      <c r="AC41" s="47">
        <f>'歳出（性質別）'!O6</f>
        <v>583638</v>
      </c>
      <c r="AD41" s="47">
        <f>'歳出（性質別）'!P6</f>
        <v>675461</v>
      </c>
      <c r="AE41" s="47">
        <f>'歳出（性質別）'!Q6</f>
        <v>728116</v>
      </c>
      <c r="AF41" s="47">
        <f>'歳出（性質別）'!R6</f>
        <v>778509</v>
      </c>
      <c r="AG41" s="47">
        <f>'歳出（性質別）'!S6</f>
        <v>787057</v>
      </c>
      <c r="AH41" s="47">
        <f>'歳出（性質別）'!T6</f>
        <v>847047</v>
      </c>
      <c r="AI41" s="47">
        <f>'歳出（性質別）'!U6</f>
        <v>872034</v>
      </c>
    </row>
    <row r="42" spans="16:35" ht="13.5">
      <c r="P42" t="s">
        <v>151</v>
      </c>
      <c r="Q42">
        <f>'歳出（性質別）'!B7</f>
        <v>0</v>
      </c>
      <c r="R42" s="47">
        <f>'歳出（性質別）'!D7</f>
        <v>813012</v>
      </c>
      <c r="S42" s="47">
        <f>'歳出（性質別）'!E7</f>
        <v>835618</v>
      </c>
      <c r="T42" s="47">
        <f>'歳出（性質別）'!F7</f>
        <v>843654</v>
      </c>
      <c r="U42" s="47">
        <f>'歳出（性質別）'!G7</f>
        <v>809511</v>
      </c>
      <c r="V42" s="47">
        <f>'歳出（性質別）'!H7</f>
        <v>812463</v>
      </c>
      <c r="W42" s="47">
        <f>'歳出（性質別）'!I7</f>
        <v>826515</v>
      </c>
      <c r="X42" s="47">
        <f>'歳出（性質別）'!J7</f>
        <v>788654</v>
      </c>
      <c r="Y42" s="47">
        <f>'歳出（性質別）'!K7</f>
        <v>796618</v>
      </c>
      <c r="Z42" s="47">
        <f>'歳出（性質別）'!L7</f>
        <v>735182</v>
      </c>
      <c r="AA42" s="47">
        <f>'歳出（性質別）'!M7</f>
        <v>707322</v>
      </c>
      <c r="AB42" s="47">
        <f>'歳出（性質別）'!N7</f>
        <v>715363</v>
      </c>
      <c r="AC42" s="47">
        <f>'歳出（性質別）'!O7</f>
        <v>753071</v>
      </c>
      <c r="AD42" s="47">
        <f>'歳出（性質別）'!P7</f>
        <v>710499</v>
      </c>
      <c r="AE42" s="47">
        <f>'歳出（性質別）'!Q7</f>
        <v>1078850</v>
      </c>
      <c r="AF42" s="47">
        <f>'歳出（性質別）'!R7</f>
        <v>842510</v>
      </c>
      <c r="AG42" s="47">
        <f>'歳出（性質別）'!S7</f>
        <v>851063</v>
      </c>
      <c r="AH42" s="47">
        <f>'歳出（性質別）'!T7</f>
        <v>914313</v>
      </c>
      <c r="AI42" s="47">
        <f>'歳出（性質別）'!U7</f>
        <v>846547</v>
      </c>
    </row>
    <row r="43" spans="16:35" ht="13.5">
      <c r="P43" t="s">
        <v>152</v>
      </c>
      <c r="Q43">
        <f>'歳出（性質別）'!B10</f>
        <v>0</v>
      </c>
      <c r="R43" s="47">
        <f>'歳出（性質別）'!D10</f>
        <v>780446</v>
      </c>
      <c r="S43" s="47">
        <f>'歳出（性質別）'!E10</f>
        <v>841772</v>
      </c>
      <c r="T43" s="47">
        <f>'歳出（性質別）'!F10</f>
        <v>804455</v>
      </c>
      <c r="U43" s="47">
        <f>'歳出（性質別）'!G10</f>
        <v>826593</v>
      </c>
      <c r="V43" s="47">
        <f>'歳出（性質別）'!H10</f>
        <v>810480</v>
      </c>
      <c r="W43" s="47">
        <f>'歳出（性質別）'!I10</f>
        <v>859570</v>
      </c>
      <c r="X43" s="47">
        <f>'歳出（性質別）'!J10</f>
        <v>907673</v>
      </c>
      <c r="Y43" s="47">
        <f>'歳出（性質別）'!K10</f>
        <v>959802</v>
      </c>
      <c r="Z43" s="47">
        <f>'歳出（性質別）'!L10</f>
        <v>918584</v>
      </c>
      <c r="AA43" s="47">
        <f>'歳出（性質別）'!M10</f>
        <v>914148</v>
      </c>
      <c r="AB43" s="47">
        <f>'歳出（性質別）'!N10</f>
        <v>1050425</v>
      </c>
      <c r="AC43" s="47">
        <f>'歳出（性質別）'!O10</f>
        <v>1049826</v>
      </c>
      <c r="AD43" s="47">
        <f>'歳出（性質別）'!P10</f>
        <v>1085021</v>
      </c>
      <c r="AE43" s="47">
        <f>'歳出（性質別）'!Q10</f>
        <v>1140646</v>
      </c>
      <c r="AF43" s="47">
        <f>'歳出（性質別）'!R10</f>
        <v>1159576</v>
      </c>
      <c r="AG43" s="47">
        <f>'歳出（性質別）'!S10</f>
        <v>1115901</v>
      </c>
      <c r="AH43" s="47">
        <f>'歳出（性質別）'!T10</f>
        <v>1092898</v>
      </c>
      <c r="AI43" s="47">
        <f>'歳出（性質別）'!U10</f>
        <v>1153872</v>
      </c>
    </row>
    <row r="44" spans="16:35" ht="13.5">
      <c r="P44" t="s">
        <v>153</v>
      </c>
      <c r="Q44">
        <f>'歳出（性質別）'!B11</f>
        <v>0</v>
      </c>
      <c r="R44" s="47">
        <f>'歳出（性質別）'!D11</f>
        <v>67561</v>
      </c>
      <c r="S44" s="47">
        <f>'歳出（性質別）'!E11</f>
        <v>85184</v>
      </c>
      <c r="T44" s="47">
        <f>'歳出（性質別）'!F11</f>
        <v>46626</v>
      </c>
      <c r="U44" s="47">
        <f>'歳出（性質別）'!G11</f>
        <v>40041</v>
      </c>
      <c r="V44" s="47">
        <f>'歳出（性質別）'!H11</f>
        <v>38663</v>
      </c>
      <c r="W44" s="47">
        <f>'歳出（性質別）'!I11</f>
        <v>46543</v>
      </c>
      <c r="X44" s="47">
        <f>'歳出（性質別）'!J11</f>
        <v>43690</v>
      </c>
      <c r="Y44" s="47">
        <f>'歳出（性質別）'!K11</f>
        <v>49653</v>
      </c>
      <c r="Z44" s="47">
        <f>'歳出（性質別）'!L11</f>
        <v>39157</v>
      </c>
      <c r="AA44" s="47">
        <f>'歳出（性質別）'!M11</f>
        <v>35643</v>
      </c>
      <c r="AB44" s="47">
        <f>'歳出（性質別）'!N11</f>
        <v>40762</v>
      </c>
      <c r="AC44" s="47">
        <f>'歳出（性質別）'!O11</f>
        <v>51004</v>
      </c>
      <c r="AD44" s="47">
        <f>'歳出（性質別）'!P11</f>
        <v>49907</v>
      </c>
      <c r="AE44" s="47">
        <f>'歳出（性質別）'!Q11</f>
        <v>45442</v>
      </c>
      <c r="AF44" s="47">
        <f>'歳出（性質別）'!R11</f>
        <v>42767</v>
      </c>
      <c r="AG44" s="47">
        <f>'歳出（性質別）'!S11</f>
        <v>36374</v>
      </c>
      <c r="AH44" s="47">
        <f>'歳出（性質別）'!T11</f>
        <v>35416</v>
      </c>
      <c r="AI44" s="47">
        <f>'歳出（性質別）'!U11</f>
        <v>55912</v>
      </c>
    </row>
    <row r="45" spans="16:35" ht="13.5">
      <c r="P45" t="s">
        <v>154</v>
      </c>
      <c r="Q45">
        <f>'歳出（性質別）'!B16</f>
        <v>0</v>
      </c>
      <c r="R45" s="47">
        <f>'歳出（性質別）'!D16</f>
        <v>69960</v>
      </c>
      <c r="S45" s="47">
        <f>'歳出（性質別）'!E16</f>
        <v>74478</v>
      </c>
      <c r="T45" s="47">
        <f>'歳出（性質別）'!F16</f>
        <v>106208</v>
      </c>
      <c r="U45" s="47">
        <f>'歳出（性質別）'!G16</f>
        <v>133334</v>
      </c>
      <c r="V45" s="47">
        <f>'歳出（性質別）'!H16</f>
        <v>156724</v>
      </c>
      <c r="W45" s="47">
        <f>'歳出（性質別）'!I16</f>
        <v>142020</v>
      </c>
      <c r="X45" s="47">
        <f>'歳出（性質別）'!J16</f>
        <v>213830</v>
      </c>
      <c r="Y45" s="47">
        <f>'歳出（性質別）'!K16</f>
        <v>188730</v>
      </c>
      <c r="Z45" s="47">
        <f>'歳出（性質別）'!L16</f>
        <v>157270</v>
      </c>
      <c r="AA45" s="47">
        <f>'歳出（性質別）'!M16</f>
        <v>100730</v>
      </c>
      <c r="AB45" s="47">
        <f>'歳出（性質別）'!N16</f>
        <v>53110</v>
      </c>
      <c r="AC45" s="47">
        <f>'歳出（性質別）'!O16</f>
        <v>31250</v>
      </c>
      <c r="AD45" s="47">
        <f>'歳出（性質別）'!P16</f>
        <v>15460</v>
      </c>
      <c r="AE45" s="47">
        <f>'歳出（性質別）'!Q16</f>
        <v>10340</v>
      </c>
      <c r="AF45" s="47">
        <f>'歳出（性質別）'!R16</f>
        <v>28864</v>
      </c>
      <c r="AG45" s="47">
        <f>'歳出（性質別）'!S16</f>
        <v>44291</v>
      </c>
      <c r="AH45" s="47">
        <f>'歳出（性質別）'!T16</f>
        <v>2750</v>
      </c>
      <c r="AI45" s="47">
        <f>'歳出（性質別）'!U16</f>
        <v>5450</v>
      </c>
    </row>
    <row r="46" spans="16:35" ht="13.5">
      <c r="P46" t="s">
        <v>156</v>
      </c>
      <c r="Q46">
        <f>'歳出（性質別）'!B18</f>
        <v>0</v>
      </c>
      <c r="R46" s="47">
        <f>'歳出（性質別）'!D18</f>
        <v>2332484</v>
      </c>
      <c r="S46" s="47">
        <f>'歳出（性質別）'!E18</f>
        <v>2036527</v>
      </c>
      <c r="T46" s="47">
        <f>'歳出（性質別）'!F18</f>
        <v>2186541</v>
      </c>
      <c r="U46" s="47">
        <f>'歳出（性質別）'!G18</f>
        <v>1814539</v>
      </c>
      <c r="V46" s="47">
        <f>'歳出（性質別）'!H18</f>
        <v>2311258</v>
      </c>
      <c r="W46" s="47">
        <f>'歳出（性質別）'!I18</f>
        <v>1754680</v>
      </c>
      <c r="X46" s="47">
        <f>'歳出（性質別）'!J18</f>
        <v>1419654</v>
      </c>
      <c r="Y46" s="47">
        <f>'歳出（性質別）'!K18</f>
        <v>1995009</v>
      </c>
      <c r="Z46" s="47">
        <f>'歳出（性質別）'!L18</f>
        <v>2209312</v>
      </c>
      <c r="AA46" s="47">
        <f>'歳出（性質別）'!M18</f>
        <v>1525394</v>
      </c>
      <c r="AB46" s="47">
        <f>'歳出（性質別）'!N18</f>
        <v>2418528</v>
      </c>
      <c r="AC46" s="47">
        <f>'歳出（性質別）'!O18</f>
        <v>1775272</v>
      </c>
      <c r="AD46" s="47">
        <f>'歳出（性質別）'!P18</f>
        <v>923236</v>
      </c>
      <c r="AE46" s="47">
        <f>'歳出（性質別）'!Q18</f>
        <v>1235602</v>
      </c>
      <c r="AF46" s="47">
        <f>'歳出（性質別）'!R18</f>
        <v>1510120</v>
      </c>
      <c r="AG46" s="47">
        <f>'歳出（性質別）'!S18</f>
        <v>1034125</v>
      </c>
      <c r="AH46" s="47">
        <f>'歳出（性質別）'!T18</f>
        <v>908160</v>
      </c>
      <c r="AI46" s="47">
        <f>'歳出（性質別）'!U18</f>
        <v>1123748</v>
      </c>
    </row>
    <row r="47" spans="16:35" ht="13.5">
      <c r="P47" t="s">
        <v>155</v>
      </c>
      <c r="Q47">
        <f>'歳出（性質別）'!B23</f>
        <v>0</v>
      </c>
      <c r="R47" s="47">
        <f>'歳出（性質別）'!D23</f>
        <v>7365210</v>
      </c>
      <c r="S47" s="47">
        <f>'歳出（性質別）'!E23</f>
        <v>7185766</v>
      </c>
      <c r="T47" s="47">
        <f>'歳出（性質別）'!F23</f>
        <v>7645871</v>
      </c>
      <c r="U47" s="47">
        <f>'歳出（性質別）'!G23</f>
        <v>7520583</v>
      </c>
      <c r="V47" s="47">
        <f>'歳出（性質別）'!H23</f>
        <v>7824116</v>
      </c>
      <c r="W47" s="47">
        <f>'歳出（性質別）'!I23</f>
        <v>7677810</v>
      </c>
      <c r="X47" s="47">
        <f>'歳出（性質別）'!J23</f>
        <v>7511649</v>
      </c>
      <c r="Y47" s="47">
        <f>'歳出（性質別）'!K23</f>
        <v>8061604</v>
      </c>
      <c r="Z47" s="47">
        <f>'歳出（性質別）'!L23</f>
        <v>8441559</v>
      </c>
      <c r="AA47" s="47">
        <f>'歳出（性質別）'!M23</f>
        <v>7461599</v>
      </c>
      <c r="AB47" s="47">
        <f>'歳出（性質別）'!N23</f>
        <v>8496869</v>
      </c>
      <c r="AC47" s="47">
        <f>'歳出（性質別）'!O23</f>
        <v>7954110</v>
      </c>
      <c r="AD47" s="47">
        <f>'歳出（性質別）'!P23</f>
        <v>7027608</v>
      </c>
      <c r="AE47" s="47">
        <f>'歳出（性質別）'!Q23</f>
        <v>7729204</v>
      </c>
      <c r="AF47" s="47">
        <f>'歳出（性質別）'!R23</f>
        <v>7921850</v>
      </c>
      <c r="AG47" s="47">
        <f>'歳出（性質別）'!S23</f>
        <v>7514145</v>
      </c>
      <c r="AH47" s="47">
        <f>'歳出（性質別）'!T23</f>
        <v>7394481</v>
      </c>
      <c r="AI47" s="47">
        <f>'歳出（性質別）'!U23</f>
        <v>7820323</v>
      </c>
    </row>
    <row r="54" spans="16:35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０２(H14)</v>
      </c>
      <c r="AD54" t="str">
        <f>'歳出（目的別）'!P3</f>
        <v>０３(H15）</v>
      </c>
      <c r="AE54" t="str">
        <f>'歳出（目的別）'!Q3</f>
        <v>０４(H16）</v>
      </c>
      <c r="AF54" t="str">
        <f>'歳出（目的別）'!R3</f>
        <v>０５(H17）</v>
      </c>
      <c r="AG54" t="str">
        <f>'歳出（目的別）'!S3</f>
        <v>０６(H18）</v>
      </c>
      <c r="AH54" t="str">
        <f>'歳出（目的別）'!T3</f>
        <v>０７(H19）</v>
      </c>
      <c r="AI54" t="str">
        <f>'歳出（目的別）'!U3</f>
        <v>０８(H20）</v>
      </c>
    </row>
    <row r="55" spans="16:35" ht="13.5">
      <c r="P55" t="s">
        <v>157</v>
      </c>
      <c r="Q55">
        <f>'歳出（目的別）'!B5</f>
        <v>0</v>
      </c>
      <c r="R55" s="47">
        <f>'歳出（目的別）'!D5</f>
        <v>1573866</v>
      </c>
      <c r="S55" s="47">
        <f>'歳出（目的別）'!E5</f>
        <v>1273195</v>
      </c>
      <c r="T55" s="47">
        <f>'歳出（目的別）'!F5</f>
        <v>1420716</v>
      </c>
      <c r="U55" s="47">
        <f>'歳出（目的別）'!G5</f>
        <v>1620264</v>
      </c>
      <c r="V55" s="47">
        <f>'歳出（目的別）'!H5</f>
        <v>1226668</v>
      </c>
      <c r="W55" s="47">
        <f>'歳出（目的別）'!I5</f>
        <v>1411742</v>
      </c>
      <c r="X55" s="47">
        <f>'歳出（目的別）'!J5</f>
        <v>1448342</v>
      </c>
      <c r="Y55" s="47">
        <f>'歳出（目的別）'!K5</f>
        <v>1301849</v>
      </c>
      <c r="Z55" s="47">
        <f>'歳出（目的別）'!L5</f>
        <v>2106681</v>
      </c>
      <c r="AA55" s="47">
        <f>'歳出（目的別）'!M5</f>
        <v>1414480</v>
      </c>
      <c r="AB55" s="47">
        <f>'歳出（目的別）'!N5</f>
        <v>1382593</v>
      </c>
      <c r="AC55" s="47">
        <f>'歳出（目的別）'!O5</f>
        <v>1467503</v>
      </c>
      <c r="AD55" s="47">
        <f>'歳出（目的別）'!P5</f>
        <v>1371878</v>
      </c>
      <c r="AE55" s="47">
        <f>'歳出（目的別）'!Q5</f>
        <v>1250572</v>
      </c>
      <c r="AF55" s="47">
        <f>'歳出（目的別）'!R5</f>
        <v>1149680</v>
      </c>
      <c r="AG55" s="47">
        <f>'歳出（目的別）'!S5</f>
        <v>1067604</v>
      </c>
      <c r="AH55" s="47">
        <f>'歳出（目的別）'!T5</f>
        <v>1197151</v>
      </c>
      <c r="AI55" s="47">
        <f>'歳出（目的別）'!U5</f>
        <v>1212956</v>
      </c>
    </row>
    <row r="56" spans="16:35" ht="13.5">
      <c r="P56" t="s">
        <v>158</v>
      </c>
      <c r="Q56">
        <f>'歳出（目的別）'!B6</f>
        <v>0</v>
      </c>
      <c r="R56" s="47">
        <f>'歳出（目的別）'!D6</f>
        <v>882331</v>
      </c>
      <c r="S56" s="47">
        <f>'歳出（目的別）'!E6</f>
        <v>1081229</v>
      </c>
      <c r="T56" s="47">
        <f>'歳出（目的別）'!F6</f>
        <v>1154872</v>
      </c>
      <c r="U56" s="47">
        <f>'歳出（目的別）'!G6</f>
        <v>976149</v>
      </c>
      <c r="V56" s="47">
        <f>'歳出（目的別）'!H6</f>
        <v>1196297</v>
      </c>
      <c r="W56" s="47">
        <f>'歳出（目的別）'!I6</f>
        <v>1180477</v>
      </c>
      <c r="X56" s="47">
        <f>'歳出（目的別）'!J6</f>
        <v>1287795</v>
      </c>
      <c r="Y56" s="47">
        <f>'歳出（目的別）'!K6</f>
        <v>1740060</v>
      </c>
      <c r="Z56" s="47">
        <f>'歳出（目的別）'!L6</f>
        <v>1835512</v>
      </c>
      <c r="AA56" s="47">
        <f>'歳出（目的別）'!M6</f>
        <v>1511480</v>
      </c>
      <c r="AB56" s="47">
        <f>'歳出（目的別）'!N6</f>
        <v>2505742</v>
      </c>
      <c r="AC56" s="47">
        <f>'歳出（目的別）'!O6</f>
        <v>2121752</v>
      </c>
      <c r="AD56" s="47">
        <f>'歳出（目的別）'!P6</f>
        <v>1608960</v>
      </c>
      <c r="AE56" s="47">
        <f>'歳出（目的別）'!Q6</f>
        <v>1747806</v>
      </c>
      <c r="AF56" s="47">
        <f>'歳出（目的別）'!R6</f>
        <v>1805979</v>
      </c>
      <c r="AG56" s="47">
        <f>'歳出（目的別）'!S6</f>
        <v>1884476</v>
      </c>
      <c r="AH56" s="47">
        <f>'歳出（目的別）'!T6</f>
        <v>1859606</v>
      </c>
      <c r="AI56" s="47">
        <f>'歳出（目的別）'!U6</f>
        <v>2177473</v>
      </c>
    </row>
    <row r="57" spans="16:35" ht="13.5">
      <c r="P57" t="s">
        <v>159</v>
      </c>
      <c r="Q57">
        <f>'歳出（目的別）'!B7</f>
        <v>0</v>
      </c>
      <c r="R57" s="47">
        <f>'歳出（目的別）'!D7</f>
        <v>429395</v>
      </c>
      <c r="S57" s="47">
        <f>'歳出（目的別）'!E7</f>
        <v>495259</v>
      </c>
      <c r="T57" s="47">
        <f>'歳出（目的別）'!F7</f>
        <v>450121</v>
      </c>
      <c r="U57" s="47">
        <f>'歳出（目的別）'!G7</f>
        <v>562232</v>
      </c>
      <c r="V57" s="47">
        <f>'歳出（目的別）'!H7</f>
        <v>514973</v>
      </c>
      <c r="W57" s="47">
        <f>'歳出（目的別）'!I7</f>
        <v>558250</v>
      </c>
      <c r="X57" s="47">
        <f>'歳出（目的別）'!J7</f>
        <v>582560</v>
      </c>
      <c r="Y57" s="47">
        <f>'歳出（目的別）'!K7</f>
        <v>599782</v>
      </c>
      <c r="Z57" s="47">
        <f>'歳出（目的別）'!L7</f>
        <v>530358</v>
      </c>
      <c r="AA57" s="47">
        <f>'歳出（目的別）'!M7</f>
        <v>511154</v>
      </c>
      <c r="AB57" s="47">
        <f>'歳出（目的別）'!N7</f>
        <v>545306</v>
      </c>
      <c r="AC57" s="47">
        <f>'歳出（目的別）'!O7</f>
        <v>616726</v>
      </c>
      <c r="AD57" s="47">
        <f>'歳出（目的別）'!P7</f>
        <v>582497</v>
      </c>
      <c r="AE57" s="47">
        <f>'歳出（目的別）'!Q7</f>
        <v>520429</v>
      </c>
      <c r="AF57" s="47">
        <f>'歳出（目的別）'!R7</f>
        <v>624021</v>
      </c>
      <c r="AG57" s="47">
        <f>'歳出（目的別）'!S7</f>
        <v>722773</v>
      </c>
      <c r="AH57" s="47">
        <f>'歳出（目的別）'!T7</f>
        <v>608829</v>
      </c>
      <c r="AI57" s="47">
        <f>'歳出（目的別）'!U7</f>
        <v>645499</v>
      </c>
    </row>
    <row r="58" spans="16:35" ht="13.5">
      <c r="P58" t="s">
        <v>173</v>
      </c>
      <c r="Q58">
        <f>'歳出（目的別）'!B9</f>
        <v>0</v>
      </c>
      <c r="R58" s="47">
        <f>'歳出（目的別）'!D9</f>
        <v>478755</v>
      </c>
      <c r="S58" s="47">
        <f>'歳出（目的別）'!E9</f>
        <v>532880</v>
      </c>
      <c r="T58" s="47">
        <f>'歳出（目的別）'!F9</f>
        <v>818699</v>
      </c>
      <c r="U58" s="47">
        <f>'歳出（目的別）'!G9</f>
        <v>564284</v>
      </c>
      <c r="V58" s="47">
        <f>'歳出（目的別）'!H9</f>
        <v>845796</v>
      </c>
      <c r="W58" s="47">
        <f>'歳出（目的別）'!I9</f>
        <v>644804</v>
      </c>
      <c r="X58" s="47">
        <f>'歳出（目的別）'!J9</f>
        <v>503924</v>
      </c>
      <c r="Y58" s="47">
        <f>'歳出（目的別）'!K9</f>
        <v>419483</v>
      </c>
      <c r="Z58" s="47">
        <f>'歳出（目的別）'!L9</f>
        <v>260887</v>
      </c>
      <c r="AA58" s="47">
        <f>'歳出（目的別）'!M9</f>
        <v>265050</v>
      </c>
      <c r="AB58" s="47">
        <f>'歳出（目的別）'!N9</f>
        <v>243146</v>
      </c>
      <c r="AC58" s="47">
        <f>'歳出（目的別）'!O9</f>
        <v>233512</v>
      </c>
      <c r="AD58" s="47">
        <f>'歳出（目的別）'!P9</f>
        <v>240389</v>
      </c>
      <c r="AE58" s="47">
        <f>'歳出（目的別）'!Q9</f>
        <v>256747</v>
      </c>
      <c r="AF58" s="47">
        <f>'歳出（目的別）'!R9</f>
        <v>225072</v>
      </c>
      <c r="AG58" s="47">
        <f>'歳出（目的別）'!S9</f>
        <v>234747</v>
      </c>
      <c r="AH58" s="47">
        <f>'歳出（目的別）'!T9</f>
        <v>237456</v>
      </c>
      <c r="AI58" s="47">
        <f>'歳出（目的別）'!U9</f>
        <v>211339</v>
      </c>
    </row>
    <row r="59" spans="16:35" ht="13.5">
      <c r="P59" t="s">
        <v>160</v>
      </c>
      <c r="Q59">
        <f>'歳出（目的別）'!B10</f>
        <v>0</v>
      </c>
      <c r="R59" s="47">
        <f>'歳出（目的別）'!D10</f>
        <v>129847</v>
      </c>
      <c r="S59" s="47">
        <f>'歳出（目的別）'!E10</f>
        <v>141956</v>
      </c>
      <c r="T59" s="47">
        <f>'歳出（目的別）'!F10</f>
        <v>166281</v>
      </c>
      <c r="U59" s="47">
        <f>'歳出（目的別）'!G10</f>
        <v>173524</v>
      </c>
      <c r="V59" s="47">
        <f>'歳出（目的別）'!H10</f>
        <v>195837</v>
      </c>
      <c r="W59" s="47">
        <f>'歳出（目的別）'!I10</f>
        <v>206034</v>
      </c>
      <c r="X59" s="47">
        <f>'歳出（目的別）'!J10</f>
        <v>254041</v>
      </c>
      <c r="Y59" s="47">
        <f>'歳出（目的別）'!K10</f>
        <v>254613</v>
      </c>
      <c r="Z59" s="47">
        <f>'歳出（目的別）'!L10</f>
        <v>224089</v>
      </c>
      <c r="AA59" s="47">
        <f>'歳出（目的別）'!M10</f>
        <v>197296</v>
      </c>
      <c r="AB59" s="47">
        <f>'歳出（目的別）'!N10</f>
        <v>185409</v>
      </c>
      <c r="AC59" s="47">
        <f>'歳出（目的別）'!O10</f>
        <v>175265</v>
      </c>
      <c r="AD59" s="47">
        <f>'歳出（目的別）'!P10</f>
        <v>162937</v>
      </c>
      <c r="AE59" s="47">
        <f>'歳出（目的別）'!Q10</f>
        <v>150158</v>
      </c>
      <c r="AF59" s="47">
        <f>'歳出（目的別）'!R10</f>
        <v>249586</v>
      </c>
      <c r="AG59" s="47">
        <f>'歳出（目的別）'!S10</f>
        <v>155932</v>
      </c>
      <c r="AH59" s="47">
        <f>'歳出（目的別）'!T10</f>
        <v>220865</v>
      </c>
      <c r="AI59" s="47">
        <f>'歳出（目的別）'!U10</f>
        <v>177332</v>
      </c>
    </row>
    <row r="60" spans="16:35" ht="13.5">
      <c r="P60" t="s">
        <v>161</v>
      </c>
      <c r="Q60">
        <f>'歳出（目的別）'!B11</f>
        <v>0</v>
      </c>
      <c r="R60" s="47">
        <f>'歳出（目的別）'!D11</f>
        <v>1694363</v>
      </c>
      <c r="S60" s="47">
        <f>'歳出（目的別）'!E11</f>
        <v>1484858</v>
      </c>
      <c r="T60" s="47">
        <f>'歳出（目的別）'!F11</f>
        <v>1479692</v>
      </c>
      <c r="U60" s="47">
        <f>'歳出（目的別）'!G11</f>
        <v>1477772</v>
      </c>
      <c r="V60" s="47">
        <f>'歳出（目的別）'!H11</f>
        <v>1688628</v>
      </c>
      <c r="W60" s="47">
        <f>'歳出（目的別）'!I11</f>
        <v>1429071</v>
      </c>
      <c r="X60" s="47">
        <f>'歳出（目的別）'!J11</f>
        <v>1168855</v>
      </c>
      <c r="Y60" s="47">
        <f>'歳出（目的別）'!K11</f>
        <v>1452933</v>
      </c>
      <c r="Z60" s="47">
        <f>'歳出（目的別）'!L11</f>
        <v>1400309</v>
      </c>
      <c r="AA60" s="47">
        <f>'歳出（目的別）'!M11</f>
        <v>1545880</v>
      </c>
      <c r="AB60" s="47">
        <f>'歳出（目的別）'!N11</f>
        <v>1501699</v>
      </c>
      <c r="AC60" s="47">
        <f>'歳出（目的別）'!O11</f>
        <v>1100367</v>
      </c>
      <c r="AD60" s="47">
        <f>'歳出（目的別）'!P11</f>
        <v>974427</v>
      </c>
      <c r="AE60" s="47">
        <f>'歳出（目的別）'!Q11</f>
        <v>1012870</v>
      </c>
      <c r="AF60" s="47">
        <f>'歳出（目的別）'!R11</f>
        <v>889757</v>
      </c>
      <c r="AG60" s="47">
        <f>'歳出（目的別）'!S11</f>
        <v>845017</v>
      </c>
      <c r="AH60" s="47">
        <f>'歳出（目的別）'!T11</f>
        <v>1093058</v>
      </c>
      <c r="AI60" s="47">
        <f>'歳出（目的別）'!U11</f>
        <v>1240420</v>
      </c>
    </row>
    <row r="61" spans="16:35" ht="13.5">
      <c r="P61" t="s">
        <v>162</v>
      </c>
      <c r="Q61">
        <f>'歳出（目的別）'!B13</f>
        <v>0</v>
      </c>
      <c r="R61" s="47">
        <f>'歳出（目的別）'!D13</f>
        <v>900674</v>
      </c>
      <c r="S61" s="47">
        <f>'歳出（目的別）'!E13</f>
        <v>868566</v>
      </c>
      <c r="T61" s="47">
        <f>'歳出（目的別）'!F13</f>
        <v>839230</v>
      </c>
      <c r="U61" s="47">
        <f>'歳出（目的別）'!G13</f>
        <v>847484</v>
      </c>
      <c r="V61" s="47">
        <f>'歳出（目的別）'!H13</f>
        <v>857594</v>
      </c>
      <c r="W61" s="47">
        <f>'歳出（目的別）'!I13</f>
        <v>892063</v>
      </c>
      <c r="X61" s="47">
        <f>'歳出（目的別）'!J13</f>
        <v>961529</v>
      </c>
      <c r="Y61" s="47">
        <f>'歳出（目的別）'!K13</f>
        <v>917508</v>
      </c>
      <c r="Z61" s="47">
        <f>'歳出（目的別）'!L13</f>
        <v>793834</v>
      </c>
      <c r="AA61" s="47">
        <f>'歳出（目的別）'!M13</f>
        <v>787586</v>
      </c>
      <c r="AB61" s="47">
        <f>'歳出（目的別）'!N13</f>
        <v>873561</v>
      </c>
      <c r="AC61" s="47">
        <f>'歳出（目的別）'!O13</f>
        <v>968982</v>
      </c>
      <c r="AD61" s="47">
        <f>'歳出（目的別）'!P13</f>
        <v>879538</v>
      </c>
      <c r="AE61" s="47">
        <f>'歳出（目的別）'!Q13</f>
        <v>1237616</v>
      </c>
      <c r="AF61" s="47">
        <f>'歳出（目的別）'!R13</f>
        <v>1643898</v>
      </c>
      <c r="AG61" s="47">
        <f>'歳出（目的別）'!S13</f>
        <v>1267115</v>
      </c>
      <c r="AH61" s="47">
        <f>'歳出（目的別）'!T13</f>
        <v>752808</v>
      </c>
      <c r="AI61" s="47">
        <f>'歳出（目的別）'!U13</f>
        <v>820803</v>
      </c>
    </row>
    <row r="62" spans="16:35" ht="13.5">
      <c r="P62" t="s">
        <v>163</v>
      </c>
      <c r="Q62">
        <f>'歳出（目的別）'!B15</f>
        <v>0</v>
      </c>
      <c r="R62" s="47">
        <f>'歳出（目的別）'!D15</f>
        <v>813254</v>
      </c>
      <c r="S62" s="47">
        <f>'歳出（目的別）'!E15</f>
        <v>835834</v>
      </c>
      <c r="T62" s="47">
        <f>'歳出（目的別）'!F15</f>
        <v>843844</v>
      </c>
      <c r="U62" s="47">
        <f>'歳出（目的別）'!G15</f>
        <v>809680</v>
      </c>
      <c r="V62" s="47">
        <f>'歳出（目的別）'!H15</f>
        <v>812612</v>
      </c>
      <c r="W62" s="47">
        <f>'歳出（目的別）'!I15</f>
        <v>826762</v>
      </c>
      <c r="X62" s="47">
        <f>'歳出（目的別）'!J15</f>
        <v>788776</v>
      </c>
      <c r="Y62" s="47">
        <f>'歳出（目的別）'!K15</f>
        <v>796693</v>
      </c>
      <c r="Z62" s="47">
        <f>'歳出（目的別）'!L15</f>
        <v>735205</v>
      </c>
      <c r="AA62" s="47">
        <f>'歳出（目的別）'!M15</f>
        <v>707322</v>
      </c>
      <c r="AB62" s="47">
        <f>'歳出（目的別）'!N15</f>
        <v>715380</v>
      </c>
      <c r="AC62" s="47">
        <f>'歳出（目的別）'!O15</f>
        <v>753073</v>
      </c>
      <c r="AD62" s="47">
        <f>'歳出（目的別）'!P15</f>
        <v>710509</v>
      </c>
      <c r="AE62" s="47">
        <f>'歳出（目的別）'!Q15</f>
        <v>1078860</v>
      </c>
      <c r="AF62" s="47">
        <f>'歳出（目的別）'!R15</f>
        <v>842519</v>
      </c>
      <c r="AG62" s="47">
        <f>'歳出（目的別）'!S15</f>
        <v>851072</v>
      </c>
      <c r="AH62" s="47">
        <f>'歳出（目的別）'!T15</f>
        <v>914322</v>
      </c>
      <c r="AI62" s="47">
        <f>'歳出（目的別）'!U15</f>
        <v>846555</v>
      </c>
    </row>
    <row r="63" spans="16:35" ht="13.5">
      <c r="P63" t="s">
        <v>164</v>
      </c>
      <c r="Q63">
        <f>'歳出（目的別）'!B19</f>
        <v>0</v>
      </c>
      <c r="R63" s="47">
        <f>'歳出（目的別）'!D19</f>
        <v>7365210</v>
      </c>
      <c r="S63" s="47">
        <f>'歳出（目的別）'!E19</f>
        <v>7185766</v>
      </c>
      <c r="T63" s="47">
        <f>'歳出（目的別）'!F19</f>
        <v>7645871</v>
      </c>
      <c r="U63" s="47">
        <f>'歳出（目的別）'!G19</f>
        <v>7520583</v>
      </c>
      <c r="V63" s="47">
        <f>'歳出（目的別）'!H19</f>
        <v>7824116</v>
      </c>
      <c r="W63" s="47">
        <f>'歳出（目的別）'!I19</f>
        <v>7677810</v>
      </c>
      <c r="X63" s="47">
        <f>'歳出（目的別）'!J19</f>
        <v>7511649</v>
      </c>
      <c r="Y63" s="47">
        <f>'歳出（目的別）'!K19</f>
        <v>8061604</v>
      </c>
      <c r="Z63" s="47">
        <f>'歳出（目的別）'!L19</f>
        <v>8441559</v>
      </c>
      <c r="AA63" s="47">
        <f>'歳出（目的別）'!M19</f>
        <v>7461599</v>
      </c>
      <c r="AB63" s="47">
        <f>'歳出（目的別）'!N19</f>
        <v>8496869</v>
      </c>
      <c r="AC63" s="47">
        <f>'歳出（目的別）'!O19</f>
        <v>7954110</v>
      </c>
      <c r="AD63" s="47">
        <f>'歳出（目的別）'!P19</f>
        <v>7027608</v>
      </c>
      <c r="AE63" s="47">
        <f>'歳出（目的別）'!Q19</f>
        <v>7729204</v>
      </c>
      <c r="AF63" s="47">
        <f>'歳出（目的別）'!R19</f>
        <v>7921850</v>
      </c>
      <c r="AG63" s="47">
        <f>'歳出（目的別）'!S19</f>
        <v>7514145</v>
      </c>
      <c r="AH63" s="47">
        <f>'歳出（目的別）'!T19</f>
        <v>7394481</v>
      </c>
      <c r="AI63" s="47">
        <f>'歳出（目的別）'!U19</f>
        <v>7820323</v>
      </c>
    </row>
    <row r="77" spans="16:35" ht="18.75" customHeight="1"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０２(H14)</v>
      </c>
      <c r="AD77" t="str">
        <f>'歳出（性質別）'!P3</f>
        <v>０３(H15）</v>
      </c>
      <c r="AE77" t="str">
        <f>'歳出（性質別）'!Q3</f>
        <v>０４(H16）</v>
      </c>
      <c r="AF77" t="str">
        <f>'歳出（性質別）'!R3</f>
        <v>０５(H17）</v>
      </c>
      <c r="AG77" t="str">
        <f>'歳出（性質別）'!S3</f>
        <v>０６(H18）</v>
      </c>
      <c r="AH77" t="str">
        <f>'歳出（性質別）'!T3</f>
        <v>０７(H19）</v>
      </c>
      <c r="AI77" t="str">
        <f>'歳出（性質別）'!U3</f>
        <v>０８(H20）</v>
      </c>
    </row>
    <row r="78" spans="16:35" ht="13.5">
      <c r="P78" t="s">
        <v>165</v>
      </c>
      <c r="Q78">
        <f>'歳出（性質別）'!B19</f>
        <v>0</v>
      </c>
      <c r="R78" s="47">
        <f>'歳出（性質別）'!D19</f>
        <v>315751</v>
      </c>
      <c r="S78" s="47">
        <f>'歳出（性質別）'!E19</f>
        <v>381657</v>
      </c>
      <c r="T78" s="47">
        <f>'歳出（性質別）'!F19</f>
        <v>873408</v>
      </c>
      <c r="U78" s="47">
        <f>'歳出（性質別）'!G19</f>
        <v>568336</v>
      </c>
      <c r="V78" s="47">
        <f>'歳出（性質別）'!H19</f>
        <v>892282</v>
      </c>
      <c r="W78" s="47">
        <f>'歳出（性質別）'!I19</f>
        <v>360815</v>
      </c>
      <c r="X78" s="47">
        <f>'歳出（性質別）'!J19</f>
        <v>285910</v>
      </c>
      <c r="Y78" s="47">
        <f>'歳出（性質別）'!K19</f>
        <v>396033</v>
      </c>
      <c r="Z78" s="47">
        <f>'歳出（性質別）'!L19</f>
        <v>283590</v>
      </c>
      <c r="AA78" s="47">
        <f>'歳出（性質別）'!M19</f>
        <v>211085</v>
      </c>
      <c r="AB78" s="47">
        <f>'歳出（性質別）'!N19</f>
        <v>77856</v>
      </c>
      <c r="AC78" s="47">
        <f>'歳出（性質別）'!O19</f>
        <v>174997</v>
      </c>
      <c r="AD78" s="47">
        <f>'歳出（性質別）'!P19</f>
        <v>71013</v>
      </c>
      <c r="AE78" s="47">
        <f>'歳出（性質別）'!Q19</f>
        <v>320820</v>
      </c>
      <c r="AF78" s="47">
        <f>'歳出（性質別）'!R19</f>
        <v>592042</v>
      </c>
      <c r="AG78" s="47">
        <f>'歳出（性質別）'!S19</f>
        <v>224849</v>
      </c>
      <c r="AH78" s="47">
        <f>'歳出（性質別）'!T19</f>
        <v>295473</v>
      </c>
      <c r="AI78" s="47">
        <f>'歳出（性質別）'!U19</f>
        <v>628696</v>
      </c>
    </row>
    <row r="79" spans="13:35" ht="13.5">
      <c r="M79" s="29" t="str">
        <f>'財政指標'!$U$1</f>
        <v>大平町</v>
      </c>
      <c r="P79" t="s">
        <v>166</v>
      </c>
      <c r="Q79">
        <f>'歳出（性質別）'!B20</f>
        <v>0</v>
      </c>
      <c r="R79" s="47">
        <f>'歳出（性質別）'!D20</f>
        <v>2008133</v>
      </c>
      <c r="S79" s="47">
        <f>'歳出（性質別）'!E20</f>
        <v>1654870</v>
      </c>
      <c r="T79" s="47">
        <f>'歳出（性質別）'!F20</f>
        <v>1313133</v>
      </c>
      <c r="U79" s="47">
        <f>'歳出（性質別）'!G20</f>
        <v>1246203</v>
      </c>
      <c r="V79" s="47">
        <f>'歳出（性質別）'!H20</f>
        <v>1418976</v>
      </c>
      <c r="W79" s="47">
        <f>'歳出（性質別）'!I20</f>
        <v>1393865</v>
      </c>
      <c r="X79" s="47">
        <f>'歳出（性質別）'!J20</f>
        <v>1133744</v>
      </c>
      <c r="Y79" s="47">
        <f>'歳出（性質別）'!K20</f>
        <v>1598976</v>
      </c>
      <c r="Z79" s="47">
        <f>'歳出（性質別）'!L20</f>
        <v>1925722</v>
      </c>
      <c r="AA79" s="47">
        <f>'歳出（性質別）'!M20</f>
        <v>1302487</v>
      </c>
      <c r="AB79" s="47">
        <f>'歳出（性質別）'!N20</f>
        <v>2334410</v>
      </c>
      <c r="AC79" s="47">
        <f>'歳出（性質別）'!O20</f>
        <v>1597726</v>
      </c>
      <c r="AD79" s="47">
        <f>'歳出（性質別）'!P20</f>
        <v>838522</v>
      </c>
      <c r="AE79" s="47">
        <f>'歳出（性質別）'!Q20</f>
        <v>882661</v>
      </c>
      <c r="AF79" s="47">
        <f>'歳出（性質別）'!R20</f>
        <v>915473</v>
      </c>
      <c r="AG79" s="47">
        <f>'歳出（性質別）'!S20</f>
        <v>782841</v>
      </c>
      <c r="AH79" s="47">
        <f>'歳出（性質別）'!T20</f>
        <v>581913</v>
      </c>
      <c r="AI79" s="47">
        <f>'歳出（性質別）'!U20</f>
        <v>480862</v>
      </c>
    </row>
    <row r="93" spans="17:35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  <c r="AE93" t="str">
        <f>'財政指標'!R3</f>
        <v>０４(H16)</v>
      </c>
      <c r="AF93" t="str">
        <f>'財政指標'!S3</f>
        <v>０５(H17)</v>
      </c>
      <c r="AG93" t="str">
        <f>'財政指標'!T3</f>
        <v>０６(H18)</v>
      </c>
      <c r="AH93" t="str">
        <f>'財政指標'!U3</f>
        <v>０７(H19)</v>
      </c>
      <c r="AI93" t="str">
        <f>'財政指標'!V3</f>
        <v>０８(H20)</v>
      </c>
    </row>
    <row r="94" spans="16:35" ht="13.5">
      <c r="P94" t="s">
        <v>147</v>
      </c>
      <c r="Q94">
        <f>'財政指標'!C6</f>
        <v>0</v>
      </c>
      <c r="R94" s="47">
        <f>'財政指標'!E6</f>
        <v>7365210</v>
      </c>
      <c r="S94" s="47">
        <f>'財政指標'!F6</f>
        <v>7185766</v>
      </c>
      <c r="T94" s="47">
        <f>'財政指標'!G6</f>
        <v>7645871</v>
      </c>
      <c r="U94" s="47">
        <f>'財政指標'!H6</f>
        <v>7520583</v>
      </c>
      <c r="V94" s="47">
        <f>'財政指標'!I6</f>
        <v>7824116</v>
      </c>
      <c r="W94" s="47">
        <f>'財政指標'!J6</f>
        <v>7677810</v>
      </c>
      <c r="X94" s="47">
        <f>'財政指標'!K6</f>
        <v>7511649</v>
      </c>
      <c r="Y94" s="47">
        <f>'財政指標'!L6</f>
        <v>8061604</v>
      </c>
      <c r="Z94" s="47">
        <f>'財政指標'!M6</f>
        <v>8441559</v>
      </c>
      <c r="AA94" s="47">
        <f>'財政指標'!N6</f>
        <v>7461599</v>
      </c>
      <c r="AB94" s="47">
        <f>'財政指標'!O6</f>
        <v>8496869</v>
      </c>
      <c r="AC94" s="47">
        <f>'財政指標'!P6</f>
        <v>7954110</v>
      </c>
      <c r="AD94" s="47">
        <f>'財政指標'!Q6</f>
        <v>7027608</v>
      </c>
      <c r="AE94" s="47">
        <f>'財政指標'!R6</f>
        <v>7729204</v>
      </c>
      <c r="AF94" s="47">
        <f>'財政指標'!S6</f>
        <v>7921850</v>
      </c>
      <c r="AG94" s="47">
        <f>'財政指標'!T6</f>
        <v>7514145</v>
      </c>
      <c r="AH94" s="47">
        <f>'財政指標'!U6</f>
        <v>7394481</v>
      </c>
      <c r="AI94" s="47">
        <f>'財政指標'!V6</f>
        <v>7820323</v>
      </c>
    </row>
    <row r="95" spans="16:35" ht="13.5">
      <c r="P95" t="s">
        <v>148</v>
      </c>
      <c r="Q95">
        <f>'財政指標'!B31</f>
        <v>0</v>
      </c>
      <c r="R95" s="47">
        <f>'財政指標'!E31</f>
        <v>5553280</v>
      </c>
      <c r="S95" s="47">
        <f>'財政指標'!F31</f>
        <v>5643509</v>
      </c>
      <c r="T95" s="47">
        <f>'財政指標'!G31</f>
        <v>5669528</v>
      </c>
      <c r="U95" s="47">
        <f>'財政指標'!H31</f>
        <v>5712406</v>
      </c>
      <c r="V95" s="47">
        <f>'財政指標'!I31</f>
        <v>5663362</v>
      </c>
      <c r="W95" s="47">
        <f>'財政指標'!J31</f>
        <v>5763086</v>
      </c>
      <c r="X95" s="47">
        <f>'財政指標'!K31</f>
        <v>5558544</v>
      </c>
      <c r="Y95" s="47">
        <f>'財政指標'!L31</f>
        <v>5581121</v>
      </c>
      <c r="Z95" s="47">
        <f>'財政指標'!M31</f>
        <v>5608098</v>
      </c>
      <c r="AA95" s="47">
        <f>'財政指標'!N31</f>
        <v>5758540</v>
      </c>
      <c r="AB95" s="47">
        <f>'財政指標'!O31</f>
        <v>6587232</v>
      </c>
      <c r="AC95" s="47">
        <f>'財政指標'!P31</f>
        <v>6981350</v>
      </c>
      <c r="AD95" s="47">
        <f>'財政指標'!Q31</f>
        <v>7016982</v>
      </c>
      <c r="AE95" s="47">
        <f>'財政指標'!R31</f>
        <v>6748611</v>
      </c>
      <c r="AF95" s="47">
        <f>'財政指標'!S31</f>
        <v>7026248</v>
      </c>
      <c r="AG95" s="47">
        <f>'財政指標'!T31</f>
        <v>6977282</v>
      </c>
      <c r="AH95" s="47">
        <f>'財政指標'!U31</f>
        <v>6620338</v>
      </c>
      <c r="AI95" s="47">
        <f>'財政指標'!V31</f>
        <v>6228105</v>
      </c>
    </row>
  </sheetData>
  <printOptions/>
  <pageMargins left="0.7874015748031497" right="0.7874015748031497" top="0.7874015748031497" bottom="0.71" header="0" footer="0.5118110236220472"/>
  <pageSetup firstPageNumber="10" useFirstPageNumber="1" horizontalDpi="600" verticalDpi="6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2007-02-19T20:17:19Z</cp:lastPrinted>
  <dcterms:created xsi:type="dcterms:W3CDTF">2002-01-04T12:12:41Z</dcterms:created>
  <dcterms:modified xsi:type="dcterms:W3CDTF">2010-06-29T04:58:58Z</dcterms:modified>
  <cp:category/>
  <cp:version/>
  <cp:contentType/>
  <cp:contentStatus/>
</cp:coreProperties>
</file>