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updateLinks="never"/>
  <mc:AlternateContent xmlns:mc="http://schemas.openxmlformats.org/markup-compatibility/2006">
    <mc:Choice Requires="x15">
      <x15ac:absPath xmlns:x15ac="http://schemas.microsoft.com/office/spreadsheetml/2010/11/ac" url="D:\とちぎ地域・自治研\HPデーター\とちぎ自治研\zaisei-data\"/>
    </mc:Choice>
  </mc:AlternateContent>
  <xr:revisionPtr revIDLastSave="0" documentId="10_ncr:8100000_{30C41F60-B7D0-4F75-9F90-E677B37FE193}" xr6:coauthVersionLast="32" xr6:coauthVersionMax="32" xr10:uidLastSave="{00000000-0000-0000-0000-000000000000}"/>
  <bookViews>
    <workbookView xWindow="-72" yWindow="-24" windowWidth="9264" windowHeight="10296" tabRatio="605" firstSheet="3" activeTab="12" xr2:uid="{00000000-000D-0000-FFFF-FFFF00000000}"/>
  </bookViews>
  <sheets>
    <sheet name="財政指標" sheetId="4" r:id="rId1"/>
    <sheet name="旧栃木市" sheetId="13" state="hidden" r:id="rId2"/>
    <sheet name="旧西方町" sheetId="11" state="hidden" r:id="rId3"/>
    <sheet name="歳入" sheetId="1" r:id="rId4"/>
    <sheet name="旧栃木市・歳入" sheetId="18" state="hidden" r:id="rId5"/>
    <sheet name="旧西方町・歳入" sheetId="19" state="hidden" r:id="rId6"/>
    <sheet name="税" sheetId="2" r:id="rId7"/>
    <sheet name="旧栃木市・税" sheetId="14" state="hidden" r:id="rId8"/>
    <sheet name="旧西方町・税" sheetId="15" state="hidden" r:id="rId9"/>
    <sheet name="歳出（性質別）" sheetId="5" r:id="rId10"/>
    <sheet name="旧栃木市・性質" sheetId="22" state="hidden" r:id="rId11"/>
    <sheet name="旧西方町・性質" sheetId="23" state="hidden" r:id="rId12"/>
    <sheet name="歳出（目的別）" sheetId="3" r:id="rId13"/>
    <sheet name="旧栃木市・目的" sheetId="26" state="hidden" r:id="rId14"/>
    <sheet name="旧西方町・目的" sheetId="27" state="hidden" r:id="rId15"/>
    <sheet name="グラフ" sheetId="9" r:id="rId16"/>
  </sheets>
  <externalReferences>
    <externalReference r:id="rId17"/>
    <externalReference r:id="rId18"/>
    <externalReference r:id="rId19"/>
  </externalReferences>
  <definedNames>
    <definedName name="_xlnm.Print_Area" localSheetId="15">グラフ!$A$1:$N$114</definedName>
    <definedName name="_xlnm.Print_Area" localSheetId="3">歳入!$A$1:$Z$74</definedName>
    <definedName name="_xlnm.Print_Area" localSheetId="0">財政指標!$A$1:$AA$39</definedName>
    <definedName name="_xlnm.Print_Area" localSheetId="6">税!$A$1:$Z$56</definedName>
    <definedName name="_xlnm.Print_Titles" localSheetId="9">'歳出（性質別）'!$A:$A</definedName>
    <definedName name="_xlnm.Print_Titles" localSheetId="12">'歳出（目的別）'!$A:$A</definedName>
    <definedName name="_xlnm.Print_Titles" localSheetId="3">歳入!$A:$A</definedName>
    <definedName name="_xlnm.Print_Titles" localSheetId="0">財政指標!$A:$B</definedName>
    <definedName name="_xlnm.Print_Titles" localSheetId="6">税!$A:$A</definedName>
  </definedNames>
  <calcPr calcId="162913"/>
</workbook>
</file>

<file path=xl/calcChain.xml><?xml version="1.0" encoding="utf-8"?>
<calcChain xmlns="http://schemas.openxmlformats.org/spreadsheetml/2006/main">
  <c r="AN95" i="9" l="1"/>
  <c r="AN94" i="9"/>
  <c r="AN93" i="9"/>
  <c r="AN79" i="9"/>
  <c r="AN78" i="9"/>
  <c r="AN77" i="9"/>
  <c r="AN62" i="9"/>
  <c r="AN61" i="9"/>
  <c r="AN60" i="9"/>
  <c r="AN59" i="9"/>
  <c r="AN58" i="9"/>
  <c r="AN57" i="9"/>
  <c r="AN56" i="9"/>
  <c r="AN55" i="9"/>
  <c r="AN54" i="9"/>
  <c r="AN46" i="9"/>
  <c r="AN45" i="9"/>
  <c r="AN44" i="9"/>
  <c r="AN43" i="9"/>
  <c r="AN42" i="9"/>
  <c r="AN41" i="9"/>
  <c r="AN40" i="9"/>
  <c r="AN39" i="9"/>
  <c r="AN33" i="9"/>
  <c r="AN32" i="9"/>
  <c r="AN30" i="9"/>
  <c r="AN6" i="9"/>
  <c r="AN5" i="9"/>
  <c r="AN4" i="9"/>
  <c r="AN3" i="9"/>
  <c r="AN2" i="9"/>
  <c r="AN1" i="9"/>
  <c r="Z30" i="3"/>
  <c r="Z19" i="3"/>
  <c r="Z47" i="3" s="1"/>
  <c r="Z30" i="5"/>
  <c r="Z26" i="5"/>
  <c r="Z25" i="5"/>
  <c r="Z24" i="5"/>
  <c r="Z52" i="5" s="1"/>
  <c r="Z30" i="2"/>
  <c r="Z21" i="2"/>
  <c r="Z4" i="2"/>
  <c r="AN31" i="9" s="1"/>
  <c r="Z38" i="1"/>
  <c r="Z37" i="1"/>
  <c r="Z36" i="1"/>
  <c r="Z35" i="1"/>
  <c r="Z34" i="1"/>
  <c r="Z33" i="1"/>
  <c r="Z69" i="1" s="1"/>
  <c r="AN7" i="9" l="1"/>
  <c r="AN47" i="9"/>
  <c r="AN63" i="9"/>
  <c r="Z33" i="3"/>
  <c r="Z35" i="3"/>
  <c r="Z37" i="3"/>
  <c r="Z39" i="3"/>
  <c r="Z41" i="3"/>
  <c r="Z43" i="3"/>
  <c r="Z46" i="3"/>
  <c r="Z34" i="3"/>
  <c r="Z36" i="3"/>
  <c r="Z38" i="3"/>
  <c r="Z40" i="3"/>
  <c r="Z42" i="3"/>
  <c r="Z44" i="3"/>
  <c r="Z33" i="5"/>
  <c r="Z35" i="5"/>
  <c r="Z37" i="5"/>
  <c r="Z39" i="5"/>
  <c r="Z41" i="5"/>
  <c r="Z43" i="5"/>
  <c r="Z45" i="5"/>
  <c r="Z47" i="5"/>
  <c r="Z49" i="5"/>
  <c r="Z51" i="5"/>
  <c r="Z34" i="5"/>
  <c r="Z36" i="5"/>
  <c r="Z38" i="5"/>
  <c r="Z40" i="5"/>
  <c r="Z42" i="5"/>
  <c r="Z44" i="5"/>
  <c r="Z46" i="5"/>
  <c r="Z48" i="5"/>
  <c r="Z55" i="5" s="1"/>
  <c r="Z50" i="5"/>
  <c r="Z17" i="2"/>
  <c r="Z72" i="1"/>
  <c r="Z74" i="1"/>
  <c r="Z71" i="1"/>
  <c r="Z73" i="1"/>
  <c r="Z42" i="1"/>
  <c r="Z44" i="1"/>
  <c r="Z46" i="1"/>
  <c r="Z48" i="1"/>
  <c r="Z50" i="1"/>
  <c r="Z52" i="1"/>
  <c r="Z54" i="1"/>
  <c r="Z56" i="1"/>
  <c r="Z58" i="1"/>
  <c r="Z60" i="1"/>
  <c r="Z62" i="1"/>
  <c r="Z64" i="1"/>
  <c r="Z66" i="1"/>
  <c r="Z68" i="1"/>
  <c r="Z41" i="1"/>
  <c r="Z43" i="1"/>
  <c r="Z45" i="1"/>
  <c r="Z47" i="1"/>
  <c r="Z49" i="1"/>
  <c r="Z51" i="1"/>
  <c r="Z53" i="1"/>
  <c r="Z55" i="1"/>
  <c r="Z57" i="1"/>
  <c r="Z59" i="1"/>
  <c r="Z61" i="1"/>
  <c r="Z63" i="1"/>
  <c r="Z65" i="1"/>
  <c r="Z67" i="1"/>
  <c r="AA33" i="4"/>
  <c r="AA27" i="4"/>
  <c r="AA15" i="4"/>
  <c r="AM95" i="9"/>
  <c r="AM94" i="9"/>
  <c r="AM93" i="9"/>
  <c r="AM79" i="9"/>
  <c r="AM78" i="9"/>
  <c r="AM77" i="9"/>
  <c r="AM62" i="9"/>
  <c r="AM61" i="9"/>
  <c r="AM60" i="9"/>
  <c r="AM59" i="9"/>
  <c r="AM58" i="9"/>
  <c r="AM57" i="9"/>
  <c r="AM56" i="9"/>
  <c r="AM55" i="9"/>
  <c r="AM54" i="9"/>
  <c r="AM46" i="9"/>
  <c r="AM45" i="9"/>
  <c r="AM44" i="9"/>
  <c r="AM43" i="9"/>
  <c r="AM42" i="9"/>
  <c r="AM41" i="9"/>
  <c r="AM40" i="9"/>
  <c r="AM39" i="9"/>
  <c r="AM33" i="9"/>
  <c r="AM32" i="9"/>
  <c r="AM30" i="9"/>
  <c r="AM6" i="9"/>
  <c r="AM5" i="9"/>
  <c r="AM4" i="9"/>
  <c r="AM3" i="9"/>
  <c r="AM2" i="9"/>
  <c r="AM1" i="9"/>
  <c r="Y19" i="3"/>
  <c r="AM63" i="9" s="1"/>
  <c r="Y24" i="5"/>
  <c r="AM47" i="9" s="1"/>
  <c r="Y26" i="5"/>
  <c r="Y25" i="5"/>
  <c r="Y52" i="5"/>
  <c r="Y4" i="2"/>
  <c r="AM31" i="9" s="1"/>
  <c r="X4" i="2"/>
  <c r="Y21" i="2"/>
  <c r="Y17" i="2" s="1"/>
  <c r="Y37" i="1"/>
  <c r="Y36" i="1"/>
  <c r="Y35" i="1"/>
  <c r="Y34" i="1"/>
  <c r="Y33" i="1"/>
  <c r="Y69" i="1" s="1"/>
  <c r="Z33" i="4"/>
  <c r="Z27" i="4"/>
  <c r="Z15" i="4"/>
  <c r="W4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W15" i="3"/>
  <c r="V15" i="3"/>
  <c r="U15" i="3"/>
  <c r="T15" i="3"/>
  <c r="S15" i="3"/>
  <c r="R15" i="3"/>
  <c r="Q15" i="3"/>
  <c r="P15" i="3"/>
  <c r="O15" i="3"/>
  <c r="AC62" i="9" s="1"/>
  <c r="N15" i="3"/>
  <c r="M15" i="3"/>
  <c r="AA62" i="9" s="1"/>
  <c r="L15" i="3"/>
  <c r="K15" i="3"/>
  <c r="J15" i="3"/>
  <c r="I15" i="3"/>
  <c r="H15" i="3"/>
  <c r="G15" i="3"/>
  <c r="U62" i="9" s="1"/>
  <c r="F15" i="3"/>
  <c r="E15" i="3"/>
  <c r="S62" i="9" s="1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W13" i="3"/>
  <c r="V13" i="3"/>
  <c r="U13" i="3"/>
  <c r="T13" i="3"/>
  <c r="S13" i="3"/>
  <c r="R13" i="3"/>
  <c r="Q13" i="3"/>
  <c r="P13" i="3"/>
  <c r="O13" i="3"/>
  <c r="N13" i="3"/>
  <c r="M13" i="3"/>
  <c r="AA61" i="9" s="1"/>
  <c r="L13" i="3"/>
  <c r="K13" i="3"/>
  <c r="Y61" i="9" s="1"/>
  <c r="J13" i="3"/>
  <c r="I13" i="3"/>
  <c r="H13" i="3"/>
  <c r="G13" i="3"/>
  <c r="F13" i="3"/>
  <c r="E13" i="3"/>
  <c r="S61" i="9" s="1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W11" i="3"/>
  <c r="V11" i="3"/>
  <c r="U11" i="3"/>
  <c r="T11" i="3"/>
  <c r="S11" i="3"/>
  <c r="R11" i="3"/>
  <c r="Q11" i="3"/>
  <c r="AE60" i="9" s="1"/>
  <c r="P11" i="3"/>
  <c r="O11" i="3"/>
  <c r="AC60" i="9" s="1"/>
  <c r="N11" i="3"/>
  <c r="M11" i="3"/>
  <c r="AA60" i="9" s="1"/>
  <c r="L11" i="3"/>
  <c r="K11" i="3"/>
  <c r="J11" i="3"/>
  <c r="I11" i="3"/>
  <c r="H11" i="3"/>
  <c r="G11" i="3"/>
  <c r="U60" i="9" s="1"/>
  <c r="F11" i="3"/>
  <c r="E11" i="3"/>
  <c r="W10" i="3"/>
  <c r="V10" i="3"/>
  <c r="U10" i="3"/>
  <c r="T10" i="3"/>
  <c r="S10" i="3"/>
  <c r="R10" i="3"/>
  <c r="AF59" i="9"/>
  <c r="Q10" i="3"/>
  <c r="P10" i="3"/>
  <c r="O10" i="3"/>
  <c r="N10" i="3"/>
  <c r="M10" i="3"/>
  <c r="L10" i="3"/>
  <c r="Z59" i="9" s="1"/>
  <c r="K10" i="3"/>
  <c r="J10" i="3"/>
  <c r="X59" i="9" s="1"/>
  <c r="I10" i="3"/>
  <c r="H10" i="3"/>
  <c r="V59" i="9" s="1"/>
  <c r="G10" i="3"/>
  <c r="F10" i="3"/>
  <c r="T59" i="9" s="1"/>
  <c r="E10" i="3"/>
  <c r="W9" i="3"/>
  <c r="V9" i="3"/>
  <c r="U9" i="3"/>
  <c r="AI58" i="9" s="1"/>
  <c r="T9" i="3"/>
  <c r="S9" i="3"/>
  <c r="AG58" i="9" s="1"/>
  <c r="R9" i="3"/>
  <c r="Q9" i="3"/>
  <c r="P9" i="3"/>
  <c r="O9" i="3"/>
  <c r="AC58" i="9" s="1"/>
  <c r="N9" i="3"/>
  <c r="M9" i="3"/>
  <c r="AA58" i="9" s="1"/>
  <c r="L9" i="3"/>
  <c r="K9" i="3"/>
  <c r="J9" i="3"/>
  <c r="I9" i="3"/>
  <c r="W58" i="9" s="1"/>
  <c r="H9" i="3"/>
  <c r="G9" i="3"/>
  <c r="U58" i="9" s="1"/>
  <c r="F9" i="3"/>
  <c r="E9" i="3"/>
  <c r="S58" i="9" s="1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W7" i="3"/>
  <c r="V7" i="3"/>
  <c r="U7" i="3"/>
  <c r="T7" i="3"/>
  <c r="S7" i="3"/>
  <c r="R7" i="3"/>
  <c r="Q7" i="3"/>
  <c r="P7" i="3"/>
  <c r="O7" i="3"/>
  <c r="AC57" i="9"/>
  <c r="N7" i="3"/>
  <c r="M7" i="3"/>
  <c r="AA57" i="9" s="1"/>
  <c r="L7" i="3"/>
  <c r="K7" i="3"/>
  <c r="Y57" i="9" s="1"/>
  <c r="J7" i="3"/>
  <c r="I7" i="3"/>
  <c r="W57" i="9" s="1"/>
  <c r="H7" i="3"/>
  <c r="G7" i="3"/>
  <c r="U57" i="9" s="1"/>
  <c r="F7" i="3"/>
  <c r="E7" i="3"/>
  <c r="W6" i="3"/>
  <c r="V6" i="3"/>
  <c r="AJ56" i="9" s="1"/>
  <c r="U6" i="3"/>
  <c r="T6" i="3"/>
  <c r="S6" i="3"/>
  <c r="R6" i="3"/>
  <c r="Q6" i="3"/>
  <c r="P6" i="3"/>
  <c r="O6" i="3"/>
  <c r="N6" i="3"/>
  <c r="M6" i="3"/>
  <c r="L6" i="3"/>
  <c r="Z56" i="9" s="1"/>
  <c r="K6" i="3"/>
  <c r="J6" i="3"/>
  <c r="I6" i="3"/>
  <c r="H6" i="3"/>
  <c r="G6" i="3"/>
  <c r="F6" i="3"/>
  <c r="E6" i="3"/>
  <c r="W5" i="3"/>
  <c r="V5" i="3"/>
  <c r="U5" i="3"/>
  <c r="AI55" i="9" s="1"/>
  <c r="T5" i="3"/>
  <c r="S5" i="3"/>
  <c r="R5" i="3"/>
  <c r="Q5" i="3"/>
  <c r="AE55" i="9" s="1"/>
  <c r="P5" i="3"/>
  <c r="O5" i="3"/>
  <c r="AC55" i="9" s="1"/>
  <c r="N5" i="3"/>
  <c r="M5" i="3"/>
  <c r="L5" i="3"/>
  <c r="K5" i="3"/>
  <c r="Y55" i="9"/>
  <c r="J5" i="3"/>
  <c r="I5" i="3"/>
  <c r="H5" i="3"/>
  <c r="G5" i="3"/>
  <c r="F5" i="3"/>
  <c r="E5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I19" i="3" s="1"/>
  <c r="H4" i="3"/>
  <c r="G4" i="3"/>
  <c r="G19" i="3" s="1"/>
  <c r="F4" i="3"/>
  <c r="E4" i="3"/>
  <c r="D18" i="3"/>
  <c r="D17" i="3"/>
  <c r="D16" i="3"/>
  <c r="D15" i="3"/>
  <c r="D14" i="3"/>
  <c r="D13" i="3"/>
  <c r="D12" i="3"/>
  <c r="D11" i="3"/>
  <c r="R60" i="9" s="1"/>
  <c r="D10" i="3"/>
  <c r="D9" i="3"/>
  <c r="D8" i="3"/>
  <c r="D7" i="3"/>
  <c r="R57" i="9" s="1"/>
  <c r="D6" i="3"/>
  <c r="D5" i="3"/>
  <c r="D4" i="3"/>
  <c r="M30" i="27"/>
  <c r="W30" i="27"/>
  <c r="W19" i="27"/>
  <c r="W47" i="27" s="1"/>
  <c r="V19" i="27"/>
  <c r="V33" i="27" s="1"/>
  <c r="L1" i="27"/>
  <c r="V1" i="27"/>
  <c r="W19" i="26"/>
  <c r="W47" i="26" s="1"/>
  <c r="V19" i="26"/>
  <c r="V33" i="26" s="1"/>
  <c r="V1" i="26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W21" i="5"/>
  <c r="V21" i="5"/>
  <c r="AJ79" i="9" s="1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W20" i="5"/>
  <c r="AK78" i="9" s="1"/>
  <c r="V20" i="5"/>
  <c r="U20" i="5"/>
  <c r="AI78" i="9" s="1"/>
  <c r="T20" i="5"/>
  <c r="S20" i="5"/>
  <c r="AG78" i="9" s="1"/>
  <c r="R20" i="5"/>
  <c r="Q20" i="5"/>
  <c r="AE78" i="9" s="1"/>
  <c r="P20" i="5"/>
  <c r="O20" i="5"/>
  <c r="AC78" i="9" s="1"/>
  <c r="N20" i="5"/>
  <c r="M20" i="5"/>
  <c r="AA78" i="9" s="1"/>
  <c r="L20" i="5"/>
  <c r="K20" i="5"/>
  <c r="Y78" i="9" s="1"/>
  <c r="J20" i="5"/>
  <c r="I20" i="5"/>
  <c r="H20" i="5"/>
  <c r="G20" i="5"/>
  <c r="F20" i="5"/>
  <c r="E20" i="5"/>
  <c r="W19" i="5"/>
  <c r="AK46" i="9" s="1"/>
  <c r="V19" i="5"/>
  <c r="AJ46" i="9" s="1"/>
  <c r="U19" i="5"/>
  <c r="T19" i="5"/>
  <c r="AH46" i="9" s="1"/>
  <c r="S19" i="5"/>
  <c r="R19" i="5"/>
  <c r="Q19" i="5"/>
  <c r="P19" i="5"/>
  <c r="O19" i="5"/>
  <c r="N19" i="5"/>
  <c r="AB46" i="9" s="1"/>
  <c r="M19" i="5"/>
  <c r="L19" i="5"/>
  <c r="K19" i="5"/>
  <c r="J19" i="5"/>
  <c r="I19" i="5"/>
  <c r="H19" i="5"/>
  <c r="G19" i="5"/>
  <c r="F19" i="5"/>
  <c r="E19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W17" i="5"/>
  <c r="AK45" i="9" s="1"/>
  <c r="V17" i="5"/>
  <c r="U17" i="5"/>
  <c r="T17" i="5"/>
  <c r="AH45" i="9" s="1"/>
  <c r="S17" i="5"/>
  <c r="R17" i="5"/>
  <c r="AF45" i="9"/>
  <c r="Q17" i="5"/>
  <c r="P17" i="5"/>
  <c r="AD45" i="9" s="1"/>
  <c r="O17" i="5"/>
  <c r="N17" i="5"/>
  <c r="M17" i="5"/>
  <c r="L17" i="5"/>
  <c r="K17" i="5"/>
  <c r="J17" i="5"/>
  <c r="X45" i="9" s="1"/>
  <c r="I17" i="5"/>
  <c r="H17" i="5"/>
  <c r="V45" i="9" s="1"/>
  <c r="G17" i="5"/>
  <c r="F17" i="5"/>
  <c r="T45" i="9" s="1"/>
  <c r="E17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W12" i="5"/>
  <c r="V12" i="5"/>
  <c r="U12" i="5"/>
  <c r="AI44" i="9" s="1"/>
  <c r="T12" i="5"/>
  <c r="S12" i="5"/>
  <c r="R12" i="5"/>
  <c r="AF44" i="9" s="1"/>
  <c r="Q12" i="5"/>
  <c r="P12" i="5"/>
  <c r="O12" i="5"/>
  <c r="AC44" i="9"/>
  <c r="N12" i="5"/>
  <c r="M12" i="5"/>
  <c r="AA44" i="9" s="1"/>
  <c r="L12" i="5"/>
  <c r="K12" i="5"/>
  <c r="J12" i="5"/>
  <c r="I12" i="5"/>
  <c r="H12" i="5"/>
  <c r="G12" i="5"/>
  <c r="F12" i="5"/>
  <c r="E12" i="5"/>
  <c r="W11" i="5"/>
  <c r="V11" i="5"/>
  <c r="AJ43" i="9" s="1"/>
  <c r="U11" i="5"/>
  <c r="T11" i="5"/>
  <c r="S11" i="5"/>
  <c r="R11" i="5"/>
  <c r="Q11" i="5"/>
  <c r="P11" i="5"/>
  <c r="AD43" i="9" s="1"/>
  <c r="O11" i="5"/>
  <c r="N11" i="5"/>
  <c r="AB43" i="9" s="1"/>
  <c r="M11" i="5"/>
  <c r="L11" i="5"/>
  <c r="K11" i="5"/>
  <c r="J11" i="5"/>
  <c r="I11" i="5"/>
  <c r="H11" i="5"/>
  <c r="G11" i="5"/>
  <c r="F11" i="5"/>
  <c r="T43" i="9" s="1"/>
  <c r="E11" i="5"/>
  <c r="S43" i="9" s="1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W7" i="5"/>
  <c r="V7" i="5"/>
  <c r="U7" i="5"/>
  <c r="AI42" i="9" s="1"/>
  <c r="T7" i="5"/>
  <c r="S7" i="5"/>
  <c r="AG42" i="9" s="1"/>
  <c r="R7" i="5"/>
  <c r="AF42" i="9" s="1"/>
  <c r="Q7" i="5"/>
  <c r="AE42" i="9" s="1"/>
  <c r="P7" i="5"/>
  <c r="O7" i="5"/>
  <c r="N7" i="5"/>
  <c r="AB42" i="9" s="1"/>
  <c r="M7" i="5"/>
  <c r="L7" i="5"/>
  <c r="Z42" i="9" s="1"/>
  <c r="K7" i="5"/>
  <c r="J7" i="5"/>
  <c r="X42" i="9" s="1"/>
  <c r="I7" i="5"/>
  <c r="H7" i="5"/>
  <c r="V42" i="9" s="1"/>
  <c r="G7" i="5"/>
  <c r="F7" i="5"/>
  <c r="E7" i="5"/>
  <c r="S42" i="9"/>
  <c r="W6" i="5"/>
  <c r="V6" i="5"/>
  <c r="AJ41" i="9" s="1"/>
  <c r="U6" i="5"/>
  <c r="T6" i="5"/>
  <c r="AH41" i="9" s="1"/>
  <c r="S6" i="5"/>
  <c r="R6" i="5"/>
  <c r="Q6" i="5"/>
  <c r="P6" i="5"/>
  <c r="O6" i="5"/>
  <c r="N6" i="5"/>
  <c r="AB41" i="9" s="1"/>
  <c r="M6" i="5"/>
  <c r="L6" i="5"/>
  <c r="Z41" i="9" s="1"/>
  <c r="K6" i="5"/>
  <c r="J6" i="5"/>
  <c r="X41" i="9" s="1"/>
  <c r="I6" i="5"/>
  <c r="W41" i="9" s="1"/>
  <c r="H6" i="5"/>
  <c r="V41" i="9" s="1"/>
  <c r="G6" i="5"/>
  <c r="F6" i="5"/>
  <c r="T41" i="9"/>
  <c r="E6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W4" i="5"/>
  <c r="V4" i="5"/>
  <c r="U4" i="5"/>
  <c r="T4" i="5"/>
  <c r="S4" i="5"/>
  <c r="R4" i="5"/>
  <c r="Q4" i="5"/>
  <c r="P4" i="5"/>
  <c r="AD40" i="9" s="1"/>
  <c r="O4" i="5"/>
  <c r="N4" i="5"/>
  <c r="AB40" i="9" s="1"/>
  <c r="M4" i="5"/>
  <c r="L4" i="5"/>
  <c r="Z40" i="9" s="1"/>
  <c r="K4" i="5"/>
  <c r="J4" i="5"/>
  <c r="X40" i="9" s="1"/>
  <c r="I4" i="5"/>
  <c r="H4" i="5"/>
  <c r="V40" i="9" s="1"/>
  <c r="G4" i="5"/>
  <c r="U40" i="9" s="1"/>
  <c r="F4" i="5"/>
  <c r="T40" i="9" s="1"/>
  <c r="E4" i="5"/>
  <c r="D23" i="5"/>
  <c r="D22" i="5"/>
  <c r="D21" i="5"/>
  <c r="R79" i="9" s="1"/>
  <c r="D20" i="5"/>
  <c r="R78" i="9" s="1"/>
  <c r="D19" i="5"/>
  <c r="D18" i="5"/>
  <c r="D17" i="5"/>
  <c r="D16" i="5"/>
  <c r="D15" i="5"/>
  <c r="D14" i="5"/>
  <c r="D13" i="5"/>
  <c r="D12" i="5"/>
  <c r="R44" i="9" s="1"/>
  <c r="D11" i="5"/>
  <c r="D10" i="5"/>
  <c r="D8" i="5"/>
  <c r="D7" i="5"/>
  <c r="R42" i="9" s="1"/>
  <c r="D6" i="5"/>
  <c r="D5" i="5"/>
  <c r="D4" i="5"/>
  <c r="M30" i="23"/>
  <c r="W30" i="23"/>
  <c r="W25" i="23"/>
  <c r="V25" i="23"/>
  <c r="W24" i="23"/>
  <c r="V24" i="23"/>
  <c r="W23" i="23"/>
  <c r="W51" i="23" s="1"/>
  <c r="V23" i="23"/>
  <c r="V51" i="23" s="1"/>
  <c r="L1" i="23"/>
  <c r="V1" i="23"/>
  <c r="W25" i="22"/>
  <c r="V25" i="22"/>
  <c r="W24" i="22"/>
  <c r="V24" i="22"/>
  <c r="W23" i="22"/>
  <c r="W51" i="22" s="1"/>
  <c r="V23" i="22"/>
  <c r="V51" i="22" s="1"/>
  <c r="V1" i="2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W19" i="2"/>
  <c r="V19" i="2"/>
  <c r="U19" i="2"/>
  <c r="T19" i="2"/>
  <c r="S19" i="2"/>
  <c r="S17" i="2" s="1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W18" i="2"/>
  <c r="V18" i="2"/>
  <c r="U18" i="2"/>
  <c r="T18" i="2"/>
  <c r="T17" i="2" s="1"/>
  <c r="S18" i="2"/>
  <c r="R18" i="2"/>
  <c r="R17" i="2" s="1"/>
  <c r="Q18" i="2"/>
  <c r="P18" i="2"/>
  <c r="P17" i="2" s="1"/>
  <c r="O18" i="2"/>
  <c r="N18" i="2"/>
  <c r="M18" i="2"/>
  <c r="L18" i="2"/>
  <c r="K18" i="2"/>
  <c r="J18" i="2"/>
  <c r="I18" i="2"/>
  <c r="H18" i="2"/>
  <c r="G18" i="2"/>
  <c r="F18" i="2"/>
  <c r="E18" i="2"/>
  <c r="K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W12" i="2"/>
  <c r="AK33" i="9" s="1"/>
  <c r="V12" i="2"/>
  <c r="AJ33" i="9" s="1"/>
  <c r="U12" i="2"/>
  <c r="T12" i="2"/>
  <c r="AH33" i="9" s="1"/>
  <c r="S12" i="2"/>
  <c r="R12" i="2"/>
  <c r="AF33" i="9" s="1"/>
  <c r="Q12" i="2"/>
  <c r="P12" i="2"/>
  <c r="O12" i="2"/>
  <c r="AC33" i="9" s="1"/>
  <c r="N12" i="2"/>
  <c r="M12" i="2"/>
  <c r="L12" i="2"/>
  <c r="K12" i="2"/>
  <c r="Y33" i="9" s="1"/>
  <c r="J12" i="2"/>
  <c r="I12" i="2"/>
  <c r="H12" i="2"/>
  <c r="G12" i="2"/>
  <c r="F12" i="2"/>
  <c r="T33" i="9" s="1"/>
  <c r="E12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W9" i="2"/>
  <c r="AK32" i="9" s="1"/>
  <c r="V9" i="2"/>
  <c r="AJ32" i="9" s="1"/>
  <c r="U9" i="2"/>
  <c r="T9" i="2"/>
  <c r="S9" i="2"/>
  <c r="R9" i="2"/>
  <c r="Q9" i="2"/>
  <c r="AE32" i="9" s="1"/>
  <c r="P9" i="2"/>
  <c r="AD32" i="9" s="1"/>
  <c r="O9" i="2"/>
  <c r="AC32" i="9" s="1"/>
  <c r="N9" i="2"/>
  <c r="M9" i="2"/>
  <c r="L9" i="2"/>
  <c r="Z32" i="9" s="1"/>
  <c r="K9" i="2"/>
  <c r="J9" i="2"/>
  <c r="I9" i="2"/>
  <c r="H9" i="2"/>
  <c r="V32" i="9" s="1"/>
  <c r="G9" i="2"/>
  <c r="U32" i="9" s="1"/>
  <c r="F9" i="2"/>
  <c r="E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W5" i="2"/>
  <c r="V5" i="2"/>
  <c r="U5" i="2"/>
  <c r="U4" i="2" s="1"/>
  <c r="T5" i="2"/>
  <c r="S5" i="2"/>
  <c r="S4" i="2" s="1"/>
  <c r="AG31" i="9" s="1"/>
  <c r="R5" i="2"/>
  <c r="Q5" i="2"/>
  <c r="Q4" i="2" s="1"/>
  <c r="P5" i="2"/>
  <c r="O5" i="2"/>
  <c r="O4" i="2" s="1"/>
  <c r="N5" i="2"/>
  <c r="M5" i="2"/>
  <c r="M4" i="2" s="1"/>
  <c r="L5" i="2"/>
  <c r="K5" i="2"/>
  <c r="K4" i="2" s="1"/>
  <c r="J5" i="2"/>
  <c r="I5" i="2"/>
  <c r="I4" i="2" s="1"/>
  <c r="H5" i="2"/>
  <c r="G5" i="2"/>
  <c r="G4" i="2" s="1"/>
  <c r="F5" i="2"/>
  <c r="E5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R32" i="9" s="1"/>
  <c r="D8" i="2"/>
  <c r="D7" i="2"/>
  <c r="D6" i="2"/>
  <c r="D5" i="2"/>
  <c r="W30" i="15"/>
  <c r="M30" i="15"/>
  <c r="W22" i="15"/>
  <c r="W50" i="15" s="1"/>
  <c r="V22" i="15"/>
  <c r="V33" i="15" s="1"/>
  <c r="L1" i="15"/>
  <c r="V1" i="15"/>
  <c r="W22" i="14"/>
  <c r="W50" i="14" s="1"/>
  <c r="V22" i="14"/>
  <c r="V33" i="14" s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T6" i="9" s="1"/>
  <c r="E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W24" i="1"/>
  <c r="V24" i="1"/>
  <c r="AJ5" i="9" s="1"/>
  <c r="U24" i="1"/>
  <c r="T24" i="1"/>
  <c r="S24" i="1"/>
  <c r="R24" i="1"/>
  <c r="AF5" i="9" s="1"/>
  <c r="Q24" i="1"/>
  <c r="P24" i="1"/>
  <c r="AD5" i="9" s="1"/>
  <c r="O24" i="1"/>
  <c r="N24" i="1"/>
  <c r="AB5" i="9" s="1"/>
  <c r="M24" i="1"/>
  <c r="L24" i="1"/>
  <c r="Z5" i="9" s="1"/>
  <c r="K24" i="1"/>
  <c r="J24" i="1"/>
  <c r="X5" i="9" s="1"/>
  <c r="I24" i="1"/>
  <c r="W5" i="9" s="1"/>
  <c r="H24" i="1"/>
  <c r="V5" i="9" s="1"/>
  <c r="G24" i="1"/>
  <c r="F24" i="1"/>
  <c r="E24" i="1"/>
  <c r="W23" i="1"/>
  <c r="V23" i="1"/>
  <c r="U23" i="1"/>
  <c r="AI4" i="9" s="1"/>
  <c r="T23" i="1"/>
  <c r="S23" i="1"/>
  <c r="R23" i="1"/>
  <c r="AF4" i="9" s="1"/>
  <c r="Q23" i="1"/>
  <c r="P23" i="1"/>
  <c r="O23" i="1"/>
  <c r="AC4" i="9" s="1"/>
  <c r="N23" i="1"/>
  <c r="M23" i="1"/>
  <c r="AA4" i="9" s="1"/>
  <c r="L23" i="1"/>
  <c r="Z4" i="9" s="1"/>
  <c r="K23" i="1"/>
  <c r="Y4" i="9" s="1"/>
  <c r="J23" i="1"/>
  <c r="I23" i="1"/>
  <c r="H23" i="1"/>
  <c r="G23" i="1"/>
  <c r="F23" i="1"/>
  <c r="E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W20" i="1"/>
  <c r="V20" i="1"/>
  <c r="U20" i="1"/>
  <c r="T20" i="1"/>
  <c r="S20" i="1"/>
  <c r="R20" i="1"/>
  <c r="Q20" i="1"/>
  <c r="P20" i="1"/>
  <c r="O20" i="1"/>
  <c r="O35" i="1" s="1"/>
  <c r="N20" i="1"/>
  <c r="M20" i="1"/>
  <c r="L20" i="1"/>
  <c r="K20" i="1"/>
  <c r="J20" i="1"/>
  <c r="I20" i="1"/>
  <c r="I35" i="1" s="1"/>
  <c r="H20" i="1"/>
  <c r="G20" i="1"/>
  <c r="F20" i="1"/>
  <c r="E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W15" i="1"/>
  <c r="V15" i="1"/>
  <c r="AJ3" i="9"/>
  <c r="U15" i="1"/>
  <c r="T15" i="1"/>
  <c r="S15" i="1"/>
  <c r="R15" i="1"/>
  <c r="Q15" i="1"/>
  <c r="P15" i="1"/>
  <c r="AD3" i="9" s="1"/>
  <c r="O15" i="1"/>
  <c r="AC3" i="9" s="1"/>
  <c r="N15" i="1"/>
  <c r="AB3" i="9" s="1"/>
  <c r="M15" i="1"/>
  <c r="L15" i="1"/>
  <c r="Z3" i="9" s="1"/>
  <c r="K15" i="1"/>
  <c r="Y3" i="9" s="1"/>
  <c r="J15" i="1"/>
  <c r="X3" i="9" s="1"/>
  <c r="I15" i="1"/>
  <c r="H15" i="1"/>
  <c r="V3" i="9" s="1"/>
  <c r="G15" i="1"/>
  <c r="U3" i="9" s="1"/>
  <c r="F15" i="1"/>
  <c r="E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W4" i="1"/>
  <c r="V4" i="1"/>
  <c r="AJ2" i="9" s="1"/>
  <c r="U4" i="1"/>
  <c r="AI2" i="9" s="1"/>
  <c r="T4" i="1"/>
  <c r="S4" i="1"/>
  <c r="R4" i="1"/>
  <c r="Q4" i="1"/>
  <c r="P4" i="1"/>
  <c r="O4" i="1"/>
  <c r="N4" i="1"/>
  <c r="M4" i="1"/>
  <c r="AA2" i="9" s="1"/>
  <c r="L4" i="1"/>
  <c r="K4" i="1"/>
  <c r="J4" i="1"/>
  <c r="I4" i="1"/>
  <c r="W2" i="9" s="1"/>
  <c r="H4" i="1"/>
  <c r="G4" i="1"/>
  <c r="F4" i="1"/>
  <c r="E4" i="1"/>
  <c r="S2" i="9" s="1"/>
  <c r="D32" i="1"/>
  <c r="D31" i="1"/>
  <c r="D30" i="1"/>
  <c r="R6" i="9" s="1"/>
  <c r="D29" i="1"/>
  <c r="D28" i="1"/>
  <c r="D27" i="1"/>
  <c r="D26" i="1"/>
  <c r="D25" i="1"/>
  <c r="D24" i="1"/>
  <c r="D23" i="1"/>
  <c r="D22" i="1"/>
  <c r="D21" i="1"/>
  <c r="D20" i="1"/>
  <c r="D19" i="1"/>
  <c r="D17" i="1"/>
  <c r="D16" i="1"/>
  <c r="D15" i="1"/>
  <c r="R3" i="9" s="1"/>
  <c r="D14" i="1"/>
  <c r="D13" i="1"/>
  <c r="D12" i="1"/>
  <c r="D11" i="1"/>
  <c r="D10" i="1"/>
  <c r="D9" i="1"/>
  <c r="D8" i="1"/>
  <c r="D7" i="1"/>
  <c r="D6" i="1"/>
  <c r="D5" i="1"/>
  <c r="D4" i="1"/>
  <c r="L1" i="19"/>
  <c r="W37" i="19"/>
  <c r="W36" i="19"/>
  <c r="V36" i="19"/>
  <c r="W35" i="19"/>
  <c r="V35" i="19"/>
  <c r="W34" i="19"/>
  <c r="V34" i="19"/>
  <c r="W33" i="19"/>
  <c r="V33" i="19"/>
  <c r="W32" i="19"/>
  <c r="W71" i="19" s="1"/>
  <c r="V32" i="19"/>
  <c r="V67" i="19" s="1"/>
  <c r="V1" i="19"/>
  <c r="W36" i="18"/>
  <c r="V36" i="18"/>
  <c r="W35" i="18"/>
  <c r="V35" i="18"/>
  <c r="W34" i="18"/>
  <c r="V34" i="18"/>
  <c r="W33" i="18"/>
  <c r="V33" i="18"/>
  <c r="W32" i="18"/>
  <c r="W67" i="18" s="1"/>
  <c r="V32" i="18"/>
  <c r="V52" i="18" s="1"/>
  <c r="X19" i="4"/>
  <c r="W19" i="4"/>
  <c r="X18" i="4"/>
  <c r="W18" i="4"/>
  <c r="X17" i="4"/>
  <c r="W17" i="4"/>
  <c r="X16" i="4"/>
  <c r="W16" i="4"/>
  <c r="X13" i="4"/>
  <c r="W13" i="4"/>
  <c r="X12" i="4"/>
  <c r="W12" i="4"/>
  <c r="X11" i="4"/>
  <c r="W11" i="4"/>
  <c r="X10" i="4"/>
  <c r="W10" i="4"/>
  <c r="X8" i="4"/>
  <c r="W8" i="4"/>
  <c r="X6" i="4"/>
  <c r="AK94" i="9" s="1"/>
  <c r="W6" i="4"/>
  <c r="AJ94" i="9" s="1"/>
  <c r="X5" i="4"/>
  <c r="W5" i="4"/>
  <c r="W7" i="4" s="1"/>
  <c r="W9" i="4" s="1"/>
  <c r="W15" i="4" s="1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X35" i="4"/>
  <c r="W35" i="4"/>
  <c r="V35" i="4"/>
  <c r="U35" i="4"/>
  <c r="T35" i="4"/>
  <c r="S35" i="4"/>
  <c r="R35" i="4"/>
  <c r="Q35" i="4"/>
  <c r="P35" i="4"/>
  <c r="O35" i="4"/>
  <c r="O33" i="4" s="1"/>
  <c r="N35" i="4"/>
  <c r="M35" i="4"/>
  <c r="L35" i="4"/>
  <c r="K35" i="4"/>
  <c r="J35" i="4"/>
  <c r="I35" i="4"/>
  <c r="H35" i="4"/>
  <c r="G35" i="4"/>
  <c r="F35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X31" i="4"/>
  <c r="AK95" i="9" s="1"/>
  <c r="W31" i="4"/>
  <c r="AJ95" i="9" s="1"/>
  <c r="V31" i="4"/>
  <c r="AI95" i="9" s="1"/>
  <c r="U31" i="4"/>
  <c r="T31" i="4"/>
  <c r="AG95" i="9" s="1"/>
  <c r="S31" i="4"/>
  <c r="AF95" i="9" s="1"/>
  <c r="R31" i="4"/>
  <c r="AE95" i="9" s="1"/>
  <c r="Q31" i="4"/>
  <c r="AD95" i="9" s="1"/>
  <c r="P31" i="4"/>
  <c r="O31" i="4"/>
  <c r="AB95" i="9" s="1"/>
  <c r="N31" i="4"/>
  <c r="AA95" i="9" s="1"/>
  <c r="M31" i="4"/>
  <c r="Z95" i="9" s="1"/>
  <c r="L31" i="4"/>
  <c r="Y95" i="9" s="1"/>
  <c r="K31" i="4"/>
  <c r="J31" i="4"/>
  <c r="W95" i="9" s="1"/>
  <c r="I31" i="4"/>
  <c r="H31" i="4"/>
  <c r="U95" i="9"/>
  <c r="G31" i="4"/>
  <c r="F31" i="4"/>
  <c r="S95" i="9" s="1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X28" i="4"/>
  <c r="W28" i="4"/>
  <c r="V28" i="4"/>
  <c r="U28" i="4"/>
  <c r="T28" i="4"/>
  <c r="S28" i="4"/>
  <c r="S27" i="4" s="1"/>
  <c r="R28" i="4"/>
  <c r="Q28" i="4"/>
  <c r="Q27" i="4" s="1"/>
  <c r="P28" i="4"/>
  <c r="O28" i="4"/>
  <c r="O27" i="4" s="1"/>
  <c r="N28" i="4"/>
  <c r="M28" i="4"/>
  <c r="L28" i="4"/>
  <c r="K28" i="4"/>
  <c r="J28" i="4"/>
  <c r="I28" i="4"/>
  <c r="H28" i="4"/>
  <c r="G28" i="4"/>
  <c r="G27" i="4"/>
  <c r="F28" i="4"/>
  <c r="U27" i="4"/>
  <c r="E39" i="4"/>
  <c r="E38" i="4"/>
  <c r="E37" i="4"/>
  <c r="E36" i="4"/>
  <c r="E35" i="4"/>
  <c r="E34" i="4"/>
  <c r="E32" i="4"/>
  <c r="E31" i="4"/>
  <c r="R95" i="9" s="1"/>
  <c r="E30" i="4"/>
  <c r="E29" i="4"/>
  <c r="E28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9" i="4"/>
  <c r="E18" i="4"/>
  <c r="E17" i="4"/>
  <c r="E16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V10" i="4"/>
  <c r="U10" i="4"/>
  <c r="T10" i="4"/>
  <c r="T14" i="4" s="1"/>
  <c r="S10" i="4"/>
  <c r="S14" i="4" s="1"/>
  <c r="R10" i="4"/>
  <c r="Q10" i="4"/>
  <c r="P10" i="4"/>
  <c r="P14" i="4" s="1"/>
  <c r="O10" i="4"/>
  <c r="O14" i="4" s="1"/>
  <c r="N10" i="4"/>
  <c r="M10" i="4"/>
  <c r="L10" i="4"/>
  <c r="L14" i="4" s="1"/>
  <c r="K10" i="4"/>
  <c r="K14" i="4" s="1"/>
  <c r="J10" i="4"/>
  <c r="J14" i="4" s="1"/>
  <c r="I10" i="4"/>
  <c r="H10" i="4"/>
  <c r="H14" i="4" s="1"/>
  <c r="G10" i="4"/>
  <c r="G14" i="4" s="1"/>
  <c r="F10" i="4"/>
  <c r="E10" i="4"/>
  <c r="E14" i="4" s="1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E5" i="4"/>
  <c r="F5" i="4"/>
  <c r="G5" i="4"/>
  <c r="H5" i="4"/>
  <c r="I5" i="4"/>
  <c r="J5" i="4"/>
  <c r="K5" i="4"/>
  <c r="L5" i="4"/>
  <c r="M5" i="4"/>
  <c r="N5" i="4"/>
  <c r="N7" i="4" s="1"/>
  <c r="N9" i="4" s="1"/>
  <c r="N15" i="4" s="1"/>
  <c r="O5" i="4"/>
  <c r="P5" i="4"/>
  <c r="Q5" i="4"/>
  <c r="R5" i="4"/>
  <c r="S5" i="4"/>
  <c r="T5" i="4"/>
  <c r="U5" i="4"/>
  <c r="V5" i="4"/>
  <c r="E6" i="4"/>
  <c r="R94" i="9" s="1"/>
  <c r="F6" i="4"/>
  <c r="G6" i="4"/>
  <c r="T94" i="9" s="1"/>
  <c r="H6" i="4"/>
  <c r="I6" i="4"/>
  <c r="V94" i="9" s="1"/>
  <c r="J6" i="4"/>
  <c r="K6" i="4"/>
  <c r="K7" i="4" s="1"/>
  <c r="K9" i="4" s="1"/>
  <c r="K15" i="4" s="1"/>
  <c r="L6" i="4"/>
  <c r="Y94" i="9" s="1"/>
  <c r="M6" i="4"/>
  <c r="Z94" i="9" s="1"/>
  <c r="N6" i="4"/>
  <c r="O6" i="4"/>
  <c r="AB94" i="9" s="1"/>
  <c r="P6" i="4"/>
  <c r="P7" i="4" s="1"/>
  <c r="P9" i="4" s="1"/>
  <c r="P15" i="4" s="1"/>
  <c r="Q6" i="4"/>
  <c r="Q7" i="4" s="1"/>
  <c r="Q9" i="4" s="1"/>
  <c r="Q15" i="4" s="1"/>
  <c r="R6" i="4"/>
  <c r="R7" i="4" s="1"/>
  <c r="R9" i="4" s="1"/>
  <c r="R15" i="4" s="1"/>
  <c r="S6" i="4"/>
  <c r="AF94" i="9" s="1"/>
  <c r="T6" i="4"/>
  <c r="T7" i="4" s="1"/>
  <c r="T9" i="4" s="1"/>
  <c r="T15" i="4" s="1"/>
  <c r="U6" i="4"/>
  <c r="AH94" i="9"/>
  <c r="V6" i="4"/>
  <c r="AG94" i="9"/>
  <c r="R14" i="4"/>
  <c r="E4" i="4"/>
  <c r="AL95" i="9"/>
  <c r="AL94" i="9"/>
  <c r="AL93" i="9"/>
  <c r="AK93" i="9"/>
  <c r="AL79" i="9"/>
  <c r="AK79" i="9"/>
  <c r="AL78" i="9"/>
  <c r="AL77" i="9"/>
  <c r="AK77" i="9"/>
  <c r="AL62" i="9"/>
  <c r="AK62" i="9"/>
  <c r="AL61" i="9"/>
  <c r="AK61" i="9"/>
  <c r="AL60" i="9"/>
  <c r="AK60" i="9"/>
  <c r="AL59" i="9"/>
  <c r="AK59" i="9"/>
  <c r="AL58" i="9"/>
  <c r="AK58" i="9"/>
  <c r="AL57" i="9"/>
  <c r="AK57" i="9"/>
  <c r="AL56" i="9"/>
  <c r="AK56" i="9"/>
  <c r="AL55" i="9"/>
  <c r="AK55" i="9"/>
  <c r="AL54" i="9"/>
  <c r="AK54" i="9"/>
  <c r="AL46" i="9"/>
  <c r="AL45" i="9"/>
  <c r="AL44" i="9"/>
  <c r="AK44" i="9"/>
  <c r="AL43" i="9"/>
  <c r="AK43" i="9"/>
  <c r="AL42" i="9"/>
  <c r="AK42" i="9"/>
  <c r="AL41" i="9"/>
  <c r="AK41" i="9"/>
  <c r="AL40" i="9"/>
  <c r="AK40" i="9"/>
  <c r="AL39" i="9"/>
  <c r="AK39" i="9"/>
  <c r="AL33" i="9"/>
  <c r="AL32" i="9"/>
  <c r="AL31" i="9"/>
  <c r="AL30" i="9"/>
  <c r="AK30" i="9"/>
  <c r="AL6" i="9"/>
  <c r="AK6" i="9"/>
  <c r="AL5" i="9"/>
  <c r="AK5" i="9"/>
  <c r="AL4" i="9"/>
  <c r="AK4" i="9"/>
  <c r="AL3" i="9"/>
  <c r="AK3" i="9"/>
  <c r="AL2" i="9"/>
  <c r="AK2" i="9"/>
  <c r="AL1" i="9"/>
  <c r="AK1" i="9"/>
  <c r="X26" i="5"/>
  <c r="W26" i="5"/>
  <c r="X25" i="5"/>
  <c r="W25" i="5"/>
  <c r="X24" i="5"/>
  <c r="AL47" i="9" s="1"/>
  <c r="W24" i="5"/>
  <c r="W51" i="5" s="1"/>
  <c r="X17" i="2"/>
  <c r="X33" i="1"/>
  <c r="X37" i="1"/>
  <c r="W37" i="1"/>
  <c r="X36" i="1"/>
  <c r="W36" i="1"/>
  <c r="X35" i="1"/>
  <c r="W35" i="1"/>
  <c r="X34" i="1"/>
  <c r="W34" i="1"/>
  <c r="W33" i="1"/>
  <c r="Y33" i="4"/>
  <c r="Y27" i="4"/>
  <c r="Y15" i="4"/>
  <c r="AJ93" i="9"/>
  <c r="AJ78" i="9"/>
  <c r="AJ77" i="9"/>
  <c r="AJ62" i="9"/>
  <c r="AJ61" i="9"/>
  <c r="AJ60" i="9"/>
  <c r="AJ59" i="9"/>
  <c r="AJ58" i="9"/>
  <c r="AJ57" i="9"/>
  <c r="AJ55" i="9"/>
  <c r="AJ54" i="9"/>
  <c r="AJ45" i="9"/>
  <c r="AJ44" i="9"/>
  <c r="AJ42" i="9"/>
  <c r="AJ39" i="9"/>
  <c r="AJ30" i="9"/>
  <c r="AJ4" i="9"/>
  <c r="AJ1" i="9"/>
  <c r="AI62" i="9"/>
  <c r="AH62" i="9"/>
  <c r="AG62" i="9"/>
  <c r="AF62" i="9"/>
  <c r="AD62" i="9"/>
  <c r="AB62" i="9"/>
  <c r="X62" i="9"/>
  <c r="T62" i="9"/>
  <c r="AI61" i="9"/>
  <c r="AH61" i="9"/>
  <c r="AE61" i="9"/>
  <c r="AD61" i="9"/>
  <c r="AB61" i="9"/>
  <c r="Z61" i="9"/>
  <c r="W61" i="9"/>
  <c r="V61" i="9"/>
  <c r="U61" i="9"/>
  <c r="AI60" i="9"/>
  <c r="AH60" i="9"/>
  <c r="AG60" i="9"/>
  <c r="AF60" i="9"/>
  <c r="AD60" i="9"/>
  <c r="AB60" i="9"/>
  <c r="Z60" i="9"/>
  <c r="X60" i="9"/>
  <c r="T60" i="9"/>
  <c r="AI59" i="9"/>
  <c r="AH59" i="9"/>
  <c r="AE59" i="9"/>
  <c r="AB59" i="9"/>
  <c r="W59" i="9"/>
  <c r="U59" i="9"/>
  <c r="S59" i="9"/>
  <c r="AH58" i="9"/>
  <c r="AD58" i="9"/>
  <c r="AB58" i="9"/>
  <c r="X58" i="9"/>
  <c r="T58" i="9"/>
  <c r="AI57" i="9"/>
  <c r="AH57" i="9"/>
  <c r="AG57" i="9"/>
  <c r="AF57" i="9"/>
  <c r="AE57" i="9"/>
  <c r="AD57" i="9"/>
  <c r="AB57" i="9"/>
  <c r="Z57" i="9"/>
  <c r="X57" i="9"/>
  <c r="V57" i="9"/>
  <c r="T57" i="9"/>
  <c r="AI56" i="9"/>
  <c r="AH56" i="9"/>
  <c r="AG56" i="9"/>
  <c r="AE56" i="9"/>
  <c r="AC56" i="9"/>
  <c r="AB56" i="9"/>
  <c r="AA56" i="9"/>
  <c r="Y56" i="9"/>
  <c r="W56" i="9"/>
  <c r="S56" i="9"/>
  <c r="AF55" i="9"/>
  <c r="AD55" i="9"/>
  <c r="AB55" i="9"/>
  <c r="Z55" i="9"/>
  <c r="X55" i="9"/>
  <c r="V55" i="9"/>
  <c r="U55" i="9"/>
  <c r="T55" i="9"/>
  <c r="S55" i="9"/>
  <c r="S19" i="3"/>
  <c r="O19" i="3"/>
  <c r="M19" i="3"/>
  <c r="K19" i="3"/>
  <c r="H19" i="3"/>
  <c r="E19" i="3"/>
  <c r="E47" i="3" s="1"/>
  <c r="R61" i="9"/>
  <c r="R59" i="9"/>
  <c r="R58" i="9"/>
  <c r="R56" i="9"/>
  <c r="AI79" i="9"/>
  <c r="AG79" i="9"/>
  <c r="AF79" i="9"/>
  <c r="AE79" i="9"/>
  <c r="AD79" i="9"/>
  <c r="AC79" i="9"/>
  <c r="AB79" i="9"/>
  <c r="AA79" i="9"/>
  <c r="Z79" i="9"/>
  <c r="W79" i="9"/>
  <c r="V79" i="9"/>
  <c r="U79" i="9"/>
  <c r="T79" i="9"/>
  <c r="AH78" i="9"/>
  <c r="AF78" i="9"/>
  <c r="AD78" i="9"/>
  <c r="AB78" i="9"/>
  <c r="Z78" i="9"/>
  <c r="X78" i="9"/>
  <c r="V78" i="9"/>
  <c r="U78" i="9"/>
  <c r="T78" i="9"/>
  <c r="AI46" i="9"/>
  <c r="AF46" i="9"/>
  <c r="AE46" i="9"/>
  <c r="AC46" i="9"/>
  <c r="AA46" i="9"/>
  <c r="Y46" i="9"/>
  <c r="X46" i="9"/>
  <c r="W46" i="9"/>
  <c r="V46" i="9"/>
  <c r="U46" i="9"/>
  <c r="AI45" i="9"/>
  <c r="AG45" i="9"/>
  <c r="AE45" i="9"/>
  <c r="AC45" i="9"/>
  <c r="AA45" i="9"/>
  <c r="Y45" i="9"/>
  <c r="W45" i="9"/>
  <c r="U45" i="9"/>
  <c r="S45" i="9"/>
  <c r="AH44" i="9"/>
  <c r="AD44" i="9"/>
  <c r="AB44" i="9"/>
  <c r="Z44" i="9"/>
  <c r="X44" i="9"/>
  <c r="W44" i="9"/>
  <c r="V44" i="9"/>
  <c r="U44" i="9"/>
  <c r="T44" i="9"/>
  <c r="S44" i="9"/>
  <c r="AI43" i="9"/>
  <c r="AH43" i="9"/>
  <c r="AG43" i="9"/>
  <c r="AE43" i="9"/>
  <c r="AC43" i="9"/>
  <c r="Z43" i="9"/>
  <c r="Y43" i="9"/>
  <c r="X43" i="9"/>
  <c r="W43" i="9"/>
  <c r="V43" i="9"/>
  <c r="AH42" i="9"/>
  <c r="AD42" i="9"/>
  <c r="AA42" i="9"/>
  <c r="Y42" i="9"/>
  <c r="W42" i="9"/>
  <c r="U42" i="9"/>
  <c r="AI41" i="9"/>
  <c r="AG41" i="9"/>
  <c r="AE41" i="9"/>
  <c r="AD41" i="9"/>
  <c r="AA41" i="9"/>
  <c r="Y41" i="9"/>
  <c r="U41" i="9"/>
  <c r="S41" i="9"/>
  <c r="AI40" i="9"/>
  <c r="AG40" i="9"/>
  <c r="AE40" i="9"/>
  <c r="AA40" i="9"/>
  <c r="Y40" i="9"/>
  <c r="W40" i="9"/>
  <c r="R46" i="9"/>
  <c r="R43" i="9"/>
  <c r="R41" i="9"/>
  <c r="AD33" i="9"/>
  <c r="AA33" i="9"/>
  <c r="W33" i="9"/>
  <c r="U33" i="9"/>
  <c r="S33" i="9"/>
  <c r="AI32" i="9"/>
  <c r="AH32" i="9"/>
  <c r="AF32" i="9"/>
  <c r="AB32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S6" i="9"/>
  <c r="AI5" i="9"/>
  <c r="AH5" i="9"/>
  <c r="AG5" i="9"/>
  <c r="AE5" i="9"/>
  <c r="AC5" i="9"/>
  <c r="AA5" i="9"/>
  <c r="U5" i="9"/>
  <c r="AB4" i="9"/>
  <c r="W4" i="9"/>
  <c r="V4" i="9"/>
  <c r="U4" i="9"/>
  <c r="T4" i="9"/>
  <c r="S4" i="9"/>
  <c r="H35" i="1"/>
  <c r="AI3" i="9"/>
  <c r="AH3" i="9"/>
  <c r="AG3" i="9"/>
  <c r="AE3" i="9"/>
  <c r="AA3" i="9"/>
  <c r="W3" i="9"/>
  <c r="S3" i="9"/>
  <c r="AH2" i="9"/>
  <c r="AF2" i="9"/>
  <c r="AB2" i="9"/>
  <c r="Y2" i="9"/>
  <c r="T2" i="9"/>
  <c r="R5" i="9"/>
  <c r="R4" i="9"/>
  <c r="U37" i="18"/>
  <c r="M37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U35" i="18"/>
  <c r="T35" i="18"/>
  <c r="S35" i="18"/>
  <c r="R35" i="18"/>
  <c r="Q35" i="18"/>
  <c r="P35" i="18"/>
  <c r="O35" i="18"/>
  <c r="N35" i="18"/>
  <c r="M35" i="18"/>
  <c r="L35" i="18"/>
  <c r="L71" i="18" s="1"/>
  <c r="K35" i="18"/>
  <c r="J35" i="18"/>
  <c r="J71" i="18" s="1"/>
  <c r="I35" i="18"/>
  <c r="H35" i="18"/>
  <c r="G35" i="18"/>
  <c r="F35" i="18"/>
  <c r="E35" i="18"/>
  <c r="D35" i="18"/>
  <c r="C35" i="18"/>
  <c r="B35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U33" i="18"/>
  <c r="T33" i="18"/>
  <c r="S33" i="18"/>
  <c r="R33" i="18"/>
  <c r="Q33" i="18"/>
  <c r="P33" i="18"/>
  <c r="O33" i="18"/>
  <c r="N33" i="18"/>
  <c r="M33" i="18"/>
  <c r="L33" i="18"/>
  <c r="L69" i="18" s="1"/>
  <c r="K33" i="18"/>
  <c r="J33" i="18"/>
  <c r="J69" i="18" s="1"/>
  <c r="I33" i="18"/>
  <c r="H33" i="18"/>
  <c r="G33" i="18"/>
  <c r="F33" i="18"/>
  <c r="E33" i="18"/>
  <c r="D33" i="18"/>
  <c r="C33" i="18"/>
  <c r="B33" i="18"/>
  <c r="U32" i="18"/>
  <c r="U42" i="18" s="1"/>
  <c r="T32" i="18"/>
  <c r="T70" i="18" s="1"/>
  <c r="S32" i="18"/>
  <c r="S70" i="18" s="1"/>
  <c r="R32" i="18"/>
  <c r="R70" i="18" s="1"/>
  <c r="Q32" i="18"/>
  <c r="Q70" i="18" s="1"/>
  <c r="P32" i="18"/>
  <c r="P70" i="18" s="1"/>
  <c r="O32" i="18"/>
  <c r="O71" i="18" s="1"/>
  <c r="O67" i="18"/>
  <c r="N32" i="18"/>
  <c r="N66" i="18"/>
  <c r="M32" i="18"/>
  <c r="M64" i="18"/>
  <c r="L32" i="18"/>
  <c r="L42" i="18"/>
  <c r="K32" i="18"/>
  <c r="K42" i="18"/>
  <c r="J32" i="18"/>
  <c r="J70" i="18"/>
  <c r="J42" i="18"/>
  <c r="J65" i="18"/>
  <c r="I32" i="18"/>
  <c r="I50" i="18" s="1"/>
  <c r="H32" i="18"/>
  <c r="H51" i="18" s="1"/>
  <c r="G32" i="18"/>
  <c r="G40" i="18" s="1"/>
  <c r="F32" i="18"/>
  <c r="F71" i="18" s="1"/>
  <c r="E32" i="18"/>
  <c r="E64" i="18" s="1"/>
  <c r="D32" i="18"/>
  <c r="C32" i="18"/>
  <c r="C40" i="18" s="1"/>
  <c r="C41" i="18"/>
  <c r="C65" i="18"/>
  <c r="B32" i="18"/>
  <c r="B65" i="18" s="1"/>
  <c r="T1" i="18"/>
  <c r="L1" i="18"/>
  <c r="R2" i="9"/>
  <c r="AH95" i="9"/>
  <c r="AI94" i="9"/>
  <c r="AC95" i="9"/>
  <c r="X95" i="9"/>
  <c r="V95" i="9"/>
  <c r="AC94" i="9"/>
  <c r="AA94" i="9"/>
  <c r="W94" i="9"/>
  <c r="T95" i="9"/>
  <c r="S94" i="9"/>
  <c r="U19" i="27"/>
  <c r="U35" i="27" s="1"/>
  <c r="T19" i="27"/>
  <c r="T45" i="27" s="1"/>
  <c r="S19" i="27"/>
  <c r="S35" i="27" s="1"/>
  <c r="R19" i="27"/>
  <c r="R35" i="27" s="1"/>
  <c r="Q19" i="27"/>
  <c r="Q47" i="27" s="1"/>
  <c r="P19" i="27"/>
  <c r="P39" i="27" s="1"/>
  <c r="O19" i="27"/>
  <c r="O37" i="27" s="1"/>
  <c r="N19" i="27"/>
  <c r="N36" i="27" s="1"/>
  <c r="M19" i="27"/>
  <c r="M47" i="27" s="1"/>
  <c r="L19" i="27"/>
  <c r="L45" i="27" s="1"/>
  <c r="K19" i="27"/>
  <c r="K39" i="27" s="1"/>
  <c r="J19" i="27"/>
  <c r="J47" i="27" s="1"/>
  <c r="I19" i="27"/>
  <c r="I47" i="27" s="1"/>
  <c r="H19" i="27"/>
  <c r="H46" i="27" s="1"/>
  <c r="G19" i="27"/>
  <c r="G36" i="27" s="1"/>
  <c r="F19" i="27"/>
  <c r="F47" i="27" s="1"/>
  <c r="E19" i="27"/>
  <c r="E47" i="27" s="1"/>
  <c r="D19" i="27"/>
  <c r="D47" i="27" s="1"/>
  <c r="C19" i="27"/>
  <c r="C38" i="27" s="1"/>
  <c r="B19" i="27"/>
  <c r="B47" i="27" s="1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U23" i="23"/>
  <c r="U37" i="23" s="1"/>
  <c r="T23" i="23"/>
  <c r="T51" i="23" s="1"/>
  <c r="S23" i="23"/>
  <c r="S43" i="23" s="1"/>
  <c r="R23" i="23"/>
  <c r="R51" i="23" s="1"/>
  <c r="Q23" i="23"/>
  <c r="Q33" i="23" s="1"/>
  <c r="P23" i="23"/>
  <c r="P50" i="23" s="1"/>
  <c r="O23" i="23"/>
  <c r="O45" i="23" s="1"/>
  <c r="N23" i="23"/>
  <c r="N34" i="23" s="1"/>
  <c r="M23" i="23"/>
  <c r="M50" i="23" s="1"/>
  <c r="L23" i="23"/>
  <c r="L51" i="23" s="1"/>
  <c r="K23" i="23"/>
  <c r="K43" i="23" s="1"/>
  <c r="J23" i="23"/>
  <c r="J51" i="23" s="1"/>
  <c r="I23" i="23"/>
  <c r="I43" i="23" s="1"/>
  <c r="H23" i="23"/>
  <c r="H50" i="23" s="1"/>
  <c r="G23" i="23"/>
  <c r="G44" i="23" s="1"/>
  <c r="F23" i="23"/>
  <c r="F36" i="23" s="1"/>
  <c r="E23" i="23"/>
  <c r="E41" i="23" s="1"/>
  <c r="D23" i="23"/>
  <c r="D51" i="23" s="1"/>
  <c r="C23" i="23"/>
  <c r="C43" i="23" s="1"/>
  <c r="B23" i="23"/>
  <c r="B51" i="23" s="1"/>
  <c r="J22" i="15"/>
  <c r="J37" i="15" s="1"/>
  <c r="F22" i="15"/>
  <c r="F47" i="15" s="1"/>
  <c r="B17" i="15"/>
  <c r="Q22" i="15"/>
  <c r="I22" i="15"/>
  <c r="I40" i="15" s="1"/>
  <c r="B4" i="15"/>
  <c r="B22" i="15" s="1"/>
  <c r="Q66" i="19"/>
  <c r="I65" i="19"/>
  <c r="Q64" i="19"/>
  <c r="I64" i="19"/>
  <c r="U62" i="19"/>
  <c r="Q62" i="19"/>
  <c r="M61" i="19"/>
  <c r="E61" i="19"/>
  <c r="U59" i="19"/>
  <c r="Q59" i="19"/>
  <c r="Q58" i="19"/>
  <c r="Q57" i="19"/>
  <c r="I57" i="19"/>
  <c r="I56" i="19"/>
  <c r="Q55" i="19"/>
  <c r="I55" i="19"/>
  <c r="Q54" i="19"/>
  <c r="M54" i="19"/>
  <c r="E54" i="19"/>
  <c r="Q53" i="19"/>
  <c r="I53" i="19"/>
  <c r="E53" i="19"/>
  <c r="I52" i="19"/>
  <c r="E52" i="19"/>
  <c r="I51" i="19"/>
  <c r="U50" i="19"/>
  <c r="E50" i="19"/>
  <c r="U49" i="19"/>
  <c r="I49" i="19"/>
  <c r="E49" i="19"/>
  <c r="I48" i="19"/>
  <c r="E48" i="19"/>
  <c r="Q47" i="19"/>
  <c r="I47" i="19"/>
  <c r="U46" i="19"/>
  <c r="Q46" i="19"/>
  <c r="U45" i="19"/>
  <c r="Q45" i="19"/>
  <c r="U44" i="19"/>
  <c r="Q43" i="19"/>
  <c r="K42" i="19"/>
  <c r="J41" i="19"/>
  <c r="U36" i="19"/>
  <c r="T36" i="19"/>
  <c r="S36" i="19"/>
  <c r="R36" i="19"/>
  <c r="Q36" i="19"/>
  <c r="P36" i="19"/>
  <c r="P72" i="19" s="1"/>
  <c r="O36" i="19"/>
  <c r="N36" i="19"/>
  <c r="N72" i="19" s="1"/>
  <c r="M36" i="19"/>
  <c r="M72" i="19" s="1"/>
  <c r="L36" i="19"/>
  <c r="K36" i="19"/>
  <c r="K72" i="19" s="1"/>
  <c r="J36" i="19"/>
  <c r="I36" i="19"/>
  <c r="I72" i="19"/>
  <c r="H36" i="19"/>
  <c r="G36" i="19"/>
  <c r="F36" i="19"/>
  <c r="F72" i="19"/>
  <c r="E36" i="19"/>
  <c r="D36" i="19"/>
  <c r="C36" i="19"/>
  <c r="B36" i="19"/>
  <c r="U35" i="19"/>
  <c r="T35" i="19"/>
  <c r="T71" i="19" s="1"/>
  <c r="S35" i="19"/>
  <c r="R35" i="19"/>
  <c r="R71" i="19" s="1"/>
  <c r="Q35" i="19"/>
  <c r="Q71" i="19" s="1"/>
  <c r="P35" i="19"/>
  <c r="P71" i="19" s="1"/>
  <c r="O35" i="19"/>
  <c r="N35" i="19"/>
  <c r="M35" i="19"/>
  <c r="L35" i="19"/>
  <c r="K35" i="19"/>
  <c r="J35" i="19"/>
  <c r="I35" i="19"/>
  <c r="I71" i="19" s="1"/>
  <c r="H35" i="19"/>
  <c r="G35" i="19"/>
  <c r="F35" i="19"/>
  <c r="E35" i="19"/>
  <c r="E71" i="19" s="1"/>
  <c r="D35" i="19"/>
  <c r="C35" i="19"/>
  <c r="B35" i="19"/>
  <c r="U34" i="19"/>
  <c r="U70" i="19"/>
  <c r="T34" i="19"/>
  <c r="T70" i="19"/>
  <c r="S34" i="19"/>
  <c r="R34" i="19"/>
  <c r="R70" i="19" s="1"/>
  <c r="Q34" i="19"/>
  <c r="Q70" i="19" s="1"/>
  <c r="P34" i="19"/>
  <c r="O34" i="19"/>
  <c r="N34" i="19"/>
  <c r="M34" i="19"/>
  <c r="L34" i="19"/>
  <c r="K34" i="19"/>
  <c r="J34" i="19"/>
  <c r="J70" i="19" s="1"/>
  <c r="I34" i="19"/>
  <c r="I70" i="19" s="1"/>
  <c r="H34" i="19"/>
  <c r="G34" i="19"/>
  <c r="G70" i="19" s="1"/>
  <c r="F34" i="19"/>
  <c r="E34" i="19"/>
  <c r="E70" i="19"/>
  <c r="D34" i="19"/>
  <c r="D70" i="19"/>
  <c r="C34" i="19"/>
  <c r="B34" i="19"/>
  <c r="U33" i="19"/>
  <c r="U69" i="19"/>
  <c r="T33" i="19"/>
  <c r="S33" i="19"/>
  <c r="R33" i="19"/>
  <c r="R69" i="19"/>
  <c r="Q33" i="19"/>
  <c r="Q69" i="19"/>
  <c r="P33" i="19"/>
  <c r="O33" i="19"/>
  <c r="O69" i="19" s="1"/>
  <c r="N33" i="19"/>
  <c r="N69" i="19" s="1"/>
  <c r="M33" i="19"/>
  <c r="L33" i="19"/>
  <c r="L69" i="19"/>
  <c r="K33" i="19"/>
  <c r="J33" i="19"/>
  <c r="J69" i="19" s="1"/>
  <c r="I33" i="19"/>
  <c r="I69" i="19" s="1"/>
  <c r="H33" i="19"/>
  <c r="G33" i="19"/>
  <c r="F33" i="19"/>
  <c r="E33" i="19"/>
  <c r="E69" i="19"/>
  <c r="D33" i="19"/>
  <c r="C33" i="19"/>
  <c r="B33" i="19"/>
  <c r="B69" i="19"/>
  <c r="T48" i="19"/>
  <c r="R43" i="19"/>
  <c r="Q63" i="19"/>
  <c r="N42" i="19"/>
  <c r="L50" i="19"/>
  <c r="K40" i="19"/>
  <c r="I45" i="19"/>
  <c r="G41" i="19"/>
  <c r="E65" i="19"/>
  <c r="D50" i="19"/>
  <c r="C32" i="19"/>
  <c r="C40" i="19"/>
  <c r="B32" i="19"/>
  <c r="B41" i="19"/>
  <c r="B65" i="19"/>
  <c r="D33" i="11"/>
  <c r="C33" i="11"/>
  <c r="D27" i="11"/>
  <c r="C27" i="11"/>
  <c r="D14" i="11"/>
  <c r="C14" i="11"/>
  <c r="D7" i="11"/>
  <c r="D9" i="11" s="1"/>
  <c r="D15" i="11" s="1"/>
  <c r="C7" i="11"/>
  <c r="C9" i="11"/>
  <c r="C15" i="11" s="1"/>
  <c r="W30" i="26"/>
  <c r="M30" i="26"/>
  <c r="U19" i="26"/>
  <c r="U36" i="26" s="1"/>
  <c r="U44" i="26"/>
  <c r="T19" i="26"/>
  <c r="T35" i="26"/>
  <c r="S19" i="26"/>
  <c r="S36" i="26"/>
  <c r="R19" i="26"/>
  <c r="R47" i="26"/>
  <c r="Q19" i="26"/>
  <c r="Q41" i="26"/>
  <c r="P19" i="26"/>
  <c r="P37" i="26"/>
  <c r="O19" i="26"/>
  <c r="O33" i="26"/>
  <c r="N19" i="26"/>
  <c r="N47" i="26"/>
  <c r="M19" i="26"/>
  <c r="M46" i="26"/>
  <c r="L19" i="26"/>
  <c r="L38" i="26"/>
  <c r="K19" i="26"/>
  <c r="K38" i="26"/>
  <c r="J19" i="26"/>
  <c r="J47" i="26"/>
  <c r="I19" i="26"/>
  <c r="I43" i="26" s="1"/>
  <c r="H19" i="26"/>
  <c r="H40" i="26" s="1"/>
  <c r="G19" i="26"/>
  <c r="G35" i="26" s="1"/>
  <c r="F19" i="26"/>
  <c r="F47" i="26" s="1"/>
  <c r="E19" i="26"/>
  <c r="E40" i="26" s="1"/>
  <c r="D19" i="26"/>
  <c r="D37" i="26" s="1"/>
  <c r="C19" i="26"/>
  <c r="B19" i="26"/>
  <c r="B37" i="26" s="1"/>
  <c r="B47" i="26"/>
  <c r="L1" i="26"/>
  <c r="W30" i="22"/>
  <c r="M30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U23" i="22"/>
  <c r="U51" i="22" s="1"/>
  <c r="T23" i="22"/>
  <c r="S23" i="22"/>
  <c r="S44" i="22" s="1"/>
  <c r="R23" i="22"/>
  <c r="R50" i="22" s="1"/>
  <c r="Q23" i="22"/>
  <c r="Q33" i="22" s="1"/>
  <c r="P23" i="22"/>
  <c r="P41" i="22" s="1"/>
  <c r="O23" i="22"/>
  <c r="O41" i="22" s="1"/>
  <c r="N23" i="22"/>
  <c r="N48" i="22" s="1"/>
  <c r="M23" i="22"/>
  <c r="M51" i="22" s="1"/>
  <c r="L23" i="22"/>
  <c r="L48" i="22" s="1"/>
  <c r="K23" i="22"/>
  <c r="K40" i="22" s="1"/>
  <c r="K51" i="22"/>
  <c r="J23" i="22"/>
  <c r="I23" i="22"/>
  <c r="I36" i="22" s="1"/>
  <c r="H23" i="22"/>
  <c r="H38" i="22" s="1"/>
  <c r="H49" i="22"/>
  <c r="G23" i="22"/>
  <c r="G41" i="22"/>
  <c r="F23" i="22"/>
  <c r="E23" i="22"/>
  <c r="E39" i="22" s="1"/>
  <c r="D23" i="22"/>
  <c r="D46" i="22" s="1"/>
  <c r="C23" i="22"/>
  <c r="C48" i="22" s="1"/>
  <c r="B23" i="22"/>
  <c r="L1" i="22"/>
  <c r="W30" i="14"/>
  <c r="M30" i="14"/>
  <c r="T22" i="14"/>
  <c r="T50" i="14" s="1"/>
  <c r="S22" i="14"/>
  <c r="S47" i="14" s="1"/>
  <c r="O22" i="14"/>
  <c r="C17" i="14"/>
  <c r="B17" i="14"/>
  <c r="M22" i="14"/>
  <c r="M48" i="14" s="1"/>
  <c r="I22" i="14"/>
  <c r="E22" i="14"/>
  <c r="C4" i="14"/>
  <c r="C22" i="14" s="1"/>
  <c r="B4" i="14"/>
  <c r="V1" i="14"/>
  <c r="L1" i="14"/>
  <c r="AI93" i="9"/>
  <c r="AI77" i="9"/>
  <c r="AI54" i="9"/>
  <c r="AI39" i="9"/>
  <c r="AI33" i="9"/>
  <c r="AI30" i="9"/>
  <c r="AI1" i="9"/>
  <c r="Y1" i="3"/>
  <c r="AH93" i="9"/>
  <c r="AH77" i="9"/>
  <c r="AH54" i="9"/>
  <c r="AH39" i="9"/>
  <c r="AH30" i="9"/>
  <c r="AH1" i="9"/>
  <c r="AG1" i="9"/>
  <c r="AG30" i="9"/>
  <c r="AG39" i="9"/>
  <c r="AG54" i="9"/>
  <c r="AG59" i="9"/>
  <c r="AG61" i="9"/>
  <c r="AG77" i="9"/>
  <c r="AG93" i="9"/>
  <c r="AF1" i="9"/>
  <c r="AF3" i="9"/>
  <c r="AF30" i="9"/>
  <c r="AF39" i="9"/>
  <c r="AF54" i="9"/>
  <c r="AF56" i="9"/>
  <c r="AF77" i="9"/>
  <c r="AF93" i="9"/>
  <c r="M77" i="9"/>
  <c r="M40" i="9"/>
  <c r="M1" i="9"/>
  <c r="AE1" i="9"/>
  <c r="AE30" i="9"/>
  <c r="AE39" i="9"/>
  <c r="AE54" i="9"/>
  <c r="AE62" i="9"/>
  <c r="AE77" i="9"/>
  <c r="AE93" i="9"/>
  <c r="AD1" i="9"/>
  <c r="AD2" i="9"/>
  <c r="AD30" i="9"/>
  <c r="AD39" i="9"/>
  <c r="AD54" i="9"/>
  <c r="AD77" i="9"/>
  <c r="AD93" i="9"/>
  <c r="AC93" i="9"/>
  <c r="AC77" i="9"/>
  <c r="AC61" i="9"/>
  <c r="AC54" i="9"/>
  <c r="AC39" i="9"/>
  <c r="AC30" i="9"/>
  <c r="AC1" i="9"/>
  <c r="AB93" i="9"/>
  <c r="AB77" i="9"/>
  <c r="AB54" i="9"/>
  <c r="AB39" i="9"/>
  <c r="AB30" i="9"/>
  <c r="AB1" i="9"/>
  <c r="R93" i="9"/>
  <c r="S93" i="9"/>
  <c r="T93" i="9"/>
  <c r="U93" i="9"/>
  <c r="V93" i="9"/>
  <c r="W93" i="9"/>
  <c r="X93" i="9"/>
  <c r="Y93" i="9"/>
  <c r="Z93" i="9"/>
  <c r="AA93" i="9"/>
  <c r="S79" i="9"/>
  <c r="R77" i="9"/>
  <c r="S77" i="9"/>
  <c r="T77" i="9"/>
  <c r="U77" i="9"/>
  <c r="V77" i="9"/>
  <c r="W77" i="9"/>
  <c r="X77" i="9"/>
  <c r="Y77" i="9"/>
  <c r="Z77" i="9"/>
  <c r="AA77" i="9"/>
  <c r="W62" i="9"/>
  <c r="T61" i="9"/>
  <c r="V58" i="9"/>
  <c r="S60" i="9"/>
  <c r="V56" i="9"/>
  <c r="R55" i="9"/>
  <c r="R54" i="9"/>
  <c r="S54" i="9"/>
  <c r="T54" i="9"/>
  <c r="U54" i="9"/>
  <c r="V54" i="9"/>
  <c r="W54" i="9"/>
  <c r="X54" i="9"/>
  <c r="Y54" i="9"/>
  <c r="Z54" i="9"/>
  <c r="AA54" i="9"/>
  <c r="R39" i="9"/>
  <c r="S39" i="9"/>
  <c r="T39" i="9"/>
  <c r="U39" i="9"/>
  <c r="V39" i="9"/>
  <c r="W39" i="9"/>
  <c r="X39" i="9"/>
  <c r="Y39" i="9"/>
  <c r="Z39" i="9"/>
  <c r="AA39" i="9"/>
  <c r="Z33" i="9"/>
  <c r="R30" i="9"/>
  <c r="S30" i="9"/>
  <c r="T30" i="9"/>
  <c r="U30" i="9"/>
  <c r="V30" i="9"/>
  <c r="W30" i="9"/>
  <c r="X30" i="9"/>
  <c r="Y30" i="9"/>
  <c r="Z30" i="9"/>
  <c r="AA30" i="9"/>
  <c r="X4" i="9"/>
  <c r="R1" i="9"/>
  <c r="S1" i="9"/>
  <c r="T1" i="9"/>
  <c r="U1" i="9"/>
  <c r="V1" i="9"/>
  <c r="W1" i="9"/>
  <c r="X1" i="9"/>
  <c r="Y1" i="9"/>
  <c r="Z1" i="9"/>
  <c r="AA1" i="9"/>
  <c r="Z2" i="9"/>
  <c r="Q3" i="9"/>
  <c r="P77" i="9"/>
  <c r="Q77" i="9"/>
  <c r="Q78" i="9"/>
  <c r="Q79" i="9"/>
  <c r="P54" i="9"/>
  <c r="Q54" i="9"/>
  <c r="Q55" i="9"/>
  <c r="Q56" i="9"/>
  <c r="Q57" i="9"/>
  <c r="Q58" i="9"/>
  <c r="Q59" i="9"/>
  <c r="Q60" i="9"/>
  <c r="Q61" i="9"/>
  <c r="Q62" i="9"/>
  <c r="P39" i="9"/>
  <c r="Q39" i="9"/>
  <c r="Q40" i="9"/>
  <c r="Q41" i="9"/>
  <c r="Q42" i="9"/>
  <c r="Q43" i="9"/>
  <c r="Q44" i="9"/>
  <c r="Q45" i="9"/>
  <c r="Q46" i="9"/>
  <c r="Q95" i="9"/>
  <c r="Q93" i="9"/>
  <c r="Q94" i="9"/>
  <c r="Q30" i="9"/>
  <c r="Q32" i="9"/>
  <c r="Q33" i="9"/>
  <c r="Q1" i="9"/>
  <c r="Q2" i="9"/>
  <c r="Q4" i="9"/>
  <c r="Q5" i="9"/>
  <c r="Q6" i="9"/>
  <c r="P7" i="9"/>
  <c r="Y1" i="5"/>
  <c r="L1" i="5"/>
  <c r="C52" i="5"/>
  <c r="C49" i="5"/>
  <c r="C47" i="5"/>
  <c r="C41" i="5"/>
  <c r="C36" i="5"/>
  <c r="C34" i="5"/>
  <c r="C33" i="5"/>
  <c r="C54" i="5" s="1"/>
  <c r="B19" i="3"/>
  <c r="Q63" i="9" s="1"/>
  <c r="M30" i="3"/>
  <c r="L1" i="3"/>
  <c r="C19" i="3"/>
  <c r="C45" i="3" s="1"/>
  <c r="C37" i="3"/>
  <c r="B44" i="3"/>
  <c r="B40" i="3"/>
  <c r="B36" i="3"/>
  <c r="B33" i="1"/>
  <c r="B46" i="1" s="1"/>
  <c r="Y1" i="1"/>
  <c r="M38" i="1"/>
  <c r="L1" i="1"/>
  <c r="C37" i="1"/>
  <c r="C36" i="1"/>
  <c r="C35" i="1"/>
  <c r="C34" i="1"/>
  <c r="C33" i="1"/>
  <c r="B47" i="1"/>
  <c r="B56" i="1"/>
  <c r="B64" i="1"/>
  <c r="B37" i="1"/>
  <c r="B36" i="1"/>
  <c r="B73" i="1" s="1"/>
  <c r="B35" i="1"/>
  <c r="B34" i="1"/>
  <c r="B71" i="1" s="1"/>
  <c r="Q31" i="9"/>
  <c r="Y1" i="2"/>
  <c r="O30" i="2"/>
  <c r="L1" i="2"/>
  <c r="C46" i="2"/>
  <c r="C45" i="2"/>
  <c r="C48" i="2"/>
  <c r="B42" i="2"/>
  <c r="C43" i="2"/>
  <c r="B40" i="5"/>
  <c r="B47" i="5"/>
  <c r="B47" i="2"/>
  <c r="B40" i="2"/>
  <c r="B49" i="5"/>
  <c r="B48" i="5"/>
  <c r="B41" i="5"/>
  <c r="B44" i="5"/>
  <c r="B36" i="5"/>
  <c r="B37" i="5"/>
  <c r="B34" i="5"/>
  <c r="B45" i="5"/>
  <c r="B43" i="5"/>
  <c r="B46" i="5"/>
  <c r="C36" i="2"/>
  <c r="C41" i="2"/>
  <c r="C40" i="2"/>
  <c r="C39" i="2"/>
  <c r="C35" i="2"/>
  <c r="C49" i="2"/>
  <c r="C37" i="2"/>
  <c r="C50" i="2" s="1"/>
  <c r="C32" i="2"/>
  <c r="C38" i="3"/>
  <c r="B42" i="3"/>
  <c r="B34" i="3"/>
  <c r="B41" i="3"/>
  <c r="B33" i="3"/>
  <c r="B35" i="2"/>
  <c r="B50" i="5"/>
  <c r="B32" i="2"/>
  <c r="B49" i="2"/>
  <c r="C38" i="2"/>
  <c r="B39" i="5"/>
  <c r="B35" i="5"/>
  <c r="C47" i="2"/>
  <c r="C39" i="5"/>
  <c r="C43" i="5"/>
  <c r="C45" i="5"/>
  <c r="C51" i="5"/>
  <c r="B34" i="2"/>
  <c r="B36" i="2"/>
  <c r="B45" i="2"/>
  <c r="B37" i="2"/>
  <c r="B41" i="2"/>
  <c r="B48" i="2"/>
  <c r="B43" i="2"/>
  <c r="Q34" i="9"/>
  <c r="B38" i="2"/>
  <c r="B33" i="2"/>
  <c r="C50" i="5"/>
  <c r="C46" i="5"/>
  <c r="C44" i="5"/>
  <c r="C40" i="5"/>
  <c r="C37" i="5"/>
  <c r="C35" i="5"/>
  <c r="C48" i="5"/>
  <c r="C42" i="5"/>
  <c r="B39" i="2"/>
  <c r="B52" i="5"/>
  <c r="B33" i="5"/>
  <c r="B42" i="5"/>
  <c r="C42" i="19"/>
  <c r="B44" i="2"/>
  <c r="B46" i="2"/>
  <c r="C34" i="2"/>
  <c r="Q47" i="9"/>
  <c r="B51" i="5"/>
  <c r="B55" i="5" s="1"/>
  <c r="C33" i="2"/>
  <c r="C44" i="2"/>
  <c r="C42" i="2"/>
  <c r="N41" i="19"/>
  <c r="F65" i="19"/>
  <c r="F42" i="19"/>
  <c r="F41" i="19"/>
  <c r="F40" i="19"/>
  <c r="J42" i="19"/>
  <c r="N67" i="19"/>
  <c r="N40" i="19"/>
  <c r="R67" i="19"/>
  <c r="R42" i="19"/>
  <c r="R41" i="19"/>
  <c r="R40" i="19"/>
  <c r="F69" i="19"/>
  <c r="B70" i="19"/>
  <c r="F70" i="19"/>
  <c r="N70" i="19"/>
  <c r="B71" i="19"/>
  <c r="F71" i="19"/>
  <c r="N71" i="19"/>
  <c r="B72" i="19"/>
  <c r="J72" i="19"/>
  <c r="R72" i="19"/>
  <c r="B42" i="19"/>
  <c r="E42" i="19"/>
  <c r="E64" i="19"/>
  <c r="E60" i="19"/>
  <c r="I42" i="19"/>
  <c r="I63" i="19"/>
  <c r="I59" i="19"/>
  <c r="M62" i="19"/>
  <c r="Q42" i="19"/>
  <c r="Q67" i="19"/>
  <c r="Q65" i="19"/>
  <c r="Q61" i="19"/>
  <c r="U42" i="19"/>
  <c r="U64" i="19"/>
  <c r="U60" i="19"/>
  <c r="D22" i="14"/>
  <c r="H22" i="14"/>
  <c r="H48" i="14" s="1"/>
  <c r="L22" i="14"/>
  <c r="L38" i="14" s="1"/>
  <c r="P22" i="14"/>
  <c r="C33" i="22"/>
  <c r="K33" i="22"/>
  <c r="K35" i="22"/>
  <c r="C37" i="22"/>
  <c r="K37" i="22"/>
  <c r="K39" i="22"/>
  <c r="C41" i="22"/>
  <c r="K41" i="22"/>
  <c r="K43" i="22"/>
  <c r="C45" i="22"/>
  <c r="K45" i="22"/>
  <c r="K47" i="22"/>
  <c r="C49" i="22"/>
  <c r="K49" i="22"/>
  <c r="I33" i="26"/>
  <c r="E34" i="26"/>
  <c r="U34" i="26"/>
  <c r="Q35" i="26"/>
  <c r="M36" i="26"/>
  <c r="I37" i="26"/>
  <c r="E38" i="26"/>
  <c r="U38" i="26"/>
  <c r="Q39" i="26"/>
  <c r="M40" i="26"/>
  <c r="I41" i="26"/>
  <c r="E42" i="26"/>
  <c r="U42" i="26"/>
  <c r="Q43" i="26"/>
  <c r="M44" i="26"/>
  <c r="I45" i="26"/>
  <c r="E46" i="26"/>
  <c r="U46" i="26"/>
  <c r="Q47" i="26"/>
  <c r="M69" i="19"/>
  <c r="U71" i="19"/>
  <c r="Q72" i="19"/>
  <c r="Q44" i="19"/>
  <c r="M45" i="19"/>
  <c r="I46" i="19"/>
  <c r="E47" i="19"/>
  <c r="U47" i="19"/>
  <c r="Q48" i="19"/>
  <c r="I50" i="19"/>
  <c r="E51" i="19"/>
  <c r="U51" i="19"/>
  <c r="Q52" i="19"/>
  <c r="M53" i="19"/>
  <c r="I54" i="19"/>
  <c r="E55" i="19"/>
  <c r="U55" i="19"/>
  <c r="Q56" i="19"/>
  <c r="I58" i="19"/>
  <c r="E59" i="19"/>
  <c r="I60" i="19"/>
  <c r="I61" i="19"/>
  <c r="I62" i="19"/>
  <c r="M64" i="19"/>
  <c r="U67" i="19"/>
  <c r="E33" i="26"/>
  <c r="U33" i="26"/>
  <c r="Q34" i="26"/>
  <c r="M35" i="26"/>
  <c r="I36" i="26"/>
  <c r="E37" i="26"/>
  <c r="U37" i="26"/>
  <c r="Q38" i="26"/>
  <c r="M39" i="26"/>
  <c r="I40" i="26"/>
  <c r="E41" i="26"/>
  <c r="U41" i="26"/>
  <c r="Q42" i="26"/>
  <c r="M43" i="26"/>
  <c r="H33" i="27"/>
  <c r="P33" i="27"/>
  <c r="D34" i="27"/>
  <c r="L34" i="27"/>
  <c r="T34" i="27"/>
  <c r="H35" i="27"/>
  <c r="D36" i="27"/>
  <c r="L36" i="27"/>
  <c r="T36" i="27"/>
  <c r="H37" i="27"/>
  <c r="P37" i="27"/>
  <c r="D38" i="27"/>
  <c r="L38" i="27"/>
  <c r="T38" i="27"/>
  <c r="H39" i="27"/>
  <c r="D40" i="27"/>
  <c r="L40" i="27"/>
  <c r="T40" i="27"/>
  <c r="H41" i="27"/>
  <c r="P41" i="27"/>
  <c r="D42" i="27"/>
  <c r="L42" i="27"/>
  <c r="T42" i="27"/>
  <c r="H43" i="27"/>
  <c r="D44" i="27"/>
  <c r="L44" i="27"/>
  <c r="T44" i="27"/>
  <c r="H45" i="27"/>
  <c r="P45" i="27"/>
  <c r="D46" i="27"/>
  <c r="L46" i="27"/>
  <c r="T46" i="27"/>
  <c r="H47" i="27"/>
  <c r="L47" i="27"/>
  <c r="T47" i="27"/>
  <c r="G33" i="27"/>
  <c r="O33" i="27"/>
  <c r="C34" i="27"/>
  <c r="K34" i="27"/>
  <c r="S34" i="27"/>
  <c r="G35" i="27"/>
  <c r="C36" i="27"/>
  <c r="K36" i="27"/>
  <c r="S36" i="27"/>
  <c r="G37" i="27"/>
  <c r="K37" i="27"/>
  <c r="S37" i="27"/>
  <c r="G38" i="27"/>
  <c r="S38" i="27"/>
  <c r="C39" i="27"/>
  <c r="G39" i="27"/>
  <c r="S39" i="27"/>
  <c r="C40" i="27"/>
  <c r="G40" i="27"/>
  <c r="K40" i="27"/>
  <c r="O40" i="27"/>
  <c r="S40" i="27"/>
  <c r="C41" i="27"/>
  <c r="G41" i="27"/>
  <c r="K41" i="27"/>
  <c r="S41" i="27"/>
  <c r="C42" i="27"/>
  <c r="G42" i="27"/>
  <c r="K42" i="27"/>
  <c r="O42" i="27"/>
  <c r="S42" i="27"/>
  <c r="C43" i="27"/>
  <c r="G43" i="27"/>
  <c r="K43" i="27"/>
  <c r="S43" i="27"/>
  <c r="C44" i="27"/>
  <c r="G44" i="27"/>
  <c r="K44" i="27"/>
  <c r="O44" i="27"/>
  <c r="S44" i="27"/>
  <c r="C45" i="27"/>
  <c r="G45" i="27"/>
  <c r="K45" i="27"/>
  <c r="S45" i="27"/>
  <c r="C46" i="27"/>
  <c r="G46" i="27"/>
  <c r="K46" i="27"/>
  <c r="O46" i="27"/>
  <c r="S46" i="27"/>
  <c r="C47" i="27"/>
  <c r="G47" i="27"/>
  <c r="K47" i="27"/>
  <c r="S47" i="27"/>
  <c r="E33" i="27"/>
  <c r="I33" i="27"/>
  <c r="Q33" i="27"/>
  <c r="E34" i="27"/>
  <c r="I34" i="27"/>
  <c r="M34" i="27"/>
  <c r="U34" i="27"/>
  <c r="E35" i="27"/>
  <c r="I35" i="27"/>
  <c r="Q35" i="27"/>
  <c r="E36" i="27"/>
  <c r="I36" i="27"/>
  <c r="M36" i="27"/>
  <c r="U36" i="27"/>
  <c r="E37" i="27"/>
  <c r="I37" i="27"/>
  <c r="Q37" i="27"/>
  <c r="E38" i="27"/>
  <c r="I38" i="27"/>
  <c r="M38" i="27"/>
  <c r="U38" i="27"/>
  <c r="E39" i="27"/>
  <c r="I39" i="27"/>
  <c r="Q39" i="27"/>
  <c r="E40" i="27"/>
  <c r="I40" i="27"/>
  <c r="M40" i="27"/>
  <c r="U40" i="27"/>
  <c r="E41" i="27"/>
  <c r="I41" i="27"/>
  <c r="Q41" i="27"/>
  <c r="E42" i="27"/>
  <c r="I42" i="27"/>
  <c r="M42" i="27"/>
  <c r="U42" i="27"/>
  <c r="E43" i="27"/>
  <c r="I43" i="27"/>
  <c r="Q43" i="27"/>
  <c r="E44" i="27"/>
  <c r="I44" i="27"/>
  <c r="M44" i="27"/>
  <c r="U44" i="27"/>
  <c r="E45" i="27"/>
  <c r="I45" i="27"/>
  <c r="Q45" i="27"/>
  <c r="E46" i="27"/>
  <c r="I46" i="27"/>
  <c r="M46" i="27"/>
  <c r="U46" i="27"/>
  <c r="D33" i="27"/>
  <c r="L33" i="27"/>
  <c r="T33" i="27"/>
  <c r="H34" i="27"/>
  <c r="D35" i="27"/>
  <c r="L35" i="27"/>
  <c r="T35" i="27"/>
  <c r="H36" i="27"/>
  <c r="P36" i="27"/>
  <c r="D37" i="27"/>
  <c r="L37" i="27"/>
  <c r="T37" i="27"/>
  <c r="H38" i="27"/>
  <c r="D39" i="27"/>
  <c r="L39" i="27"/>
  <c r="T39" i="27"/>
  <c r="H40" i="27"/>
  <c r="P40" i="27"/>
  <c r="D41" i="27"/>
  <c r="L41" i="27"/>
  <c r="T41" i="27"/>
  <c r="H42" i="27"/>
  <c r="D43" i="27"/>
  <c r="L43" i="27"/>
  <c r="T43" i="27"/>
  <c r="H44" i="27"/>
  <c r="P44" i="27"/>
  <c r="D45" i="27"/>
  <c r="P46" i="27"/>
  <c r="C33" i="27"/>
  <c r="C48" i="27"/>
  <c r="K33" i="27"/>
  <c r="S33" i="27"/>
  <c r="S48" i="27" s="1"/>
  <c r="G34" i="27"/>
  <c r="C35" i="27"/>
  <c r="K35" i="27"/>
  <c r="O36" i="27"/>
  <c r="C37" i="27"/>
  <c r="K38" i="27"/>
  <c r="B33" i="27"/>
  <c r="B48" i="27"/>
  <c r="F33" i="27"/>
  <c r="J33" i="27"/>
  <c r="N33" i="27"/>
  <c r="B34" i="27"/>
  <c r="F34" i="27"/>
  <c r="J34" i="27"/>
  <c r="R34" i="27"/>
  <c r="B35" i="27"/>
  <c r="F35" i="27"/>
  <c r="J35" i="27"/>
  <c r="N35" i="27"/>
  <c r="B36" i="27"/>
  <c r="F36" i="27"/>
  <c r="J36" i="27"/>
  <c r="R36" i="27"/>
  <c r="B37" i="27"/>
  <c r="F37" i="27"/>
  <c r="J37" i="27"/>
  <c r="N37" i="27"/>
  <c r="B38" i="27"/>
  <c r="F38" i="27"/>
  <c r="J38" i="27"/>
  <c r="R38" i="27"/>
  <c r="B39" i="27"/>
  <c r="F39" i="27"/>
  <c r="J39" i="27"/>
  <c r="N39" i="27"/>
  <c r="B40" i="27"/>
  <c r="F40" i="27"/>
  <c r="J40" i="27"/>
  <c r="R40" i="27"/>
  <c r="B41" i="27"/>
  <c r="F41" i="27"/>
  <c r="J41" i="27"/>
  <c r="N41" i="27"/>
  <c r="B42" i="27"/>
  <c r="F42" i="27"/>
  <c r="J42" i="27"/>
  <c r="R42" i="27"/>
  <c r="B43" i="27"/>
  <c r="F43" i="27"/>
  <c r="J43" i="27"/>
  <c r="N43" i="27"/>
  <c r="B44" i="27"/>
  <c r="F44" i="27"/>
  <c r="J44" i="27"/>
  <c r="R44" i="27"/>
  <c r="B45" i="27"/>
  <c r="F45" i="27"/>
  <c r="J45" i="27"/>
  <c r="N45" i="27"/>
  <c r="B46" i="27"/>
  <c r="F46" i="27"/>
  <c r="J46" i="27"/>
  <c r="R46" i="27"/>
  <c r="H33" i="23"/>
  <c r="P33" i="23"/>
  <c r="T33" i="23"/>
  <c r="H34" i="23"/>
  <c r="H53" i="23"/>
  <c r="P34" i="23"/>
  <c r="D35" i="23"/>
  <c r="L35" i="23"/>
  <c r="T35" i="23"/>
  <c r="H36" i="23"/>
  <c r="P36" i="23"/>
  <c r="D37" i="23"/>
  <c r="L37" i="23"/>
  <c r="T37" i="23"/>
  <c r="H38" i="23"/>
  <c r="P38" i="23"/>
  <c r="D39" i="23"/>
  <c r="L39" i="23"/>
  <c r="T39" i="23"/>
  <c r="H40" i="23"/>
  <c r="P40" i="23"/>
  <c r="D41" i="23"/>
  <c r="L41" i="23"/>
  <c r="T41" i="23"/>
  <c r="H42" i="23"/>
  <c r="P42" i="23"/>
  <c r="D43" i="23"/>
  <c r="L43" i="23"/>
  <c r="T43" i="23"/>
  <c r="H44" i="23"/>
  <c r="P44" i="23"/>
  <c r="D45" i="23"/>
  <c r="L45" i="23"/>
  <c r="T45" i="23"/>
  <c r="H46" i="23"/>
  <c r="P46" i="23"/>
  <c r="D47" i="23"/>
  <c r="L47" i="23"/>
  <c r="T47" i="23"/>
  <c r="H48" i="23"/>
  <c r="P48" i="23"/>
  <c r="D49" i="23"/>
  <c r="L49" i="23"/>
  <c r="P49" i="23"/>
  <c r="D50" i="23"/>
  <c r="L50" i="23"/>
  <c r="T50" i="23"/>
  <c r="H51" i="23"/>
  <c r="P51" i="23"/>
  <c r="C33" i="23"/>
  <c r="K33" i="23"/>
  <c r="S33" i="23"/>
  <c r="G34" i="23"/>
  <c r="K34" i="23"/>
  <c r="S34" i="23"/>
  <c r="O35" i="23"/>
  <c r="C36" i="23"/>
  <c r="K36" i="23"/>
  <c r="S36" i="23"/>
  <c r="G37" i="23"/>
  <c r="C38" i="23"/>
  <c r="K38" i="23"/>
  <c r="S38" i="23"/>
  <c r="G39" i="23"/>
  <c r="C40" i="23"/>
  <c r="K40" i="23"/>
  <c r="S40" i="23"/>
  <c r="O41" i="23"/>
  <c r="C42" i="23"/>
  <c r="K42" i="23"/>
  <c r="S42" i="23"/>
  <c r="G43" i="23"/>
  <c r="C44" i="23"/>
  <c r="K44" i="23"/>
  <c r="S44" i="23"/>
  <c r="C45" i="23"/>
  <c r="G45" i="23"/>
  <c r="K45" i="23"/>
  <c r="S45" i="23"/>
  <c r="C46" i="23"/>
  <c r="G46" i="23"/>
  <c r="K46" i="23"/>
  <c r="O46" i="23"/>
  <c r="S46" i="23"/>
  <c r="C47" i="23"/>
  <c r="K47" i="23"/>
  <c r="S47" i="23"/>
  <c r="C48" i="23"/>
  <c r="G48" i="23"/>
  <c r="K48" i="23"/>
  <c r="S48" i="23"/>
  <c r="C49" i="23"/>
  <c r="G49" i="23"/>
  <c r="K49" i="23"/>
  <c r="O49" i="23"/>
  <c r="S49" i="23"/>
  <c r="C50" i="23"/>
  <c r="K50" i="23"/>
  <c r="O50" i="23"/>
  <c r="S50" i="23"/>
  <c r="C51" i="23"/>
  <c r="G51" i="23"/>
  <c r="K51" i="23"/>
  <c r="O51" i="23"/>
  <c r="S51" i="23"/>
  <c r="M34" i="23"/>
  <c r="Q37" i="23"/>
  <c r="I39" i="23"/>
  <c r="U40" i="23"/>
  <c r="E44" i="23"/>
  <c r="Q45" i="23"/>
  <c r="I47" i="23"/>
  <c r="Q48" i="23"/>
  <c r="I50" i="23"/>
  <c r="D33" i="23"/>
  <c r="L33" i="23"/>
  <c r="D34" i="23"/>
  <c r="L34" i="23"/>
  <c r="T34" i="23"/>
  <c r="H35" i="23"/>
  <c r="P35" i="23"/>
  <c r="D36" i="23"/>
  <c r="L36" i="23"/>
  <c r="T36" i="23"/>
  <c r="H37" i="23"/>
  <c r="P37" i="23"/>
  <c r="D38" i="23"/>
  <c r="L38" i="23"/>
  <c r="T38" i="23"/>
  <c r="H39" i="23"/>
  <c r="P39" i="23"/>
  <c r="D40" i="23"/>
  <c r="L40" i="23"/>
  <c r="T40" i="23"/>
  <c r="H41" i="23"/>
  <c r="P41" i="23"/>
  <c r="D42" i="23"/>
  <c r="L42" i="23"/>
  <c r="T42" i="23"/>
  <c r="H43" i="23"/>
  <c r="P43" i="23"/>
  <c r="D44" i="23"/>
  <c r="L44" i="23"/>
  <c r="T44" i="23"/>
  <c r="H45" i="23"/>
  <c r="P45" i="23"/>
  <c r="D46" i="23"/>
  <c r="L46" i="23"/>
  <c r="T46" i="23"/>
  <c r="H47" i="23"/>
  <c r="P47" i="23"/>
  <c r="D48" i="23"/>
  <c r="L48" i="23"/>
  <c r="T48" i="23"/>
  <c r="H49" i="23"/>
  <c r="T49" i="23"/>
  <c r="O33" i="23"/>
  <c r="C34" i="23"/>
  <c r="O34" i="23"/>
  <c r="C35" i="23"/>
  <c r="K35" i="23"/>
  <c r="S35" i="23"/>
  <c r="G36" i="23"/>
  <c r="C37" i="23"/>
  <c r="K37" i="23"/>
  <c r="S37" i="23"/>
  <c r="G38" i="23"/>
  <c r="C39" i="23"/>
  <c r="K39" i="23"/>
  <c r="S39" i="23"/>
  <c r="O40" i="23"/>
  <c r="C41" i="23"/>
  <c r="K41" i="23"/>
  <c r="S41" i="23"/>
  <c r="G42" i="23"/>
  <c r="O44" i="23"/>
  <c r="B33" i="23"/>
  <c r="F33" i="23"/>
  <c r="J33" i="23"/>
  <c r="N33" i="23"/>
  <c r="R33" i="23"/>
  <c r="B34" i="23"/>
  <c r="J34" i="23"/>
  <c r="R34" i="23"/>
  <c r="B35" i="23"/>
  <c r="F35" i="23"/>
  <c r="J35" i="23"/>
  <c r="N35" i="23"/>
  <c r="R35" i="23"/>
  <c r="B36" i="23"/>
  <c r="J36" i="23"/>
  <c r="R36" i="23"/>
  <c r="B37" i="23"/>
  <c r="F37" i="23"/>
  <c r="J37" i="23"/>
  <c r="N37" i="23"/>
  <c r="R37" i="23"/>
  <c r="B38" i="23"/>
  <c r="J38" i="23"/>
  <c r="R38" i="23"/>
  <c r="B39" i="23"/>
  <c r="F39" i="23"/>
  <c r="J39" i="23"/>
  <c r="N39" i="23"/>
  <c r="R39" i="23"/>
  <c r="B40" i="23"/>
  <c r="J40" i="23"/>
  <c r="R40" i="23"/>
  <c r="B41" i="23"/>
  <c r="F41" i="23"/>
  <c r="J41" i="23"/>
  <c r="N41" i="23"/>
  <c r="R41" i="23"/>
  <c r="B42" i="23"/>
  <c r="J42" i="23"/>
  <c r="R42" i="23"/>
  <c r="B43" i="23"/>
  <c r="F43" i="23"/>
  <c r="J43" i="23"/>
  <c r="N43" i="23"/>
  <c r="R43" i="23"/>
  <c r="B44" i="23"/>
  <c r="J44" i="23"/>
  <c r="R44" i="23"/>
  <c r="B45" i="23"/>
  <c r="F45" i="23"/>
  <c r="J45" i="23"/>
  <c r="N45" i="23"/>
  <c r="R45" i="23"/>
  <c r="B46" i="23"/>
  <c r="J46" i="23"/>
  <c r="R46" i="23"/>
  <c r="B47" i="23"/>
  <c r="F47" i="23"/>
  <c r="J47" i="23"/>
  <c r="J54" i="23" s="1"/>
  <c r="R47" i="23"/>
  <c r="B48" i="23"/>
  <c r="J48" i="23"/>
  <c r="R48" i="23"/>
  <c r="B49" i="23"/>
  <c r="F49" i="23"/>
  <c r="J49" i="23"/>
  <c r="N49" i="23"/>
  <c r="R49" i="23"/>
  <c r="B50" i="23"/>
  <c r="J50" i="23"/>
  <c r="R50" i="23"/>
  <c r="R54" i="23" s="1"/>
  <c r="I48" i="15"/>
  <c r="I42" i="15"/>
  <c r="I38" i="15"/>
  <c r="I34" i="15"/>
  <c r="I49" i="15"/>
  <c r="I45" i="15"/>
  <c r="I41" i="15"/>
  <c r="I37" i="15"/>
  <c r="Q48" i="15"/>
  <c r="Q44" i="15"/>
  <c r="Q42" i="15"/>
  <c r="Q40" i="15"/>
  <c r="Q38" i="15"/>
  <c r="Q36" i="15"/>
  <c r="Q34" i="15"/>
  <c r="Q50" i="15"/>
  <c r="Q49" i="15"/>
  <c r="Q47" i="15"/>
  <c r="Q45" i="15"/>
  <c r="Q43" i="15"/>
  <c r="Q41" i="15"/>
  <c r="Q39" i="15"/>
  <c r="Q37" i="15"/>
  <c r="Q35" i="15"/>
  <c r="I46" i="15"/>
  <c r="Q46" i="15"/>
  <c r="E22" i="15"/>
  <c r="M22" i="15"/>
  <c r="M45" i="15" s="1"/>
  <c r="U22" i="15"/>
  <c r="U49" i="15" s="1"/>
  <c r="I33" i="15"/>
  <c r="Q33" i="15"/>
  <c r="Q51" i="15" s="1"/>
  <c r="H22" i="15"/>
  <c r="H42" i="15" s="1"/>
  <c r="P22" i="15"/>
  <c r="P33" i="15" s="1"/>
  <c r="C22" i="15"/>
  <c r="C43" i="15" s="1"/>
  <c r="G22" i="15"/>
  <c r="G46" i="15" s="1"/>
  <c r="S22" i="15"/>
  <c r="S49" i="15" s="1"/>
  <c r="L22" i="15"/>
  <c r="T22" i="15"/>
  <c r="T33" i="15" s="1"/>
  <c r="R22" i="15"/>
  <c r="R34" i="15" s="1"/>
  <c r="H42" i="19"/>
  <c r="H41" i="19"/>
  <c r="H40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P42" i="19"/>
  <c r="P41" i="19"/>
  <c r="P40" i="19"/>
  <c r="P67" i="19"/>
  <c r="P66" i="19"/>
  <c r="P65" i="19"/>
  <c r="P64" i="19"/>
  <c r="P63" i="19"/>
  <c r="P62" i="19"/>
  <c r="P61" i="19"/>
  <c r="P60" i="19"/>
  <c r="P59" i="19"/>
  <c r="P58" i="19"/>
  <c r="P57" i="19"/>
  <c r="P56" i="19"/>
  <c r="P55" i="19"/>
  <c r="P54" i="19"/>
  <c r="P53" i="19"/>
  <c r="P52" i="19"/>
  <c r="P51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68" i="19" s="1"/>
  <c r="C51" i="19"/>
  <c r="C50" i="19"/>
  <c r="C49" i="19"/>
  <c r="C48" i="19"/>
  <c r="C47" i="19"/>
  <c r="C46" i="19"/>
  <c r="C45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S43" i="19"/>
  <c r="S66" i="19"/>
  <c r="S64" i="19"/>
  <c r="S62" i="19"/>
  <c r="S60" i="19"/>
  <c r="S58" i="19"/>
  <c r="S56" i="19"/>
  <c r="S54" i="19"/>
  <c r="S52" i="19"/>
  <c r="S50" i="19"/>
  <c r="S48" i="19"/>
  <c r="S46" i="19"/>
  <c r="S44" i="19"/>
  <c r="D69" i="19"/>
  <c r="T69" i="19"/>
  <c r="H70" i="19"/>
  <c r="P70" i="19"/>
  <c r="D71" i="19"/>
  <c r="L71" i="19"/>
  <c r="H72" i="19"/>
  <c r="G69" i="19"/>
  <c r="C70" i="19"/>
  <c r="O70" i="19"/>
  <c r="C71" i="19"/>
  <c r="K71" i="19"/>
  <c r="G72" i="19"/>
  <c r="L45" i="19"/>
  <c r="H46" i="19"/>
  <c r="D47" i="19"/>
  <c r="T47" i="19"/>
  <c r="P48" i="19"/>
  <c r="D49" i="19"/>
  <c r="L49" i="19"/>
  <c r="T49" i="19"/>
  <c r="P50" i="19"/>
  <c r="T44" i="19"/>
  <c r="H45" i="19"/>
  <c r="P45" i="19"/>
  <c r="D46" i="19"/>
  <c r="L46" i="19"/>
  <c r="T46" i="19"/>
  <c r="H47" i="19"/>
  <c r="P47" i="19"/>
  <c r="D48" i="19"/>
  <c r="L48" i="19"/>
  <c r="H49" i="19"/>
  <c r="P49" i="19"/>
  <c r="D42" i="19"/>
  <c r="D41" i="19"/>
  <c r="D40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L42" i="19"/>
  <c r="L41" i="19"/>
  <c r="L40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T42" i="19"/>
  <c r="T41" i="19"/>
  <c r="T40" i="19"/>
  <c r="T43" i="19"/>
  <c r="T67" i="19"/>
  <c r="T66" i="19"/>
  <c r="T65" i="19"/>
  <c r="T64" i="19"/>
  <c r="T63" i="19"/>
  <c r="T62" i="19"/>
  <c r="T61" i="19"/>
  <c r="T60" i="19"/>
  <c r="T59" i="19"/>
  <c r="T58" i="19"/>
  <c r="T57" i="19"/>
  <c r="T56" i="19"/>
  <c r="T55" i="19"/>
  <c r="T54" i="19"/>
  <c r="T53" i="19"/>
  <c r="T52" i="19"/>
  <c r="T51" i="19"/>
  <c r="T50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O67" i="19"/>
  <c r="O65" i="19"/>
  <c r="O63" i="19"/>
  <c r="O61" i="19"/>
  <c r="O59" i="19"/>
  <c r="O57" i="19"/>
  <c r="O55" i="19"/>
  <c r="O53" i="19"/>
  <c r="O51" i="19"/>
  <c r="O49" i="19"/>
  <c r="O47" i="19"/>
  <c r="O45" i="19"/>
  <c r="H69" i="19"/>
  <c r="P69" i="19"/>
  <c r="L70" i="19"/>
  <c r="H71" i="19"/>
  <c r="D72" i="19"/>
  <c r="L72" i="19"/>
  <c r="T72" i="19"/>
  <c r="C69" i="19"/>
  <c r="K69" i="19"/>
  <c r="K70" i="19"/>
  <c r="S70" i="19"/>
  <c r="G71" i="19"/>
  <c r="O71" i="19"/>
  <c r="C72" i="19"/>
  <c r="D45" i="19"/>
  <c r="T45" i="19"/>
  <c r="P46" i="19"/>
  <c r="L47" i="19"/>
  <c r="H48" i="19"/>
  <c r="H50" i="19"/>
  <c r="G40" i="19"/>
  <c r="C41" i="19"/>
  <c r="K41" i="19"/>
  <c r="K68" i="19" s="1"/>
  <c r="S41" i="19"/>
  <c r="G42" i="19"/>
  <c r="O42" i="19"/>
  <c r="E40" i="19"/>
  <c r="I40" i="19"/>
  <c r="I68" i="19" s="1"/>
  <c r="M40" i="19"/>
  <c r="Q40" i="19"/>
  <c r="U40" i="19"/>
  <c r="E41" i="19"/>
  <c r="I41" i="19"/>
  <c r="M41" i="19"/>
  <c r="Q41" i="19"/>
  <c r="U41" i="19"/>
  <c r="R44" i="19"/>
  <c r="B45" i="19"/>
  <c r="F45" i="19"/>
  <c r="J45" i="19"/>
  <c r="N45" i="19"/>
  <c r="R45" i="19"/>
  <c r="B46" i="19"/>
  <c r="F46" i="19"/>
  <c r="J46" i="19"/>
  <c r="N46" i="19"/>
  <c r="R46" i="19"/>
  <c r="B47" i="19"/>
  <c r="F47" i="19"/>
  <c r="J47" i="19"/>
  <c r="N47" i="19"/>
  <c r="R47" i="19"/>
  <c r="B48" i="19"/>
  <c r="F48" i="19"/>
  <c r="J48" i="19"/>
  <c r="N48" i="19"/>
  <c r="R48" i="19"/>
  <c r="B49" i="19"/>
  <c r="F49" i="19"/>
  <c r="J49" i="19"/>
  <c r="N49" i="19"/>
  <c r="R49" i="19"/>
  <c r="B50" i="19"/>
  <c r="F50" i="19"/>
  <c r="J50" i="19"/>
  <c r="N50" i="19"/>
  <c r="R50" i="19"/>
  <c r="B51" i="19"/>
  <c r="F51" i="19"/>
  <c r="J51" i="19"/>
  <c r="N51" i="19"/>
  <c r="R51" i="19"/>
  <c r="B52" i="19"/>
  <c r="F52" i="19"/>
  <c r="J52" i="19"/>
  <c r="N52" i="19"/>
  <c r="R52" i="19"/>
  <c r="B53" i="19"/>
  <c r="F53" i="19"/>
  <c r="J53" i="19"/>
  <c r="N53" i="19"/>
  <c r="R53" i="19"/>
  <c r="B54" i="19"/>
  <c r="F54" i="19"/>
  <c r="J54" i="19"/>
  <c r="N54" i="19"/>
  <c r="R54" i="19"/>
  <c r="B55" i="19"/>
  <c r="F55" i="19"/>
  <c r="J55" i="19"/>
  <c r="N55" i="19"/>
  <c r="R55" i="19"/>
  <c r="B56" i="19"/>
  <c r="F56" i="19"/>
  <c r="J56" i="19"/>
  <c r="N56" i="19"/>
  <c r="R56" i="19"/>
  <c r="B57" i="19"/>
  <c r="F57" i="19"/>
  <c r="J57" i="19"/>
  <c r="N57" i="19"/>
  <c r="R57" i="19"/>
  <c r="B58" i="19"/>
  <c r="F58" i="19"/>
  <c r="J58" i="19"/>
  <c r="N58" i="19"/>
  <c r="R58" i="19"/>
  <c r="B59" i="19"/>
  <c r="F59" i="19"/>
  <c r="J59" i="19"/>
  <c r="N59" i="19"/>
  <c r="R59" i="19"/>
  <c r="B60" i="19"/>
  <c r="F60" i="19"/>
  <c r="J60" i="19"/>
  <c r="N60" i="19"/>
  <c r="R60" i="19"/>
  <c r="B61" i="19"/>
  <c r="F61" i="19"/>
  <c r="J61" i="19"/>
  <c r="N61" i="19"/>
  <c r="R61" i="19"/>
  <c r="B62" i="19"/>
  <c r="F62" i="19"/>
  <c r="J62" i="19"/>
  <c r="N62" i="19"/>
  <c r="R62" i="19"/>
  <c r="B63" i="19"/>
  <c r="F63" i="19"/>
  <c r="J63" i="19"/>
  <c r="N63" i="19"/>
  <c r="R63" i="19"/>
  <c r="B64" i="19"/>
  <c r="F64" i="19"/>
  <c r="J64" i="19"/>
  <c r="N64" i="19"/>
  <c r="R64" i="19"/>
  <c r="N65" i="19"/>
  <c r="R65" i="19"/>
  <c r="N66" i="19"/>
  <c r="R66" i="19"/>
  <c r="D33" i="26"/>
  <c r="T33" i="26"/>
  <c r="P34" i="26"/>
  <c r="H35" i="26"/>
  <c r="D36" i="26"/>
  <c r="T36" i="26"/>
  <c r="L37" i="26"/>
  <c r="T37" i="26"/>
  <c r="H38" i="26"/>
  <c r="T38" i="26"/>
  <c r="H39" i="26"/>
  <c r="P39" i="26"/>
  <c r="D40" i="26"/>
  <c r="L40" i="26"/>
  <c r="T40" i="26"/>
  <c r="H41" i="26"/>
  <c r="P41" i="26"/>
  <c r="D42" i="26"/>
  <c r="L42" i="26"/>
  <c r="T42" i="26"/>
  <c r="H43" i="26"/>
  <c r="P43" i="26"/>
  <c r="D44" i="26"/>
  <c r="L44" i="26"/>
  <c r="T44" i="26"/>
  <c r="H45" i="26"/>
  <c r="P45" i="26"/>
  <c r="D46" i="26"/>
  <c r="L46" i="26"/>
  <c r="T46" i="26"/>
  <c r="H47" i="26"/>
  <c r="P47" i="26"/>
  <c r="G33" i="26"/>
  <c r="C34" i="26"/>
  <c r="S34" i="26"/>
  <c r="O35" i="26"/>
  <c r="C36" i="26"/>
  <c r="K36" i="26"/>
  <c r="G37" i="26"/>
  <c r="C38" i="26"/>
  <c r="S38" i="26"/>
  <c r="O39" i="26"/>
  <c r="C40" i="26"/>
  <c r="K40" i="26"/>
  <c r="G41" i="26"/>
  <c r="C42" i="26"/>
  <c r="S42" i="26"/>
  <c r="O43" i="26"/>
  <c r="C44" i="26"/>
  <c r="K44" i="26"/>
  <c r="G45" i="26"/>
  <c r="C46" i="26"/>
  <c r="S46" i="26"/>
  <c r="P33" i="26"/>
  <c r="D34" i="26"/>
  <c r="L35" i="26"/>
  <c r="B33" i="26"/>
  <c r="B48" i="26" s="1"/>
  <c r="F33" i="26"/>
  <c r="J33" i="26"/>
  <c r="N33" i="26"/>
  <c r="R33" i="26"/>
  <c r="B34" i="26"/>
  <c r="F34" i="26"/>
  <c r="J34" i="26"/>
  <c r="N34" i="26"/>
  <c r="R34" i="26"/>
  <c r="B35" i="26"/>
  <c r="F35" i="26"/>
  <c r="J35" i="26"/>
  <c r="N35" i="26"/>
  <c r="R35" i="26"/>
  <c r="B36" i="26"/>
  <c r="F36" i="26"/>
  <c r="J36" i="26"/>
  <c r="N36" i="26"/>
  <c r="R36" i="26"/>
  <c r="F37" i="26"/>
  <c r="J37" i="26"/>
  <c r="N37" i="26"/>
  <c r="R37" i="26"/>
  <c r="F38" i="26"/>
  <c r="J38" i="26"/>
  <c r="N38" i="26"/>
  <c r="R38" i="26"/>
  <c r="B39" i="26"/>
  <c r="F39" i="26"/>
  <c r="J39" i="26"/>
  <c r="N39" i="26"/>
  <c r="R39" i="26"/>
  <c r="B40" i="26"/>
  <c r="F40" i="26"/>
  <c r="J40" i="26"/>
  <c r="N40" i="26"/>
  <c r="R40" i="26"/>
  <c r="F41" i="26"/>
  <c r="J41" i="26"/>
  <c r="N41" i="26"/>
  <c r="R41" i="26"/>
  <c r="F42" i="26"/>
  <c r="J42" i="26"/>
  <c r="N42" i="26"/>
  <c r="R42" i="26"/>
  <c r="B43" i="26"/>
  <c r="F43" i="26"/>
  <c r="J43" i="26"/>
  <c r="N43" i="26"/>
  <c r="R43" i="26"/>
  <c r="B44" i="26"/>
  <c r="F44" i="26"/>
  <c r="J44" i="26"/>
  <c r="N44" i="26"/>
  <c r="R44" i="26"/>
  <c r="F45" i="26"/>
  <c r="J45" i="26"/>
  <c r="N45" i="26"/>
  <c r="R45" i="26"/>
  <c r="F46" i="26"/>
  <c r="J46" i="26"/>
  <c r="N46" i="26"/>
  <c r="R46" i="26"/>
  <c r="M33" i="22"/>
  <c r="M34" i="22"/>
  <c r="I35" i="22"/>
  <c r="E36" i="22"/>
  <c r="M36" i="22"/>
  <c r="U36" i="22"/>
  <c r="M37" i="22"/>
  <c r="U37" i="22"/>
  <c r="M38" i="22"/>
  <c r="U38" i="22"/>
  <c r="Q39" i="22"/>
  <c r="M40" i="22"/>
  <c r="M41" i="22"/>
  <c r="M42" i="22"/>
  <c r="I43" i="22"/>
  <c r="E44" i="22"/>
  <c r="M44" i="22"/>
  <c r="U44" i="22"/>
  <c r="M45" i="22"/>
  <c r="U45" i="22"/>
  <c r="M46" i="22"/>
  <c r="U46" i="22"/>
  <c r="Q47" i="22"/>
  <c r="M48" i="22"/>
  <c r="M49" i="22"/>
  <c r="I50" i="22"/>
  <c r="F33" i="22"/>
  <c r="R33" i="22"/>
  <c r="B34" i="22"/>
  <c r="F35" i="22"/>
  <c r="R35" i="22"/>
  <c r="B36" i="22"/>
  <c r="F37" i="22"/>
  <c r="R37" i="22"/>
  <c r="B38" i="22"/>
  <c r="F39" i="22"/>
  <c r="R39" i="22"/>
  <c r="B40" i="22"/>
  <c r="F41" i="22"/>
  <c r="R41" i="22"/>
  <c r="B42" i="22"/>
  <c r="F43" i="22"/>
  <c r="R43" i="22"/>
  <c r="B44" i="22"/>
  <c r="F45" i="22"/>
  <c r="R45" i="22"/>
  <c r="B46" i="22"/>
  <c r="F47" i="22"/>
  <c r="B48" i="22"/>
  <c r="R48" i="22"/>
  <c r="F49" i="22"/>
  <c r="B50" i="22"/>
  <c r="E50" i="14"/>
  <c r="E49" i="14"/>
  <c r="E48" i="14"/>
  <c r="E47" i="14"/>
  <c r="E46" i="14"/>
  <c r="E45" i="14"/>
  <c r="E44" i="14"/>
  <c r="E43" i="14"/>
  <c r="E42" i="14"/>
  <c r="E41" i="14"/>
  <c r="I50" i="14"/>
  <c r="I49" i="14"/>
  <c r="I48" i="14"/>
  <c r="I47" i="14"/>
  <c r="I46" i="14"/>
  <c r="I45" i="14"/>
  <c r="I44" i="14"/>
  <c r="I43" i="14"/>
  <c r="I42" i="14"/>
  <c r="I41" i="14"/>
  <c r="M49" i="14"/>
  <c r="M45" i="14"/>
  <c r="M41" i="14"/>
  <c r="S48" i="14"/>
  <c r="S43" i="14"/>
  <c r="S39" i="14"/>
  <c r="S35" i="14"/>
  <c r="D49" i="14"/>
  <c r="D33" i="14"/>
  <c r="H50" i="14"/>
  <c r="H47" i="14"/>
  <c r="H46" i="14"/>
  <c r="H43" i="14"/>
  <c r="H42" i="14"/>
  <c r="H39" i="14"/>
  <c r="H38" i="14"/>
  <c r="H51" i="14" s="1"/>
  <c r="H35" i="14"/>
  <c r="H34" i="14"/>
  <c r="L42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O50" i="14"/>
  <c r="O48" i="14"/>
  <c r="O45" i="14"/>
  <c r="O43" i="14"/>
  <c r="O41" i="14"/>
  <c r="O39" i="14"/>
  <c r="O37" i="14"/>
  <c r="O35" i="14"/>
  <c r="T48" i="14"/>
  <c r="T47" i="14"/>
  <c r="T44" i="14"/>
  <c r="T43" i="14"/>
  <c r="T40" i="14"/>
  <c r="T39" i="14"/>
  <c r="T36" i="14"/>
  <c r="T35" i="14"/>
  <c r="I33" i="14"/>
  <c r="E34" i="14"/>
  <c r="I37" i="14"/>
  <c r="E38" i="14"/>
  <c r="E33" i="14"/>
  <c r="I36" i="14"/>
  <c r="E37" i="14"/>
  <c r="I40" i="14"/>
  <c r="I35" i="14"/>
  <c r="E36" i="14"/>
  <c r="I39" i="14"/>
  <c r="E40" i="14"/>
  <c r="E51" i="14" s="1"/>
  <c r="B22" i="14"/>
  <c r="B46" i="14" s="1"/>
  <c r="F22" i="14"/>
  <c r="F50" i="14" s="1"/>
  <c r="J22" i="14"/>
  <c r="J46" i="14" s="1"/>
  <c r="N22" i="14"/>
  <c r="N49" i="14" s="1"/>
  <c r="N33" i="14"/>
  <c r="O46" i="14"/>
  <c r="S46" i="14"/>
  <c r="G22" i="14"/>
  <c r="I34" i="14"/>
  <c r="E35" i="14"/>
  <c r="I38" i="14"/>
  <c r="I51" i="14" s="1"/>
  <c r="E39" i="14"/>
  <c r="D44" i="14"/>
  <c r="H33" i="14"/>
  <c r="H37" i="14"/>
  <c r="H41" i="14"/>
  <c r="H45" i="14"/>
  <c r="H49" i="14"/>
  <c r="D39" i="14"/>
  <c r="H36" i="14"/>
  <c r="H40" i="14"/>
  <c r="H44" i="14"/>
  <c r="C52" i="23"/>
  <c r="T54" i="23"/>
  <c r="S48" i="15"/>
  <c r="S43" i="15"/>
  <c r="S39" i="15"/>
  <c r="S35" i="15"/>
  <c r="C37" i="15"/>
  <c r="E49" i="15"/>
  <c r="E45" i="15"/>
  <c r="E41" i="15"/>
  <c r="E37" i="15"/>
  <c r="E35" i="15"/>
  <c r="E50" i="15"/>
  <c r="E44" i="15"/>
  <c r="E42" i="15"/>
  <c r="E40" i="15"/>
  <c r="E36" i="15"/>
  <c r="E34" i="15"/>
  <c r="J42" i="15"/>
  <c r="L47" i="15"/>
  <c r="L43" i="15"/>
  <c r="L41" i="15"/>
  <c r="L39" i="15"/>
  <c r="L35" i="15"/>
  <c r="L50" i="15"/>
  <c r="L49" i="15"/>
  <c r="L44" i="15"/>
  <c r="L42" i="15"/>
  <c r="L40" i="15"/>
  <c r="L36" i="15"/>
  <c r="L34" i="15"/>
  <c r="G50" i="15"/>
  <c r="G48" i="15"/>
  <c r="G45" i="15"/>
  <c r="G43" i="15"/>
  <c r="G41" i="15"/>
  <c r="G39" i="15"/>
  <c r="G37" i="15"/>
  <c r="G35" i="15"/>
  <c r="H50" i="15"/>
  <c r="H35" i="15"/>
  <c r="M47" i="15"/>
  <c r="M39" i="15"/>
  <c r="M44" i="15"/>
  <c r="M36" i="15"/>
  <c r="R38" i="15"/>
  <c r="E46" i="15"/>
  <c r="E33" i="15"/>
  <c r="J33" i="15"/>
  <c r="L46" i="15"/>
  <c r="T47" i="15"/>
  <c r="T39" i="15"/>
  <c r="T49" i="15"/>
  <c r="T40" i="15"/>
  <c r="P48" i="15"/>
  <c r="P42" i="15"/>
  <c r="P38" i="15"/>
  <c r="P34" i="15"/>
  <c r="P47" i="15"/>
  <c r="P43" i="15"/>
  <c r="P39" i="15"/>
  <c r="P35" i="15"/>
  <c r="U50" i="15"/>
  <c r="U47" i="15"/>
  <c r="U43" i="15"/>
  <c r="U39" i="15"/>
  <c r="U35" i="15"/>
  <c r="U44" i="15"/>
  <c r="U40" i="15"/>
  <c r="U34" i="15"/>
  <c r="L33" i="15"/>
  <c r="M46" i="15"/>
  <c r="R48" i="26"/>
  <c r="F43" i="14"/>
  <c r="F35" i="14"/>
  <c r="G50" i="14"/>
  <c r="G49" i="14"/>
  <c r="G48" i="14"/>
  <c r="G47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46" i="14"/>
  <c r="J33" i="14"/>
  <c r="G33" i="14"/>
  <c r="N50" i="14"/>
  <c r="N45" i="14"/>
  <c r="N41" i="14"/>
  <c r="N37" i="14"/>
  <c r="J50" i="14"/>
  <c r="J48" i="14"/>
  <c r="J45" i="14"/>
  <c r="J43" i="14"/>
  <c r="J41" i="14"/>
  <c r="J39" i="14"/>
  <c r="J37" i="14"/>
  <c r="J35" i="14"/>
  <c r="B49" i="14"/>
  <c r="B47" i="14"/>
  <c r="B44" i="14"/>
  <c r="B42" i="14"/>
  <c r="B40" i="14"/>
  <c r="B38" i="14"/>
  <c r="B37" i="14"/>
  <c r="B35" i="14"/>
  <c r="N46" i="14"/>
  <c r="U2" i="9"/>
  <c r="E63" i="18"/>
  <c r="E42" i="18"/>
  <c r="E40" i="18"/>
  <c r="E62" i="18"/>
  <c r="I63" i="18"/>
  <c r="I40" i="18"/>
  <c r="M61" i="18"/>
  <c r="M65" i="18"/>
  <c r="Q67" i="18"/>
  <c r="Q62" i="18"/>
  <c r="U61" i="18"/>
  <c r="U41" i="18"/>
  <c r="U62" i="18"/>
  <c r="E69" i="18"/>
  <c r="M71" i="18"/>
  <c r="I72" i="18"/>
  <c r="E45" i="18"/>
  <c r="I48" i="18"/>
  <c r="U49" i="18"/>
  <c r="M51" i="18"/>
  <c r="E53" i="18"/>
  <c r="U57" i="18"/>
  <c r="I45" i="18"/>
  <c r="M48" i="18"/>
  <c r="E50" i="18"/>
  <c r="Q51" i="18"/>
  <c r="E58" i="18"/>
  <c r="H45" i="18"/>
  <c r="L46" i="18"/>
  <c r="L48" i="18"/>
  <c r="H49" i="18"/>
  <c r="D50" i="18"/>
  <c r="L50" i="18"/>
  <c r="D52" i="18"/>
  <c r="L52" i="18"/>
  <c r="D54" i="18"/>
  <c r="L54" i="18"/>
  <c r="H55" i="18"/>
  <c r="L56" i="18"/>
  <c r="L59" i="18"/>
  <c r="H60" i="18"/>
  <c r="D61" i="18"/>
  <c r="L61" i="18"/>
  <c r="T61" i="18"/>
  <c r="D63" i="18"/>
  <c r="L63" i="18"/>
  <c r="T63" i="18"/>
  <c r="H64" i="18"/>
  <c r="L65" i="18"/>
  <c r="T66" i="18"/>
  <c r="C45" i="18"/>
  <c r="O45" i="18"/>
  <c r="S45" i="18"/>
  <c r="C46" i="18"/>
  <c r="G46" i="18"/>
  <c r="K46" i="18"/>
  <c r="O46" i="18"/>
  <c r="C47" i="18"/>
  <c r="O47" i="18"/>
  <c r="S47" i="18"/>
  <c r="C48" i="18"/>
  <c r="G48" i="18"/>
  <c r="K48" i="18"/>
  <c r="O48" i="18"/>
  <c r="C49" i="18"/>
  <c r="O49" i="18"/>
  <c r="S49" i="18"/>
  <c r="C50" i="18"/>
  <c r="G50" i="18"/>
  <c r="K50" i="18"/>
  <c r="O50" i="18"/>
  <c r="C51" i="18"/>
  <c r="O51" i="18"/>
  <c r="S51" i="18"/>
  <c r="C52" i="18"/>
  <c r="C68" i="18" s="1"/>
  <c r="G52" i="18"/>
  <c r="K52" i="18"/>
  <c r="O52" i="18"/>
  <c r="C53" i="18"/>
  <c r="O53" i="18"/>
  <c r="S53" i="18"/>
  <c r="C54" i="18"/>
  <c r="G54" i="18"/>
  <c r="K54" i="18"/>
  <c r="O54" i="18"/>
  <c r="C55" i="18"/>
  <c r="O55" i="18"/>
  <c r="S55" i="18"/>
  <c r="C56" i="18"/>
  <c r="G56" i="18"/>
  <c r="K56" i="18"/>
  <c r="O56" i="18"/>
  <c r="C57" i="18"/>
  <c r="O57" i="18"/>
  <c r="S57" i="18"/>
  <c r="C58" i="18"/>
  <c r="G58" i="18"/>
  <c r="K58" i="18"/>
  <c r="O58" i="18"/>
  <c r="C59" i="18"/>
  <c r="O59" i="18"/>
  <c r="S59" i="18"/>
  <c r="C60" i="18"/>
  <c r="G60" i="18"/>
  <c r="K60" i="18"/>
  <c r="O60" i="18"/>
  <c r="C61" i="18"/>
  <c r="O61" i="18"/>
  <c r="S61" i="18"/>
  <c r="C62" i="18"/>
  <c r="G62" i="18"/>
  <c r="K62" i="18"/>
  <c r="O62" i="18"/>
  <c r="C63" i="18"/>
  <c r="O63" i="18"/>
  <c r="S63" i="18"/>
  <c r="C64" i="18"/>
  <c r="G64" i="18"/>
  <c r="K64" i="18"/>
  <c r="O64" i="18"/>
  <c r="O65" i="18"/>
  <c r="O66" i="18"/>
  <c r="S67" i="18"/>
  <c r="L45" i="18"/>
  <c r="H46" i="18"/>
  <c r="D47" i="18"/>
  <c r="L47" i="18"/>
  <c r="D49" i="18"/>
  <c r="L49" i="18"/>
  <c r="H50" i="18"/>
  <c r="P50" i="18"/>
  <c r="L51" i="18"/>
  <c r="L53" i="18"/>
  <c r="H54" i="18"/>
  <c r="D55" i="18"/>
  <c r="L55" i="18"/>
  <c r="T55" i="18"/>
  <c r="D57" i="18"/>
  <c r="L57" i="18"/>
  <c r="T57" i="18"/>
  <c r="H58" i="18"/>
  <c r="L58" i="18"/>
  <c r="L60" i="18"/>
  <c r="H61" i="18"/>
  <c r="D62" i="18"/>
  <c r="L62" i="18"/>
  <c r="D64" i="18"/>
  <c r="L64" i="18"/>
  <c r="H65" i="18"/>
  <c r="P66" i="18"/>
  <c r="L40" i="18"/>
  <c r="T40" i="18"/>
  <c r="L41" i="18"/>
  <c r="B45" i="18"/>
  <c r="J45" i="18"/>
  <c r="R45" i="18"/>
  <c r="B46" i="18"/>
  <c r="J46" i="18"/>
  <c r="B47" i="18"/>
  <c r="J47" i="18"/>
  <c r="R47" i="18"/>
  <c r="B48" i="18"/>
  <c r="J48" i="18"/>
  <c r="B49" i="18"/>
  <c r="J49" i="18"/>
  <c r="R49" i="18"/>
  <c r="B50" i="18"/>
  <c r="J50" i="18"/>
  <c r="B51" i="18"/>
  <c r="J51" i="18"/>
  <c r="R51" i="18"/>
  <c r="B52" i="18"/>
  <c r="J52" i="18"/>
  <c r="B53" i="18"/>
  <c r="J53" i="18"/>
  <c r="R53" i="18"/>
  <c r="B54" i="18"/>
  <c r="J54" i="18"/>
  <c r="B55" i="18"/>
  <c r="J55" i="18"/>
  <c r="R55" i="18"/>
  <c r="B56" i="18"/>
  <c r="J56" i="18"/>
  <c r="B57" i="18"/>
  <c r="J57" i="18"/>
  <c r="R57" i="18"/>
  <c r="B58" i="18"/>
  <c r="J58" i="18"/>
  <c r="B59" i="18"/>
  <c r="J59" i="18"/>
  <c r="R59" i="18"/>
  <c r="B60" i="18"/>
  <c r="J60" i="18"/>
  <c r="B61" i="18"/>
  <c r="J61" i="18"/>
  <c r="R61" i="18"/>
  <c r="B62" i="18"/>
  <c r="J62" i="18"/>
  <c r="B63" i="18"/>
  <c r="J63" i="18"/>
  <c r="R63" i="18"/>
  <c r="B64" i="18"/>
  <c r="J64" i="18"/>
  <c r="N65" i="18"/>
  <c r="C54" i="1"/>
  <c r="B62" i="1"/>
  <c r="B53" i="1"/>
  <c r="B43" i="1"/>
  <c r="C59" i="1"/>
  <c r="Q7" i="9"/>
  <c r="B63" i="1"/>
  <c r="B54" i="1"/>
  <c r="B50" i="1"/>
  <c r="C52" i="1"/>
  <c r="V35" i="1"/>
  <c r="V72" i="1" s="1"/>
  <c r="V33" i="1"/>
  <c r="V36" i="1"/>
  <c r="V73" i="1" s="1"/>
  <c r="U56" i="9"/>
  <c r="AH55" i="9"/>
  <c r="C55" i="5"/>
  <c r="B54" i="5"/>
  <c r="V66" i="1"/>
  <c r="V46" i="1"/>
  <c r="V47" i="1"/>
  <c r="V61" i="1"/>
  <c r="F42" i="15"/>
  <c r="F34" i="15"/>
  <c r="F44" i="15"/>
  <c r="F36" i="15"/>
  <c r="F35" i="15"/>
  <c r="F39" i="15"/>
  <c r="F45" i="15"/>
  <c r="F41" i="15"/>
  <c r="R43" i="15"/>
  <c r="R35" i="15"/>
  <c r="R45" i="15"/>
  <c r="R37" i="15"/>
  <c r="H44" i="15"/>
  <c r="H36" i="15"/>
  <c r="H48" i="15"/>
  <c r="H34" i="15"/>
  <c r="H45" i="15"/>
  <c r="H37" i="15"/>
  <c r="H40" i="15"/>
  <c r="H49" i="15"/>
  <c r="H41" i="15"/>
  <c r="S53" i="23"/>
  <c r="C46" i="1"/>
  <c r="C57" i="1"/>
  <c r="C58" i="1"/>
  <c r="C65" i="1"/>
  <c r="C50" i="1"/>
  <c r="C64" i="1"/>
  <c r="C49" i="1"/>
  <c r="C41" i="1"/>
  <c r="C47" i="1"/>
  <c r="C62" i="1"/>
  <c r="C60" i="1"/>
  <c r="C63" i="1"/>
  <c r="C66" i="1"/>
  <c r="C67" i="1"/>
  <c r="C43" i="1"/>
  <c r="C61" i="1"/>
  <c r="C51" i="1"/>
  <c r="C48" i="1"/>
  <c r="F51" i="22"/>
  <c r="F34" i="22"/>
  <c r="F38" i="22"/>
  <c r="F42" i="22"/>
  <c r="F46" i="22"/>
  <c r="F50" i="22"/>
  <c r="F36" i="22"/>
  <c r="F40" i="22"/>
  <c r="F44" i="22"/>
  <c r="F48" i="22"/>
  <c r="E51" i="23"/>
  <c r="E37" i="23"/>
  <c r="E45" i="23"/>
  <c r="E35" i="23"/>
  <c r="E43" i="23"/>
  <c r="E38" i="23"/>
  <c r="E49" i="23"/>
  <c r="E42" i="23"/>
  <c r="M35" i="23"/>
  <c r="M39" i="23"/>
  <c r="M47" i="23"/>
  <c r="M33" i="23"/>
  <c r="M45" i="23"/>
  <c r="M36" i="23"/>
  <c r="M40" i="23"/>
  <c r="U33" i="23"/>
  <c r="U41" i="23"/>
  <c r="U48" i="23"/>
  <c r="U39" i="23"/>
  <c r="U47" i="23"/>
  <c r="U34" i="23"/>
  <c r="U38" i="23"/>
  <c r="U49" i="23"/>
  <c r="V59" i="1"/>
  <c r="C42" i="1"/>
  <c r="C53" i="1"/>
  <c r="R36" i="15"/>
  <c r="H39" i="15"/>
  <c r="H38" i="15"/>
  <c r="R53" i="23"/>
  <c r="B53" i="23"/>
  <c r="B52" i="23"/>
  <c r="C53" i="23"/>
  <c r="D53" i="23"/>
  <c r="M46" i="23"/>
  <c r="U36" i="23"/>
  <c r="D50" i="14"/>
  <c r="D45" i="14"/>
  <c r="D35" i="14"/>
  <c r="D42" i="14"/>
  <c r="D37" i="14"/>
  <c r="D36" i="14"/>
  <c r="D43" i="14"/>
  <c r="D48" i="14"/>
  <c r="D38" i="14"/>
  <c r="D41" i="14"/>
  <c r="D47" i="14"/>
  <c r="D34" i="14"/>
  <c r="D40" i="14"/>
  <c r="D46" i="14"/>
  <c r="L68" i="19"/>
  <c r="S54" i="23"/>
  <c r="C54" i="23"/>
  <c r="J48" i="27"/>
  <c r="B50" i="2"/>
  <c r="C56" i="1"/>
  <c r="C72" i="1"/>
  <c r="C74" i="1"/>
  <c r="B51" i="22"/>
  <c r="B35" i="22"/>
  <c r="B39" i="22"/>
  <c r="B43" i="22"/>
  <c r="B47" i="22"/>
  <c r="B54" i="22" s="1"/>
  <c r="B33" i="22"/>
  <c r="B53" i="22" s="1"/>
  <c r="B37" i="22"/>
  <c r="B41" i="22"/>
  <c r="B45" i="22"/>
  <c r="B49" i="22"/>
  <c r="O39" i="22"/>
  <c r="O47" i="22"/>
  <c r="O44" i="22"/>
  <c r="O40" i="22"/>
  <c r="O49" i="22"/>
  <c r="O45" i="22"/>
  <c r="O36" i="22"/>
  <c r="O48" i="22"/>
  <c r="O42" i="22"/>
  <c r="T50" i="22"/>
  <c r="T49" i="22"/>
  <c r="T36" i="22"/>
  <c r="T35" i="22"/>
  <c r="T46" i="22"/>
  <c r="T45" i="22"/>
  <c r="T34" i="22"/>
  <c r="T48" i="22"/>
  <c r="T41" i="22"/>
  <c r="T39" i="22"/>
  <c r="D22" i="15"/>
  <c r="D33" i="15" s="1"/>
  <c r="H33" i="15"/>
  <c r="K22" i="15"/>
  <c r="K33" i="15"/>
  <c r="O22" i="15"/>
  <c r="O33" i="15" s="1"/>
  <c r="J49" i="15"/>
  <c r="J40" i="15"/>
  <c r="J50" i="15"/>
  <c r="J38" i="15"/>
  <c r="J41" i="15"/>
  <c r="J35" i="15"/>
  <c r="N22" i="15"/>
  <c r="N46" i="15" s="1"/>
  <c r="I51" i="23"/>
  <c r="I54" i="23" s="1"/>
  <c r="I36" i="23"/>
  <c r="I40" i="23"/>
  <c r="I44" i="23"/>
  <c r="I34" i="23"/>
  <c r="I38" i="23"/>
  <c r="I42" i="23"/>
  <c r="I46" i="23"/>
  <c r="I49" i="23"/>
  <c r="I33" i="23"/>
  <c r="I41" i="23"/>
  <c r="I37" i="23"/>
  <c r="I45" i="23"/>
  <c r="I48" i="23"/>
  <c r="Q51" i="23"/>
  <c r="Q34" i="23"/>
  <c r="Q53" i="23" s="1"/>
  <c r="Q38" i="23"/>
  <c r="Q42" i="23"/>
  <c r="Q46" i="23"/>
  <c r="Q49" i="23"/>
  <c r="Q36" i="23"/>
  <c r="Q40" i="23"/>
  <c r="Q44" i="23"/>
  <c r="Q39" i="23"/>
  <c r="Q47" i="23"/>
  <c r="Q50" i="23"/>
  <c r="Q35" i="23"/>
  <c r="Q43" i="23"/>
  <c r="V54" i="1"/>
  <c r="V41" i="1"/>
  <c r="H46" i="15"/>
  <c r="R40" i="15"/>
  <c r="H47" i="15"/>
  <c r="J45" i="15"/>
  <c r="J53" i="23"/>
  <c r="T53" i="23"/>
  <c r="U44" i="23"/>
  <c r="Q41" i="23"/>
  <c r="M38" i="23"/>
  <c r="I35" i="23"/>
  <c r="L39" i="14"/>
  <c r="L41" i="14"/>
  <c r="L40" i="14"/>
  <c r="L45" i="15"/>
  <c r="L37" i="15"/>
  <c r="L48" i="15"/>
  <c r="L38" i="15"/>
  <c r="U33" i="15"/>
  <c r="U46" i="15"/>
  <c r="I48" i="27"/>
  <c r="O47" i="14"/>
  <c r="O42" i="14"/>
  <c r="O38" i="14"/>
  <c r="O34" i="14"/>
  <c r="O49" i="14"/>
  <c r="O44" i="14"/>
  <c r="O40" i="14"/>
  <c r="O36" i="14"/>
  <c r="O33" i="14"/>
  <c r="O51" i="14"/>
  <c r="R22" i="14"/>
  <c r="R46" i="14"/>
  <c r="U22" i="14"/>
  <c r="U46" i="14"/>
  <c r="G47" i="26"/>
  <c r="G40" i="26"/>
  <c r="G34" i="26"/>
  <c r="G42" i="26"/>
  <c r="O47" i="26"/>
  <c r="O38" i="26"/>
  <c r="O46" i="26"/>
  <c r="O40" i="26"/>
  <c r="C38" i="15"/>
  <c r="C44" i="15"/>
  <c r="E43" i="15"/>
  <c r="E47" i="15"/>
  <c r="E39" i="15"/>
  <c r="E48" i="15"/>
  <c r="E38" i="15"/>
  <c r="E51" i="15"/>
  <c r="T48" i="27"/>
  <c r="E48" i="27"/>
  <c r="C47" i="26"/>
  <c r="C33" i="26"/>
  <c r="C48" i="26" s="1"/>
  <c r="C37" i="26"/>
  <c r="C41" i="26"/>
  <c r="C45" i="26"/>
  <c r="C35" i="26"/>
  <c r="C39" i="26"/>
  <c r="C43" i="26"/>
  <c r="K35" i="26"/>
  <c r="K43" i="26"/>
  <c r="K37" i="26"/>
  <c r="K45" i="26"/>
  <c r="S33" i="26"/>
  <c r="S41" i="26"/>
  <c r="S35" i="26"/>
  <c r="S43" i="26"/>
  <c r="O41" i="19"/>
  <c r="O66" i="19"/>
  <c r="O62" i="19"/>
  <c r="O58" i="19"/>
  <c r="O54" i="19"/>
  <c r="O50" i="19"/>
  <c r="O46" i="19"/>
  <c r="O72" i="19"/>
  <c r="O64" i="19"/>
  <c r="O60" i="19"/>
  <c r="O56" i="19"/>
  <c r="O52" i="19"/>
  <c r="O68" i="19" s="1"/>
  <c r="O48" i="19"/>
  <c r="O40" i="19"/>
  <c r="S40" i="19"/>
  <c r="S67" i="19"/>
  <c r="S63" i="19"/>
  <c r="S59" i="19"/>
  <c r="S55" i="19"/>
  <c r="S51" i="19"/>
  <c r="S47" i="19"/>
  <c r="S71" i="19"/>
  <c r="S42" i="19"/>
  <c r="S65" i="19"/>
  <c r="S61" i="19"/>
  <c r="S57" i="19"/>
  <c r="S53" i="19"/>
  <c r="S49" i="19"/>
  <c r="S45" i="19"/>
  <c r="S69" i="19"/>
  <c r="S72" i="19"/>
  <c r="C46" i="3"/>
  <c r="C35" i="3"/>
  <c r="C36" i="3"/>
  <c r="C39" i="3"/>
  <c r="J40" i="19"/>
  <c r="J65" i="19"/>
  <c r="J71" i="19"/>
  <c r="M59" i="19"/>
  <c r="M48" i="19"/>
  <c r="M47" i="19"/>
  <c r="M46" i="19"/>
  <c r="M60" i="19"/>
  <c r="M52" i="19"/>
  <c r="M51" i="19"/>
  <c r="M50" i="19"/>
  <c r="M55" i="19"/>
  <c r="M49" i="19"/>
  <c r="M63" i="19"/>
  <c r="M58" i="19"/>
  <c r="M42" i="19"/>
  <c r="M57" i="19"/>
  <c r="M65" i="19"/>
  <c r="E48" i="18"/>
  <c r="E52" i="18"/>
  <c r="E51" i="18"/>
  <c r="E47" i="18"/>
  <c r="N40" i="18"/>
  <c r="K22" i="14"/>
  <c r="K50" i="14"/>
  <c r="M70" i="19"/>
  <c r="M56" i="19"/>
  <c r="D39" i="22"/>
  <c r="D42" i="22"/>
  <c r="K50" i="22"/>
  <c r="K44" i="22"/>
  <c r="K36" i="22"/>
  <c r="K34" i="22"/>
  <c r="K46" i="22"/>
  <c r="K38" i="22"/>
  <c r="D37" i="22"/>
  <c r="E44" i="26"/>
  <c r="E36" i="26"/>
  <c r="E45" i="26"/>
  <c r="E47" i="26"/>
  <c r="E39" i="26"/>
  <c r="M42" i="26"/>
  <c r="M34" i="26"/>
  <c r="M47" i="26"/>
  <c r="M45" i="26"/>
  <c r="M37" i="26"/>
  <c r="U40" i="26"/>
  <c r="U45" i="26"/>
  <c r="U43" i="26"/>
  <c r="U35" i="26"/>
  <c r="M33" i="26"/>
  <c r="U39" i="26"/>
  <c r="E43" i="26"/>
  <c r="U66" i="19"/>
  <c r="U54" i="19"/>
  <c r="U53" i="19"/>
  <c r="U52" i="19"/>
  <c r="U61" i="19"/>
  <c r="U58" i="19"/>
  <c r="U57" i="19"/>
  <c r="U56" i="19"/>
  <c r="B40" i="19"/>
  <c r="B68" i="19"/>
  <c r="U43" i="19"/>
  <c r="U63" i="19"/>
  <c r="U65" i="19"/>
  <c r="Q22" i="14"/>
  <c r="Q45" i="14" s="1"/>
  <c r="P43" i="22"/>
  <c r="D34" i="22"/>
  <c r="K42" i="22"/>
  <c r="D45" i="22"/>
  <c r="K48" i="22"/>
  <c r="I47" i="26"/>
  <c r="I39" i="26"/>
  <c r="I44" i="26"/>
  <c r="I42" i="26"/>
  <c r="I34" i="26"/>
  <c r="Q45" i="26"/>
  <c r="Q37" i="26"/>
  <c r="Q46" i="26"/>
  <c r="Q40" i="26"/>
  <c r="E35" i="26"/>
  <c r="I38" i="26"/>
  <c r="M41" i="26"/>
  <c r="Q44" i="26"/>
  <c r="U47" i="26"/>
  <c r="M71" i="19"/>
  <c r="U72" i="19"/>
  <c r="U48" i="19"/>
  <c r="H71" i="18"/>
  <c r="M50" i="18"/>
  <c r="H69" i="18"/>
  <c r="L40" i="22"/>
  <c r="H50" i="22"/>
  <c r="H51" i="22"/>
  <c r="E72" i="19"/>
  <c r="E45" i="19"/>
  <c r="E46" i="19"/>
  <c r="E63" i="19"/>
  <c r="N70" i="18"/>
  <c r="H33" i="22"/>
  <c r="H35" i="22"/>
  <c r="H42" i="22"/>
  <c r="H43" i="22"/>
  <c r="H48" i="22"/>
  <c r="Q49" i="19"/>
  <c r="Q50" i="19"/>
  <c r="Q51" i="19"/>
  <c r="E56" i="19"/>
  <c r="E57" i="19"/>
  <c r="E58" i="19"/>
  <c r="Q60" i="19"/>
  <c r="E62" i="19"/>
  <c r="H72" i="18"/>
  <c r="R19" i="3"/>
  <c r="R37" i="3" s="1"/>
  <c r="U48" i="18"/>
  <c r="U47" i="18"/>
  <c r="O40" i="18"/>
  <c r="G42" i="18"/>
  <c r="F19" i="3"/>
  <c r="F37" i="3" s="1"/>
  <c r="Q53" i="18"/>
  <c r="B41" i="18"/>
  <c r="J41" i="18"/>
  <c r="I47" i="18"/>
  <c r="B40" i="18"/>
  <c r="J40" i="18"/>
  <c r="I46" i="18"/>
  <c r="Q39" i="14"/>
  <c r="Q52" i="23"/>
  <c r="U48" i="14"/>
  <c r="U39" i="14"/>
  <c r="U43" i="14"/>
  <c r="U45" i="14"/>
  <c r="K41" i="14"/>
  <c r="K37" i="14"/>
  <c r="K39" i="14"/>
  <c r="K35" i="14"/>
  <c r="K33" i="14"/>
  <c r="K47" i="14"/>
  <c r="K40" i="14"/>
  <c r="K36" i="14"/>
  <c r="D39" i="15"/>
  <c r="D38" i="15"/>
  <c r="D35" i="15"/>
  <c r="D34" i="15"/>
  <c r="D49" i="15"/>
  <c r="D41" i="15"/>
  <c r="D37" i="15"/>
  <c r="D36" i="15"/>
  <c r="O46" i="15"/>
  <c r="O43" i="15"/>
  <c r="O35" i="15"/>
  <c r="O45" i="15"/>
  <c r="O37" i="15"/>
  <c r="O40" i="15"/>
  <c r="O38" i="15"/>
  <c r="O36" i="15"/>
  <c r="O34" i="15"/>
  <c r="N41" i="15"/>
  <c r="N43" i="15"/>
  <c r="N36" i="15"/>
  <c r="N47" i="15"/>
  <c r="R50" i="14"/>
  <c r="R45" i="14"/>
  <c r="R41" i="14"/>
  <c r="R37" i="14"/>
  <c r="R48" i="14"/>
  <c r="R43" i="14"/>
  <c r="R39" i="14"/>
  <c r="R35" i="14"/>
  <c r="R42" i="14"/>
  <c r="R34" i="14"/>
  <c r="R49" i="14"/>
  <c r="R40" i="14"/>
  <c r="R47" i="14"/>
  <c r="R38" i="14"/>
  <c r="R33" i="14"/>
  <c r="R51" i="14"/>
  <c r="R44" i="14"/>
  <c r="R36" i="14"/>
  <c r="K50" i="15"/>
  <c r="K45" i="15"/>
  <c r="K41" i="15"/>
  <c r="K34" i="15"/>
  <c r="K48" i="15"/>
  <c r="K43" i="15"/>
  <c r="K39" i="15"/>
  <c r="K36" i="15"/>
  <c r="K44" i="15"/>
  <c r="K37" i="15"/>
  <c r="K46" i="15"/>
  <c r="K42" i="15"/>
  <c r="K35" i="15"/>
  <c r="K49" i="15"/>
  <c r="K40" i="15"/>
  <c r="K47" i="15"/>
  <c r="K38" i="15"/>
  <c r="I33" i="4"/>
  <c r="M33" i="4"/>
  <c r="Q33" i="4"/>
  <c r="S7" i="4"/>
  <c r="S9" i="4" s="1"/>
  <c r="S15" i="4" s="1"/>
  <c r="O7" i="4"/>
  <c r="O9" i="4" s="1"/>
  <c r="G7" i="4"/>
  <c r="M14" i="4"/>
  <c r="U14" i="4"/>
  <c r="V7" i="4"/>
  <c r="V9" i="4" s="1"/>
  <c r="V15" i="4" s="1"/>
  <c r="V14" i="4"/>
  <c r="X14" i="4"/>
  <c r="F27" i="4"/>
  <c r="J27" i="4"/>
  <c r="N27" i="4"/>
  <c r="R27" i="4"/>
  <c r="V27" i="4"/>
  <c r="H33" i="4"/>
  <c r="L33" i="4"/>
  <c r="P33" i="4"/>
  <c r="T33" i="4"/>
  <c r="I14" i="4"/>
  <c r="Q14" i="4"/>
  <c r="X7" i="4"/>
  <c r="X9" i="4" s="1"/>
  <c r="X15" i="4" s="1"/>
  <c r="F14" i="4"/>
  <c r="N14" i="4"/>
  <c r="H27" i="4"/>
  <c r="L27" i="4"/>
  <c r="P27" i="4"/>
  <c r="T27" i="4"/>
  <c r="F33" i="4"/>
  <c r="J33" i="4"/>
  <c r="N33" i="4"/>
  <c r="R33" i="4"/>
  <c r="V33" i="4"/>
  <c r="W14" i="4"/>
  <c r="U19" i="3"/>
  <c r="U46" i="3" s="1"/>
  <c r="G41" i="3"/>
  <c r="M38" i="3"/>
  <c r="M37" i="3"/>
  <c r="N46" i="27"/>
  <c r="R45" i="27"/>
  <c r="N42" i="27"/>
  <c r="R41" i="27"/>
  <c r="N38" i="27"/>
  <c r="R37" i="27"/>
  <c r="N34" i="27"/>
  <c r="R33" i="27"/>
  <c r="O34" i="27"/>
  <c r="P38" i="27"/>
  <c r="Q46" i="27"/>
  <c r="U45" i="27"/>
  <c r="M43" i="27"/>
  <c r="Q42" i="27"/>
  <c r="U41" i="27"/>
  <c r="M39" i="27"/>
  <c r="Q38" i="27"/>
  <c r="U37" i="27"/>
  <c r="M35" i="27"/>
  <c r="Q34" i="27"/>
  <c r="U33" i="27"/>
  <c r="O45" i="27"/>
  <c r="O41" i="27"/>
  <c r="P43" i="27"/>
  <c r="P35" i="27"/>
  <c r="N47" i="27"/>
  <c r="P47" i="27"/>
  <c r="R47" i="27"/>
  <c r="U47" i="27"/>
  <c r="N44" i="27"/>
  <c r="R43" i="27"/>
  <c r="N40" i="27"/>
  <c r="R39" i="27"/>
  <c r="P42" i="27"/>
  <c r="P34" i="27"/>
  <c r="M45" i="27"/>
  <c r="Q44" i="27"/>
  <c r="U43" i="27"/>
  <c r="M41" i="27"/>
  <c r="Q40" i="27"/>
  <c r="U39" i="27"/>
  <c r="M37" i="27"/>
  <c r="Q36" i="27"/>
  <c r="M33" i="27"/>
  <c r="O47" i="27"/>
  <c r="O43" i="27"/>
  <c r="O39" i="27"/>
  <c r="O38" i="27"/>
  <c r="O35" i="27"/>
  <c r="M46" i="3"/>
  <c r="Y63" i="9"/>
  <c r="K41" i="3"/>
  <c r="O42" i="3"/>
  <c r="O47" i="3"/>
  <c r="S42" i="3"/>
  <c r="S35" i="3"/>
  <c r="AG63" i="9"/>
  <c r="G45" i="3"/>
  <c r="F34" i="3"/>
  <c r="I37" i="3"/>
  <c r="R45" i="3"/>
  <c r="M35" i="3"/>
  <c r="S44" i="3"/>
  <c r="U42" i="3"/>
  <c r="E35" i="3"/>
  <c r="O39" i="3"/>
  <c r="O43" i="3"/>
  <c r="R42" i="3"/>
  <c r="S45" i="26"/>
  <c r="S47" i="26"/>
  <c r="K33" i="26"/>
  <c r="K47" i="26"/>
  <c r="O44" i="26"/>
  <c r="O42" i="26"/>
  <c r="G46" i="26"/>
  <c r="G44" i="26"/>
  <c r="O38" i="3"/>
  <c r="M41" i="3"/>
  <c r="I36" i="3"/>
  <c r="S40" i="3"/>
  <c r="AC59" i="9"/>
  <c r="L34" i="26"/>
  <c r="H33" i="26"/>
  <c r="O45" i="26"/>
  <c r="K42" i="26"/>
  <c r="S40" i="26"/>
  <c r="G39" i="26"/>
  <c r="O37" i="26"/>
  <c r="K34" i="26"/>
  <c r="T47" i="26"/>
  <c r="D47" i="26"/>
  <c r="H46" i="26"/>
  <c r="L45" i="26"/>
  <c r="P44" i="26"/>
  <c r="T43" i="26"/>
  <c r="D43" i="26"/>
  <c r="H42" i="26"/>
  <c r="L41" i="26"/>
  <c r="P40" i="26"/>
  <c r="T39" i="26"/>
  <c r="D39" i="26"/>
  <c r="D38" i="26"/>
  <c r="H37" i="26"/>
  <c r="P35" i="26"/>
  <c r="H34" i="26"/>
  <c r="H36" i="26"/>
  <c r="P36" i="26"/>
  <c r="Q33" i="26"/>
  <c r="M38" i="26"/>
  <c r="K37" i="3"/>
  <c r="S37" i="3"/>
  <c r="E41" i="3"/>
  <c r="R43" i="3"/>
  <c r="G36" i="3"/>
  <c r="S39" i="26"/>
  <c r="S37" i="26"/>
  <c r="K41" i="26"/>
  <c r="K39" i="26"/>
  <c r="O36" i="26"/>
  <c r="O34" i="26"/>
  <c r="G38" i="26"/>
  <c r="G36" i="26"/>
  <c r="M47" i="3"/>
  <c r="K34" i="3"/>
  <c r="O34" i="3"/>
  <c r="T34" i="26"/>
  <c r="K46" i="26"/>
  <c r="S44" i="26"/>
  <c r="G43" i="26"/>
  <c r="O41" i="26"/>
  <c r="L47" i="26"/>
  <c r="P46" i="26"/>
  <c r="T45" i="26"/>
  <c r="T48" i="26" s="1"/>
  <c r="D45" i="26"/>
  <c r="H44" i="26"/>
  <c r="L43" i="26"/>
  <c r="P42" i="26"/>
  <c r="T41" i="26"/>
  <c r="D41" i="26"/>
  <c r="L39" i="26"/>
  <c r="P38" i="26"/>
  <c r="L36" i="26"/>
  <c r="D35" i="26"/>
  <c r="D48" i="26" s="1"/>
  <c r="L33" i="26"/>
  <c r="Q36" i="26"/>
  <c r="E37" i="3"/>
  <c r="E40" i="3"/>
  <c r="O41" i="3"/>
  <c r="I42" i="3"/>
  <c r="B46" i="26"/>
  <c r="B42" i="26"/>
  <c r="B38" i="26"/>
  <c r="B45" i="26"/>
  <c r="B41" i="26"/>
  <c r="U41" i="3"/>
  <c r="F38" i="3"/>
  <c r="E46" i="3"/>
  <c r="AI63" i="9"/>
  <c r="G33" i="3"/>
  <c r="G44" i="3"/>
  <c r="F41" i="3"/>
  <c r="O35" i="3"/>
  <c r="O45" i="3"/>
  <c r="AC63" i="9"/>
  <c r="M40" i="3"/>
  <c r="O33" i="3"/>
  <c r="AF61" i="9"/>
  <c r="G37" i="3"/>
  <c r="O37" i="3"/>
  <c r="O40" i="3"/>
  <c r="G46" i="3"/>
  <c r="O46" i="3"/>
  <c r="F47" i="3"/>
  <c r="U39" i="3"/>
  <c r="G42" i="3"/>
  <c r="T63" i="9"/>
  <c r="O36" i="3"/>
  <c r="M36" i="3"/>
  <c r="E34" i="3"/>
  <c r="O44" i="3"/>
  <c r="V63" i="9"/>
  <c r="H34" i="3"/>
  <c r="H35" i="3"/>
  <c r="H43" i="3"/>
  <c r="H37" i="3"/>
  <c r="H47" i="3"/>
  <c r="H36" i="3"/>
  <c r="H42" i="3"/>
  <c r="H39" i="3"/>
  <c r="H38" i="3"/>
  <c r="H46" i="3"/>
  <c r="H33" i="3"/>
  <c r="H45" i="3"/>
  <c r="S34" i="3"/>
  <c r="T56" i="9"/>
  <c r="X56" i="9"/>
  <c r="Z58" i="9"/>
  <c r="Y60" i="9"/>
  <c r="K40" i="3"/>
  <c r="H41" i="3"/>
  <c r="X61" i="9"/>
  <c r="K43" i="3"/>
  <c r="S43" i="3"/>
  <c r="H44" i="3"/>
  <c r="U43" i="3"/>
  <c r="M42" i="3"/>
  <c r="S39" i="3"/>
  <c r="E43" i="3"/>
  <c r="E39" i="3"/>
  <c r="S63" i="9"/>
  <c r="E42" i="3"/>
  <c r="V62" i="9"/>
  <c r="AG55" i="9"/>
  <c r="W55" i="9"/>
  <c r="M34" i="3"/>
  <c r="AA55" i="9"/>
  <c r="AE58" i="9"/>
  <c r="Y59" i="9"/>
  <c r="K39" i="3"/>
  <c r="V60" i="9"/>
  <c r="H40" i="3"/>
  <c r="I41" i="3"/>
  <c r="K42" i="3"/>
  <c r="V19" i="3"/>
  <c r="AF63" i="9"/>
  <c r="K45" i="3"/>
  <c r="K35" i="3"/>
  <c r="K33" i="3"/>
  <c r="I39" i="3"/>
  <c r="I35" i="3"/>
  <c r="S45" i="3"/>
  <c r="S41" i="3"/>
  <c r="S33" i="3"/>
  <c r="D19" i="3"/>
  <c r="AF58" i="9"/>
  <c r="AD59" i="9"/>
  <c r="W60" i="9"/>
  <c r="I40" i="3"/>
  <c r="K46" i="3"/>
  <c r="S46" i="3"/>
  <c r="G34" i="3"/>
  <c r="F39" i="3"/>
  <c r="F45" i="3"/>
  <c r="F42" i="3"/>
  <c r="E38" i="3"/>
  <c r="K47" i="3"/>
  <c r="K36" i="3"/>
  <c r="E44" i="3"/>
  <c r="I38" i="3"/>
  <c r="S38" i="3"/>
  <c r="S36" i="3"/>
  <c r="M44" i="3"/>
  <c r="AA63" i="9"/>
  <c r="M43" i="3"/>
  <c r="Z62" i="9"/>
  <c r="R62" i="9"/>
  <c r="E33" i="3"/>
  <c r="M33" i="3"/>
  <c r="Q19" i="3"/>
  <c r="Q33" i="3"/>
  <c r="AD56" i="9"/>
  <c r="E36" i="3"/>
  <c r="S57" i="9"/>
  <c r="Y58" i="9"/>
  <c r="K38" i="3"/>
  <c r="M39" i="3"/>
  <c r="AA59" i="9"/>
  <c r="F40" i="3"/>
  <c r="K44" i="3"/>
  <c r="Y62" i="9"/>
  <c r="E45" i="3"/>
  <c r="M45" i="3"/>
  <c r="S47" i="3"/>
  <c r="V4" i="2"/>
  <c r="AJ31" i="9" s="1"/>
  <c r="D4" i="2"/>
  <c r="AK47" i="9"/>
  <c r="V26" i="5"/>
  <c r="AJ40" i="9"/>
  <c r="M49" i="23"/>
  <c r="U42" i="23"/>
  <c r="U43" i="23"/>
  <c r="U45" i="23"/>
  <c r="U51" i="23"/>
  <c r="M48" i="23"/>
  <c r="M37" i="23"/>
  <c r="M43" i="23"/>
  <c r="M51" i="23"/>
  <c r="E46" i="23"/>
  <c r="E47" i="23"/>
  <c r="E48" i="23"/>
  <c r="E33" i="23"/>
  <c r="N50" i="23"/>
  <c r="F48" i="23"/>
  <c r="N47" i="23"/>
  <c r="F46" i="23"/>
  <c r="N44" i="23"/>
  <c r="F42" i="23"/>
  <c r="N40" i="23"/>
  <c r="F38" i="23"/>
  <c r="N36" i="23"/>
  <c r="F34" i="23"/>
  <c r="O42" i="23"/>
  <c r="O36" i="23"/>
  <c r="O53" i="23"/>
  <c r="G33" i="23"/>
  <c r="M42" i="23"/>
  <c r="E36" i="23"/>
  <c r="G50" i="23"/>
  <c r="O48" i="23"/>
  <c r="G47" i="23"/>
  <c r="G41" i="23"/>
  <c r="O39" i="23"/>
  <c r="G35" i="23"/>
  <c r="F51" i="23"/>
  <c r="N51" i="23"/>
  <c r="E40" i="23"/>
  <c r="U46" i="23"/>
  <c r="U50" i="23"/>
  <c r="U54" i="23" s="1"/>
  <c r="U35" i="23"/>
  <c r="U53" i="23" s="1"/>
  <c r="M44" i="23"/>
  <c r="M41" i="23"/>
  <c r="E34" i="23"/>
  <c r="E50" i="23"/>
  <c r="E39" i="23"/>
  <c r="F50" i="23"/>
  <c r="F54" i="23"/>
  <c r="N48" i="23"/>
  <c r="N46" i="23"/>
  <c r="F44" i="23"/>
  <c r="N42" i="23"/>
  <c r="F40" i="23"/>
  <c r="N38" i="23"/>
  <c r="G40" i="23"/>
  <c r="O38" i="23"/>
  <c r="O47" i="23"/>
  <c r="O54" i="23" s="1"/>
  <c r="O43" i="23"/>
  <c r="O37" i="23"/>
  <c r="Q25" i="5"/>
  <c r="T24" i="5"/>
  <c r="K25" i="5"/>
  <c r="C36" i="22"/>
  <c r="C47" i="22"/>
  <c r="C43" i="22"/>
  <c r="C39" i="22"/>
  <c r="C35" i="22"/>
  <c r="C50" i="22"/>
  <c r="C38" i="22"/>
  <c r="C44" i="22"/>
  <c r="O35" i="22"/>
  <c r="O46" i="22"/>
  <c r="O38" i="22"/>
  <c r="O33" i="22"/>
  <c r="O50" i="22"/>
  <c r="Q50" i="22"/>
  <c r="U48" i="22"/>
  <c r="I47" i="22"/>
  <c r="Q43" i="22"/>
  <c r="U41" i="22"/>
  <c r="E40" i="22"/>
  <c r="U34" i="22"/>
  <c r="S39" i="22"/>
  <c r="AH40" i="9"/>
  <c r="O34" i="22"/>
  <c r="O37" i="22"/>
  <c r="O43" i="22"/>
  <c r="O51" i="22"/>
  <c r="U49" i="22"/>
  <c r="U47" i="22"/>
  <c r="U42" i="22"/>
  <c r="U40" i="22"/>
  <c r="I39" i="22"/>
  <c r="Q35" i="22"/>
  <c r="U33" i="22"/>
  <c r="H46" i="22"/>
  <c r="F53" i="22"/>
  <c r="S50" i="22"/>
  <c r="L39" i="22"/>
  <c r="P37" i="22"/>
  <c r="D41" i="22"/>
  <c r="D40" i="22"/>
  <c r="U50" i="22"/>
  <c r="E50" i="22"/>
  <c r="I49" i="22"/>
  <c r="I48" i="22"/>
  <c r="M47" i="22"/>
  <c r="Q46" i="22"/>
  <c r="Q45" i="22"/>
  <c r="Q44" i="22"/>
  <c r="U43" i="22"/>
  <c r="E43" i="22"/>
  <c r="I42" i="22"/>
  <c r="I41" i="22"/>
  <c r="I40" i="22"/>
  <c r="M39" i="22"/>
  <c r="Q38" i="22"/>
  <c r="Q37" i="22"/>
  <c r="Q36" i="22"/>
  <c r="U35" i="22"/>
  <c r="E35" i="22"/>
  <c r="I34" i="22"/>
  <c r="I33" i="22"/>
  <c r="S41" i="22"/>
  <c r="C51" i="22"/>
  <c r="C54" i="22"/>
  <c r="E51" i="22"/>
  <c r="I51" i="22"/>
  <c r="I54" i="22" s="1"/>
  <c r="Q51" i="22"/>
  <c r="Q54" i="22"/>
  <c r="H34" i="22"/>
  <c r="H39" i="22"/>
  <c r="D44" i="22"/>
  <c r="D51" i="22"/>
  <c r="K54" i="22"/>
  <c r="D33" i="22"/>
  <c r="D48" i="22"/>
  <c r="F54" i="22"/>
  <c r="M50" i="22"/>
  <c r="Q49" i="22"/>
  <c r="Q48" i="22"/>
  <c r="E47" i="22"/>
  <c r="I46" i="22"/>
  <c r="I45" i="22"/>
  <c r="I44" i="22"/>
  <c r="M43" i="22"/>
  <c r="Q42" i="22"/>
  <c r="Q41" i="22"/>
  <c r="Q40" i="22"/>
  <c r="U39" i="22"/>
  <c r="I38" i="22"/>
  <c r="I37" i="22"/>
  <c r="M35" i="22"/>
  <c r="M53" i="22"/>
  <c r="Q34" i="22"/>
  <c r="S33" i="22"/>
  <c r="D36" i="22"/>
  <c r="C42" i="22"/>
  <c r="D47" i="22"/>
  <c r="D50" i="22"/>
  <c r="O26" i="5"/>
  <c r="K53" i="22"/>
  <c r="P40" i="22"/>
  <c r="R49" i="22"/>
  <c r="N51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S40" i="22"/>
  <c r="P46" i="22"/>
  <c r="M26" i="5"/>
  <c r="S42" i="22"/>
  <c r="P33" i="22"/>
  <c r="N50" i="22"/>
  <c r="N49" i="22"/>
  <c r="R46" i="22"/>
  <c r="R44" i="22"/>
  <c r="R42" i="22"/>
  <c r="R40" i="22"/>
  <c r="R38" i="22"/>
  <c r="R36" i="22"/>
  <c r="R34" i="22"/>
  <c r="S43" i="22"/>
  <c r="S35" i="22"/>
  <c r="E33" i="22"/>
  <c r="E37" i="22"/>
  <c r="E41" i="22"/>
  <c r="E45" i="22"/>
  <c r="E48" i="22"/>
  <c r="E34" i="22"/>
  <c r="E38" i="22"/>
  <c r="E42" i="22"/>
  <c r="E46" i="22"/>
  <c r="E49" i="22"/>
  <c r="L49" i="22"/>
  <c r="L47" i="22"/>
  <c r="L44" i="22"/>
  <c r="L43" i="22"/>
  <c r="L41" i="22"/>
  <c r="L36" i="22"/>
  <c r="L35" i="22"/>
  <c r="L51" i="22"/>
  <c r="L37" i="22"/>
  <c r="L38" i="22"/>
  <c r="L45" i="22"/>
  <c r="L50" i="22"/>
  <c r="L33" i="22"/>
  <c r="L46" i="22"/>
  <c r="T44" i="22"/>
  <c r="T33" i="22"/>
  <c r="T53" i="22" s="1"/>
  <c r="T38" i="22"/>
  <c r="T47" i="22"/>
  <c r="T40" i="22"/>
  <c r="T43" i="22"/>
  <c r="T51" i="22"/>
  <c r="T37" i="22"/>
  <c r="T42" i="22"/>
  <c r="S36" i="22"/>
  <c r="P50" i="22"/>
  <c r="P51" i="22"/>
  <c r="P47" i="22"/>
  <c r="P49" i="22"/>
  <c r="P35" i="22"/>
  <c r="P45" i="22"/>
  <c r="P48" i="22"/>
  <c r="P34" i="22"/>
  <c r="P36" i="22"/>
  <c r="F52" i="22"/>
  <c r="G39" i="22"/>
  <c r="G50" i="22"/>
  <c r="G34" i="22"/>
  <c r="G36" i="22"/>
  <c r="G38" i="22"/>
  <c r="G40" i="22"/>
  <c r="G42" i="22"/>
  <c r="G44" i="22"/>
  <c r="G46" i="22"/>
  <c r="G33" i="22"/>
  <c r="G43" i="22"/>
  <c r="G51" i="22"/>
  <c r="G35" i="22"/>
  <c r="G49" i="22"/>
  <c r="S48" i="22"/>
  <c r="S47" i="22"/>
  <c r="S46" i="22"/>
  <c r="S38" i="22"/>
  <c r="S51" i="22"/>
  <c r="S49" i="22"/>
  <c r="P38" i="22"/>
  <c r="S34" i="22"/>
  <c r="P42" i="22"/>
  <c r="P44" i="22"/>
  <c r="R47" i="22"/>
  <c r="G48" i="22"/>
  <c r="S45" i="22"/>
  <c r="S37" i="22"/>
  <c r="J51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R51" i="22"/>
  <c r="L34" i="22"/>
  <c r="G37" i="22"/>
  <c r="P39" i="22"/>
  <c r="L42" i="22"/>
  <c r="G45" i="22"/>
  <c r="G47" i="22"/>
  <c r="D35" i="22"/>
  <c r="H36" i="22"/>
  <c r="H53" i="22" s="1"/>
  <c r="H37" i="22"/>
  <c r="C40" i="22"/>
  <c r="H41" i="22"/>
  <c r="D43" i="22"/>
  <c r="H44" i="22"/>
  <c r="H45" i="22"/>
  <c r="H47" i="22"/>
  <c r="H54" i="22" s="1"/>
  <c r="D49" i="22"/>
  <c r="N26" i="5"/>
  <c r="D38" i="22"/>
  <c r="T47" i="5"/>
  <c r="U26" i="5"/>
  <c r="K26" i="5"/>
  <c r="L25" i="5"/>
  <c r="T25" i="5"/>
  <c r="W17" i="2"/>
  <c r="J25" i="5"/>
  <c r="P26" i="5"/>
  <c r="N25" i="5"/>
  <c r="N24" i="5"/>
  <c r="N36" i="5" s="1"/>
  <c r="J26" i="5"/>
  <c r="R26" i="5"/>
  <c r="S33" i="4"/>
  <c r="T26" i="5"/>
  <c r="P25" i="5"/>
  <c r="T34" i="5"/>
  <c r="G25" i="5"/>
  <c r="T41" i="5"/>
  <c r="K24" i="5"/>
  <c r="K43" i="5" s="1"/>
  <c r="S25" i="5"/>
  <c r="H26" i="5"/>
  <c r="AD46" i="9"/>
  <c r="G26" i="5"/>
  <c r="W4" i="2"/>
  <c r="AK31" i="9" s="1"/>
  <c r="V17" i="2"/>
  <c r="M25" i="5"/>
  <c r="I25" i="5"/>
  <c r="W31" i="9"/>
  <c r="AE31" i="9"/>
  <c r="AI31" i="9"/>
  <c r="C42" i="15"/>
  <c r="C48" i="15"/>
  <c r="C36" i="15"/>
  <c r="C34" i="15"/>
  <c r="C47" i="15"/>
  <c r="C33" i="15"/>
  <c r="C41" i="15"/>
  <c r="C50" i="15"/>
  <c r="C49" i="15"/>
  <c r="C46" i="15"/>
  <c r="C39" i="15"/>
  <c r="C40" i="15"/>
  <c r="C35" i="15"/>
  <c r="P46" i="15"/>
  <c r="J34" i="15"/>
  <c r="J46" i="15"/>
  <c r="J47" i="15"/>
  <c r="J36" i="15"/>
  <c r="F46" i="15"/>
  <c r="R50" i="15"/>
  <c r="R48" i="15"/>
  <c r="F33" i="15"/>
  <c r="F48" i="15"/>
  <c r="F40" i="15"/>
  <c r="F38" i="15"/>
  <c r="M33" i="15"/>
  <c r="S33" i="15"/>
  <c r="P41" i="15"/>
  <c r="P50" i="15"/>
  <c r="P40" i="15"/>
  <c r="P49" i="15"/>
  <c r="T38" i="15"/>
  <c r="T48" i="15"/>
  <c r="T37" i="15"/>
  <c r="T45" i="15"/>
  <c r="G33" i="15"/>
  <c r="R42" i="15"/>
  <c r="M38" i="15"/>
  <c r="M48" i="15"/>
  <c r="M41" i="15"/>
  <c r="M49" i="15"/>
  <c r="G36" i="15"/>
  <c r="G40" i="15"/>
  <c r="G44" i="15"/>
  <c r="G49" i="15"/>
  <c r="J48" i="15"/>
  <c r="S34" i="15"/>
  <c r="S38" i="15"/>
  <c r="S42" i="15"/>
  <c r="S47" i="15"/>
  <c r="T46" i="15"/>
  <c r="I39" i="15"/>
  <c r="I47" i="15"/>
  <c r="I36" i="15"/>
  <c r="I44" i="15"/>
  <c r="J39" i="15"/>
  <c r="R49" i="15"/>
  <c r="R46" i="15"/>
  <c r="J43" i="15"/>
  <c r="J51" i="15" s="1"/>
  <c r="J44" i="15"/>
  <c r="R33" i="15"/>
  <c r="R44" i="15"/>
  <c r="R41" i="15"/>
  <c r="R39" i="15"/>
  <c r="F37" i="15"/>
  <c r="F50" i="15"/>
  <c r="F43" i="15"/>
  <c r="F49" i="15"/>
  <c r="P37" i="15"/>
  <c r="P45" i="15"/>
  <c r="P36" i="15"/>
  <c r="P44" i="15"/>
  <c r="P51" i="15" s="1"/>
  <c r="T36" i="15"/>
  <c r="T42" i="15"/>
  <c r="T50" i="15"/>
  <c r="T41" i="15"/>
  <c r="S46" i="15"/>
  <c r="M34" i="15"/>
  <c r="M42" i="15"/>
  <c r="M37" i="15"/>
  <c r="G34" i="15"/>
  <c r="G38" i="15"/>
  <c r="G42" i="15"/>
  <c r="G47" i="15"/>
  <c r="S36" i="15"/>
  <c r="S40" i="15"/>
  <c r="S44" i="15"/>
  <c r="I35" i="15"/>
  <c r="I43" i="15"/>
  <c r="I50" i="15"/>
  <c r="U47" i="14"/>
  <c r="U38" i="14"/>
  <c r="Q48" i="14"/>
  <c r="Q42" i="14"/>
  <c r="Q37" i="14"/>
  <c r="L48" i="14"/>
  <c r="L43" i="14"/>
  <c r="L46" i="14"/>
  <c r="S36" i="14"/>
  <c r="S44" i="14"/>
  <c r="M42" i="14"/>
  <c r="M50" i="14"/>
  <c r="K44" i="14"/>
  <c r="K34" i="14"/>
  <c r="K43" i="14"/>
  <c r="K45" i="14"/>
  <c r="U36" i="14"/>
  <c r="U49" i="14"/>
  <c r="U42" i="14"/>
  <c r="U40" i="14"/>
  <c r="U34" i="14"/>
  <c r="Q34" i="14"/>
  <c r="Q50" i="14"/>
  <c r="Q43" i="14"/>
  <c r="Q41" i="14"/>
  <c r="L36" i="14"/>
  <c r="L33" i="14"/>
  <c r="L49" i="14"/>
  <c r="L47" i="14"/>
  <c r="N35" i="14"/>
  <c r="N39" i="14"/>
  <c r="N43" i="14"/>
  <c r="N48" i="14"/>
  <c r="F36" i="14"/>
  <c r="F40" i="14"/>
  <c r="F44" i="14"/>
  <c r="F49" i="14"/>
  <c r="M33" i="14"/>
  <c r="M38" i="14"/>
  <c r="M35" i="14"/>
  <c r="M36" i="14"/>
  <c r="T33" i="14"/>
  <c r="T37" i="14"/>
  <c r="T41" i="14"/>
  <c r="T45" i="14"/>
  <c r="T49" i="14"/>
  <c r="L34" i="14"/>
  <c r="L50" i="14"/>
  <c r="S33" i="14"/>
  <c r="S37" i="14"/>
  <c r="S41" i="14"/>
  <c r="S45" i="14"/>
  <c r="S50" i="14"/>
  <c r="M43" i="14"/>
  <c r="M47" i="14"/>
  <c r="U37" i="14"/>
  <c r="U33" i="14"/>
  <c r="Q35" i="14"/>
  <c r="K46" i="14"/>
  <c r="L45" i="14"/>
  <c r="M34" i="14"/>
  <c r="S40" i="14"/>
  <c r="S49" i="14"/>
  <c r="M46" i="14"/>
  <c r="K49" i="14"/>
  <c r="K38" i="14"/>
  <c r="K51" i="14"/>
  <c r="K42" i="14"/>
  <c r="K48" i="14"/>
  <c r="U41" i="14"/>
  <c r="U35" i="14"/>
  <c r="U50" i="14"/>
  <c r="U44" i="14"/>
  <c r="Q33" i="14"/>
  <c r="Q40" i="14"/>
  <c r="Q38" i="14"/>
  <c r="Q47" i="14"/>
  <c r="L44" i="14"/>
  <c r="L37" i="14"/>
  <c r="L35" i="14"/>
  <c r="F46" i="14"/>
  <c r="N36" i="14"/>
  <c r="N40" i="14"/>
  <c r="N44" i="14"/>
  <c r="F37" i="14"/>
  <c r="F41" i="14"/>
  <c r="F45" i="14"/>
  <c r="M37" i="14"/>
  <c r="M39" i="14"/>
  <c r="T34" i="14"/>
  <c r="T38" i="14"/>
  <c r="T42" i="14"/>
  <c r="T46" i="14"/>
  <c r="S34" i="14"/>
  <c r="S38" i="14"/>
  <c r="S42" i="14"/>
  <c r="M40" i="14"/>
  <c r="M44" i="14"/>
  <c r="Y32" i="9"/>
  <c r="T32" i="9"/>
  <c r="AB33" i="9"/>
  <c r="W27" i="4"/>
  <c r="R33" i="9"/>
  <c r="D22" i="2"/>
  <c r="U31" i="9"/>
  <c r="W32" i="9"/>
  <c r="AA32" i="9"/>
  <c r="V33" i="9"/>
  <c r="AE33" i="9"/>
  <c r="AG32" i="9"/>
  <c r="X33" i="9"/>
  <c r="AG33" i="9"/>
  <c r="X32" i="9"/>
  <c r="S32" i="9"/>
  <c r="W46" i="1"/>
  <c r="W57" i="1"/>
  <c r="W69" i="1"/>
  <c r="V58" i="1"/>
  <c r="V64" i="1"/>
  <c r="V45" i="1"/>
  <c r="V56" i="1"/>
  <c r="W48" i="1"/>
  <c r="W61" i="1"/>
  <c r="W71" i="1"/>
  <c r="W73" i="1"/>
  <c r="W52" i="1"/>
  <c r="W63" i="1"/>
  <c r="AK7" i="9"/>
  <c r="V68" i="1"/>
  <c r="AJ7" i="9"/>
  <c r="W44" i="1"/>
  <c r="W54" i="1"/>
  <c r="W65" i="1"/>
  <c r="W41" i="19"/>
  <c r="W43" i="19"/>
  <c r="W45" i="19"/>
  <c r="W47" i="19"/>
  <c r="W49" i="19"/>
  <c r="W51" i="19"/>
  <c r="W53" i="19"/>
  <c r="W55" i="19"/>
  <c r="W57" i="19"/>
  <c r="W59" i="19"/>
  <c r="W61" i="19"/>
  <c r="W63" i="19"/>
  <c r="W65" i="19"/>
  <c r="W67" i="19"/>
  <c r="W40" i="19"/>
  <c r="W42" i="19"/>
  <c r="W44" i="19"/>
  <c r="W46" i="19"/>
  <c r="W48" i="19"/>
  <c r="W50" i="19"/>
  <c r="W52" i="19"/>
  <c r="W54" i="19"/>
  <c r="W56" i="19"/>
  <c r="W58" i="19"/>
  <c r="W60" i="19"/>
  <c r="W62" i="19"/>
  <c r="W64" i="19"/>
  <c r="O33" i="1"/>
  <c r="L36" i="1"/>
  <c r="N64" i="18"/>
  <c r="N62" i="18"/>
  <c r="N60" i="18"/>
  <c r="N58" i="18"/>
  <c r="N56" i="18"/>
  <c r="N54" i="18"/>
  <c r="N52" i="18"/>
  <c r="N50" i="18"/>
  <c r="N48" i="18"/>
  <c r="P40" i="18"/>
  <c r="P59" i="18"/>
  <c r="P46" i="18"/>
  <c r="K45" i="18"/>
  <c r="T44" i="18"/>
  <c r="U44" i="18"/>
  <c r="F65" i="18"/>
  <c r="N71" i="18"/>
  <c r="N67" i="18"/>
  <c r="N63" i="18"/>
  <c r="N61" i="18"/>
  <c r="N59" i="18"/>
  <c r="N57" i="18"/>
  <c r="N55" i="18"/>
  <c r="N53" i="18"/>
  <c r="N51" i="18"/>
  <c r="N49" i="18"/>
  <c r="N47" i="18"/>
  <c r="N45" i="18"/>
  <c r="P41" i="18"/>
  <c r="P63" i="18"/>
  <c r="P61" i="18"/>
  <c r="P52" i="18"/>
  <c r="T49" i="18"/>
  <c r="T47" i="18"/>
  <c r="P64" i="18"/>
  <c r="P58" i="18"/>
  <c r="P53" i="18"/>
  <c r="P51" i="18"/>
  <c r="P49" i="18"/>
  <c r="Q54" i="18"/>
  <c r="U65" i="18"/>
  <c r="U43" i="18"/>
  <c r="D70" i="18"/>
  <c r="L70" i="18"/>
  <c r="M69" i="18"/>
  <c r="P69" i="18"/>
  <c r="P71" i="18"/>
  <c r="F72" i="18"/>
  <c r="J72" i="18"/>
  <c r="N72" i="18"/>
  <c r="P72" i="18"/>
  <c r="N42" i="18"/>
  <c r="N46" i="18"/>
  <c r="T41" i="18"/>
  <c r="P65" i="18"/>
  <c r="P48" i="18"/>
  <c r="K63" i="18"/>
  <c r="K61" i="18"/>
  <c r="K59" i="18"/>
  <c r="K57" i="18"/>
  <c r="K55" i="18"/>
  <c r="K53" i="18"/>
  <c r="K51" i="18"/>
  <c r="K49" i="18"/>
  <c r="K47" i="18"/>
  <c r="P55" i="18"/>
  <c r="P47" i="18"/>
  <c r="U51" i="18"/>
  <c r="G41" i="18"/>
  <c r="F42" i="18"/>
  <c r="N69" i="18"/>
  <c r="N41" i="18"/>
  <c r="F64" i="18"/>
  <c r="F62" i="18"/>
  <c r="F60" i="18"/>
  <c r="F58" i="18"/>
  <c r="F56" i="18"/>
  <c r="F54" i="18"/>
  <c r="F52" i="18"/>
  <c r="F50" i="18"/>
  <c r="F48" i="18"/>
  <c r="F46" i="18"/>
  <c r="P67" i="18"/>
  <c r="T64" i="18"/>
  <c r="T62" i="18"/>
  <c r="P56" i="18"/>
  <c r="P54" i="18"/>
  <c r="T43" i="18"/>
  <c r="P62" i="18"/>
  <c r="P60" i="18"/>
  <c r="P57" i="18"/>
  <c r="T54" i="18"/>
  <c r="T52" i="18"/>
  <c r="T50" i="18"/>
  <c r="P45" i="18"/>
  <c r="U54" i="18"/>
  <c r="U46" i="18"/>
  <c r="U69" i="18"/>
  <c r="U67" i="18"/>
  <c r="Q40" i="18"/>
  <c r="K65" i="18"/>
  <c r="E71" i="18"/>
  <c r="U71" i="18"/>
  <c r="G72" i="18"/>
  <c r="K72" i="18"/>
  <c r="O72" i="18"/>
  <c r="D69" i="18"/>
  <c r="G69" i="18"/>
  <c r="R69" i="18"/>
  <c r="T69" i="18"/>
  <c r="S71" i="18"/>
  <c r="T72" i="18"/>
  <c r="Q52" i="18"/>
  <c r="R40" i="18"/>
  <c r="R41" i="18"/>
  <c r="Q57" i="18"/>
  <c r="G70" i="18"/>
  <c r="F41" i="18"/>
  <c r="M46" i="18"/>
  <c r="R65" i="18"/>
  <c r="R62" i="18"/>
  <c r="F61" i="18"/>
  <c r="R58" i="18"/>
  <c r="F57" i="18"/>
  <c r="R54" i="18"/>
  <c r="F53" i="18"/>
  <c r="R50" i="18"/>
  <c r="F49" i="18"/>
  <c r="R46" i="18"/>
  <c r="F45" i="18"/>
  <c r="T60" i="18"/>
  <c r="T58" i="18"/>
  <c r="T53" i="18"/>
  <c r="T51" i="18"/>
  <c r="D45" i="18"/>
  <c r="S65" i="18"/>
  <c r="S62" i="18"/>
  <c r="G61" i="18"/>
  <c r="S58" i="18"/>
  <c r="G57" i="18"/>
  <c r="S54" i="18"/>
  <c r="G53" i="18"/>
  <c r="S50" i="18"/>
  <c r="G49" i="18"/>
  <c r="S46" i="18"/>
  <c r="G45" i="18"/>
  <c r="T67" i="18"/>
  <c r="D65" i="18"/>
  <c r="T59" i="18"/>
  <c r="D58" i="18"/>
  <c r="D56" i="18"/>
  <c r="T48" i="18"/>
  <c r="T46" i="18"/>
  <c r="M56" i="18"/>
  <c r="M59" i="18"/>
  <c r="Q46" i="18"/>
  <c r="I70" i="18"/>
  <c r="Q42" i="18"/>
  <c r="M62" i="18"/>
  <c r="I61" i="18"/>
  <c r="R43" i="18"/>
  <c r="T42" i="18"/>
  <c r="F70" i="18"/>
  <c r="D72" i="18"/>
  <c r="K40" i="18"/>
  <c r="O42" i="18"/>
  <c r="G34" i="1"/>
  <c r="L68" i="18"/>
  <c r="F69" i="18"/>
  <c r="S69" i="18"/>
  <c r="D71" i="18"/>
  <c r="G71" i="18"/>
  <c r="R71" i="18"/>
  <c r="T71" i="18"/>
  <c r="R72" i="18"/>
  <c r="R42" i="18"/>
  <c r="I51" i="18"/>
  <c r="F40" i="18"/>
  <c r="M57" i="18"/>
  <c r="R66" i="18"/>
  <c r="R64" i="18"/>
  <c r="F63" i="18"/>
  <c r="R60" i="18"/>
  <c r="F59" i="18"/>
  <c r="R56" i="18"/>
  <c r="F55" i="18"/>
  <c r="R52" i="18"/>
  <c r="F51" i="18"/>
  <c r="R48" i="18"/>
  <c r="R44" i="18"/>
  <c r="D41" i="18"/>
  <c r="D40" i="18"/>
  <c r="D60" i="18"/>
  <c r="D53" i="18"/>
  <c r="D51" i="18"/>
  <c r="T45" i="18"/>
  <c r="S66" i="18"/>
  <c r="S64" i="18"/>
  <c r="G63" i="18"/>
  <c r="S60" i="18"/>
  <c r="G59" i="18"/>
  <c r="S56" i="18"/>
  <c r="G55" i="18"/>
  <c r="S52" i="18"/>
  <c r="G51" i="18"/>
  <c r="S48" i="18"/>
  <c r="G47" i="18"/>
  <c r="S44" i="18"/>
  <c r="T65" i="18"/>
  <c r="D59" i="18"/>
  <c r="T56" i="18"/>
  <c r="D48" i="18"/>
  <c r="D46" i="18"/>
  <c r="Q59" i="18"/>
  <c r="I53" i="18"/>
  <c r="I56" i="18"/>
  <c r="Q72" i="18"/>
  <c r="Q64" i="18"/>
  <c r="Q65" i="18"/>
  <c r="M41" i="18"/>
  <c r="I42" i="18"/>
  <c r="D42" i="18"/>
  <c r="G65" i="18"/>
  <c r="S43" i="18"/>
  <c r="M72" i="18"/>
  <c r="S72" i="18"/>
  <c r="O41" i="18"/>
  <c r="Q56" i="18"/>
  <c r="I59" i="18"/>
  <c r="Q49" i="18"/>
  <c r="U55" i="18"/>
  <c r="U52" i="18"/>
  <c r="M53" i="18"/>
  <c r="M49" i="18"/>
  <c r="M54" i="18"/>
  <c r="E59" i="18"/>
  <c r="E56" i="18"/>
  <c r="H41" i="18"/>
  <c r="H63" i="18"/>
  <c r="H52" i="18"/>
  <c r="H53" i="18"/>
  <c r="H47" i="18"/>
  <c r="U58" i="18"/>
  <c r="Q55" i="18"/>
  <c r="M52" i="18"/>
  <c r="I49" i="18"/>
  <c r="E46" i="18"/>
  <c r="Q58" i="18"/>
  <c r="M55" i="18"/>
  <c r="I52" i="18"/>
  <c r="E49" i="18"/>
  <c r="U45" i="18"/>
  <c r="Q71" i="18"/>
  <c r="U70" i="18"/>
  <c r="E70" i="18"/>
  <c r="I69" i="18"/>
  <c r="U63" i="18"/>
  <c r="U40" i="18"/>
  <c r="U64" i="18"/>
  <c r="Q43" i="18"/>
  <c r="Q60" i="18"/>
  <c r="Q66" i="18"/>
  <c r="M63" i="18"/>
  <c r="M42" i="18"/>
  <c r="I64" i="18"/>
  <c r="I62" i="18"/>
  <c r="E65" i="18"/>
  <c r="E61" i="18"/>
  <c r="I54" i="18"/>
  <c r="R67" i="18"/>
  <c r="S40" i="18"/>
  <c r="S41" i="18"/>
  <c r="S42" i="18"/>
  <c r="I58" i="18"/>
  <c r="Q48" i="18"/>
  <c r="U59" i="18"/>
  <c r="I55" i="18"/>
  <c r="Q44" i="18"/>
  <c r="Q45" i="18"/>
  <c r="U56" i="18"/>
  <c r="M45" i="18"/>
  <c r="M58" i="18"/>
  <c r="H42" i="18"/>
  <c r="E55" i="18"/>
  <c r="E60" i="18"/>
  <c r="H40" i="18"/>
  <c r="H59" i="18"/>
  <c r="H56" i="18"/>
  <c r="H48" i="18"/>
  <c r="H62" i="18"/>
  <c r="H57" i="18"/>
  <c r="I57" i="18"/>
  <c r="E54" i="18"/>
  <c r="U50" i="18"/>
  <c r="Q47" i="18"/>
  <c r="I60" i="18"/>
  <c r="E57" i="18"/>
  <c r="U53" i="18"/>
  <c r="Q50" i="18"/>
  <c r="M47" i="18"/>
  <c r="U72" i="18"/>
  <c r="E72" i="18"/>
  <c r="I71" i="18"/>
  <c r="M70" i="18"/>
  <c r="Q69" i="18"/>
  <c r="U60" i="18"/>
  <c r="U66" i="18"/>
  <c r="Q61" i="18"/>
  <c r="Q41" i="18"/>
  <c r="M60" i="18"/>
  <c r="M40" i="18"/>
  <c r="I41" i="18"/>
  <c r="I65" i="18"/>
  <c r="E41" i="18"/>
  <c r="K70" i="18"/>
  <c r="K41" i="18"/>
  <c r="R37" i="1"/>
  <c r="E33" i="1"/>
  <c r="I36" i="1"/>
  <c r="W33" i="4"/>
  <c r="J33" i="1"/>
  <c r="H37" i="1"/>
  <c r="T33" i="1"/>
  <c r="T49" i="1" s="1"/>
  <c r="K33" i="1"/>
  <c r="K66" i="1" s="1"/>
  <c r="F33" i="1"/>
  <c r="F47" i="1" s="1"/>
  <c r="P36" i="1"/>
  <c r="T36" i="1"/>
  <c r="T73" i="1" s="1"/>
  <c r="G35" i="1"/>
  <c r="K36" i="1"/>
  <c r="Q37" i="1"/>
  <c r="E27" i="4"/>
  <c r="AE4" i="9"/>
  <c r="K34" i="1"/>
  <c r="O36" i="1"/>
  <c r="F34" i="1"/>
  <c r="E33" i="4"/>
  <c r="X27" i="4"/>
  <c r="X33" i="4"/>
  <c r="O15" i="4"/>
  <c r="G9" i="4"/>
  <c r="G15" i="4" s="1"/>
  <c r="AD94" i="9"/>
  <c r="M7" i="4"/>
  <c r="M9" i="4" s="1"/>
  <c r="M15" i="4" s="1"/>
  <c r="U94" i="9"/>
  <c r="X94" i="9"/>
  <c r="W19" i="3"/>
  <c r="AK63" i="9" s="1"/>
  <c r="X19" i="3"/>
  <c r="X47" i="3" s="1"/>
  <c r="D26" i="5"/>
  <c r="AC40" i="9"/>
  <c r="H25" i="5"/>
  <c r="AA43" i="9"/>
  <c r="S78" i="9"/>
  <c r="X79" i="9"/>
  <c r="W78" i="9"/>
  <c r="R45" i="9"/>
  <c r="F25" i="5"/>
  <c r="T42" i="9"/>
  <c r="AG46" i="9"/>
  <c r="H24" i="5"/>
  <c r="H34" i="5" s="1"/>
  <c r="T42" i="5"/>
  <c r="T43" i="5"/>
  <c r="T40" i="5"/>
  <c r="O25" i="5"/>
  <c r="S26" i="5"/>
  <c r="AF41" i="9"/>
  <c r="AC42" i="9"/>
  <c r="E24" i="5"/>
  <c r="E43" i="5" s="1"/>
  <c r="I24" i="5"/>
  <c r="I48" i="5" s="1"/>
  <c r="L24" i="5"/>
  <c r="P24" i="5"/>
  <c r="P45" i="5" s="1"/>
  <c r="T39" i="5"/>
  <c r="U43" i="9"/>
  <c r="AG44" i="9"/>
  <c r="S24" i="5"/>
  <c r="S48" i="5" s="1"/>
  <c r="S46" i="9"/>
  <c r="E26" i="5"/>
  <c r="I26" i="5"/>
  <c r="R40" i="9"/>
  <c r="D25" i="5"/>
  <c r="S40" i="9"/>
  <c r="E25" i="5"/>
  <c r="Z46" i="9"/>
  <c r="L26" i="5"/>
  <c r="Q24" i="5"/>
  <c r="Q41" i="5" s="1"/>
  <c r="AF40" i="9"/>
  <c r="R25" i="5"/>
  <c r="G24" i="5"/>
  <c r="G34" i="5" s="1"/>
  <c r="AC41" i="9"/>
  <c r="AF43" i="9"/>
  <c r="AE44" i="9"/>
  <c r="F24" i="5"/>
  <c r="J24" i="5"/>
  <c r="J43" i="5" s="1"/>
  <c r="T45" i="5"/>
  <c r="AB45" i="9"/>
  <c r="T46" i="9"/>
  <c r="F26" i="5"/>
  <c r="AH79" i="9"/>
  <c r="T50" i="5"/>
  <c r="X52" i="5"/>
  <c r="X51" i="5"/>
  <c r="X43" i="5"/>
  <c r="X34" i="5"/>
  <c r="X49" i="5"/>
  <c r="X41" i="5"/>
  <c r="X47" i="5"/>
  <c r="X45" i="5"/>
  <c r="X39" i="5"/>
  <c r="D24" i="5"/>
  <c r="D42" i="5"/>
  <c r="M24" i="5"/>
  <c r="M43" i="5"/>
  <c r="U25" i="5"/>
  <c r="U24" i="5"/>
  <c r="Y44" i="9"/>
  <c r="Q26" i="5"/>
  <c r="Y79" i="9"/>
  <c r="C53" i="5"/>
  <c r="B53" i="5"/>
  <c r="R24" i="5"/>
  <c r="R42" i="5" s="1"/>
  <c r="Z45" i="9"/>
  <c r="O24" i="5"/>
  <c r="W33" i="5"/>
  <c r="W35" i="5"/>
  <c r="W37" i="5"/>
  <c r="W40" i="5"/>
  <c r="W42" i="5"/>
  <c r="W44" i="5"/>
  <c r="W46" i="5"/>
  <c r="W48" i="5"/>
  <c r="W50" i="5"/>
  <c r="W52" i="5"/>
  <c r="X33" i="5"/>
  <c r="X35" i="5"/>
  <c r="X37" i="5"/>
  <c r="X40" i="5"/>
  <c r="X42" i="5"/>
  <c r="X44" i="5"/>
  <c r="X46" i="5"/>
  <c r="X48" i="5"/>
  <c r="X50" i="5"/>
  <c r="W34" i="5"/>
  <c r="W36" i="5"/>
  <c r="W39" i="5"/>
  <c r="W41" i="5"/>
  <c r="W43" i="5"/>
  <c r="W45" i="5"/>
  <c r="W47" i="5"/>
  <c r="W49" i="5"/>
  <c r="X22" i="2"/>
  <c r="AL34" i="9" s="1"/>
  <c r="X71" i="1"/>
  <c r="W72" i="1"/>
  <c r="W74" i="1"/>
  <c r="W42" i="1"/>
  <c r="W50" i="1"/>
  <c r="W59" i="1"/>
  <c r="W67" i="1"/>
  <c r="X48" i="1"/>
  <c r="X65" i="1"/>
  <c r="X44" i="1"/>
  <c r="X61" i="1"/>
  <c r="X73" i="1"/>
  <c r="X57" i="1"/>
  <c r="X52" i="1"/>
  <c r="X69" i="1"/>
  <c r="X72" i="1"/>
  <c r="X74" i="1"/>
  <c r="X42" i="1"/>
  <c r="X46" i="1"/>
  <c r="X50" i="1"/>
  <c r="X54" i="1"/>
  <c r="X59" i="1"/>
  <c r="X63" i="1"/>
  <c r="X67" i="1"/>
  <c r="O52" i="1"/>
  <c r="J37" i="1"/>
  <c r="J74" i="1" s="1"/>
  <c r="N33" i="1"/>
  <c r="AB7" i="9" s="1"/>
  <c r="U34" i="1"/>
  <c r="L37" i="1"/>
  <c r="N67" i="1"/>
  <c r="U33" i="1"/>
  <c r="U60" i="1" s="1"/>
  <c r="U36" i="1"/>
  <c r="O34" i="1"/>
  <c r="O71" i="1" s="1"/>
  <c r="U37" i="1"/>
  <c r="S5" i="9"/>
  <c r="G33" i="1"/>
  <c r="H34" i="1"/>
  <c r="P34" i="1"/>
  <c r="AC2" i="9"/>
  <c r="L35" i="1"/>
  <c r="G65" i="1"/>
  <c r="K41" i="1"/>
  <c r="K56" i="1"/>
  <c r="K61" i="1"/>
  <c r="D34" i="1"/>
  <c r="AG2" i="9"/>
  <c r="S34" i="1"/>
  <c r="S36" i="1"/>
  <c r="I34" i="1"/>
  <c r="E37" i="1"/>
  <c r="I37" i="1"/>
  <c r="N35" i="1"/>
  <c r="R35" i="1"/>
  <c r="R36" i="1"/>
  <c r="O61" i="1"/>
  <c r="I33" i="1"/>
  <c r="I53" i="1" s="1"/>
  <c r="D35" i="1"/>
  <c r="R33" i="1"/>
  <c r="R64" i="1" s="1"/>
  <c r="S37" i="1"/>
  <c r="M33" i="1"/>
  <c r="M54" i="1"/>
  <c r="M37" i="1"/>
  <c r="Q33" i="1"/>
  <c r="Q66" i="1" s="1"/>
  <c r="G36" i="1"/>
  <c r="K35" i="1"/>
  <c r="K72" i="1" s="1"/>
  <c r="E36" i="1"/>
  <c r="E35" i="1"/>
  <c r="E72" i="1" s="1"/>
  <c r="M35" i="1"/>
  <c r="M36" i="1"/>
  <c r="U35" i="1"/>
  <c r="AG4" i="9"/>
  <c r="T5" i="9"/>
  <c r="F35" i="1"/>
  <c r="X2" i="9"/>
  <c r="J34" i="1"/>
  <c r="J36" i="1"/>
  <c r="Q36" i="1"/>
  <c r="Q34" i="1"/>
  <c r="AE2" i="9"/>
  <c r="T3" i="9"/>
  <c r="O58" i="1"/>
  <c r="N36" i="1"/>
  <c r="M34" i="1"/>
  <c r="M71" i="1" s="1"/>
  <c r="T34" i="1"/>
  <c r="N34" i="1"/>
  <c r="N71" i="1" s="1"/>
  <c r="H33" i="1"/>
  <c r="H41" i="1"/>
  <c r="L33" i="1"/>
  <c r="P37" i="1"/>
  <c r="T37" i="1"/>
  <c r="Y5" i="9"/>
  <c r="K37" i="1"/>
  <c r="N37" i="1"/>
  <c r="N74" i="1" s="1"/>
  <c r="F36" i="1"/>
  <c r="G37" i="1"/>
  <c r="U6" i="9"/>
  <c r="J35" i="1"/>
  <c r="Q35" i="1"/>
  <c r="S35" i="1"/>
  <c r="AD4" i="9"/>
  <c r="P35" i="1"/>
  <c r="AH4" i="9"/>
  <c r="D36" i="1"/>
  <c r="D37" i="1"/>
  <c r="D33" i="1"/>
  <c r="D56" i="1" s="1"/>
  <c r="E34" i="1"/>
  <c r="V2" i="9"/>
  <c r="H36" i="1"/>
  <c r="R34" i="1"/>
  <c r="R71" i="1" s="1"/>
  <c r="L34" i="1"/>
  <c r="L71" i="1" s="1"/>
  <c r="O37" i="1"/>
  <c r="O74" i="1" s="1"/>
  <c r="S33" i="1"/>
  <c r="S52" i="1" s="1"/>
  <c r="F37" i="1"/>
  <c r="W41" i="1"/>
  <c r="W43" i="1"/>
  <c r="W45" i="1"/>
  <c r="W47" i="1"/>
  <c r="W49" i="1"/>
  <c r="W51" i="1"/>
  <c r="W53" i="1"/>
  <c r="W56" i="1"/>
  <c r="W58" i="1"/>
  <c r="W60" i="1"/>
  <c r="W62" i="1"/>
  <c r="W64" i="1"/>
  <c r="W66" i="1"/>
  <c r="X41" i="1"/>
  <c r="X43" i="1"/>
  <c r="X45" i="1"/>
  <c r="X47" i="1"/>
  <c r="X49" i="1"/>
  <c r="X51" i="1"/>
  <c r="X53" i="1"/>
  <c r="X56" i="1"/>
  <c r="X58" i="1"/>
  <c r="X60" i="1"/>
  <c r="X62" i="1"/>
  <c r="X64" i="1"/>
  <c r="X66" i="1"/>
  <c r="K48" i="3"/>
  <c r="O48" i="3"/>
  <c r="U48" i="27"/>
  <c r="D34" i="3"/>
  <c r="M48" i="27"/>
  <c r="R48" i="27"/>
  <c r="P48" i="27"/>
  <c r="N48" i="27"/>
  <c r="K48" i="26"/>
  <c r="Q45" i="3"/>
  <c r="Q41" i="3"/>
  <c r="W22" i="2"/>
  <c r="AK34" i="9" s="1"/>
  <c r="V22" i="2"/>
  <c r="V37" i="2" s="1"/>
  <c r="Q38" i="3"/>
  <c r="D45" i="3"/>
  <c r="D46" i="3"/>
  <c r="D38" i="3"/>
  <c r="D42" i="3"/>
  <c r="D35" i="3"/>
  <c r="AL63" i="9"/>
  <c r="Q34" i="3"/>
  <c r="Q43" i="3"/>
  <c r="Q40" i="3"/>
  <c r="Q47" i="3"/>
  <c r="Q46" i="3"/>
  <c r="AE63" i="9"/>
  <c r="Q37" i="3"/>
  <c r="Q35" i="3"/>
  <c r="Q36" i="3"/>
  <c r="Q39" i="3"/>
  <c r="Q44" i="3"/>
  <c r="Q42" i="3"/>
  <c r="V41" i="3"/>
  <c r="V34" i="3"/>
  <c r="V33" i="3"/>
  <c r="V46" i="3"/>
  <c r="V42" i="3"/>
  <c r="AJ63" i="9"/>
  <c r="V43" i="3"/>
  <c r="V39" i="3"/>
  <c r="D39" i="3"/>
  <c r="N34" i="5"/>
  <c r="T51" i="5"/>
  <c r="T52" i="5"/>
  <c r="T48" i="5"/>
  <c r="AH47" i="9"/>
  <c r="T36" i="5"/>
  <c r="T46" i="5"/>
  <c r="N54" i="23"/>
  <c r="G53" i="23"/>
  <c r="E53" i="23"/>
  <c r="G54" i="23"/>
  <c r="E54" i="23"/>
  <c r="L45" i="5"/>
  <c r="AB47" i="9"/>
  <c r="J54" i="22"/>
  <c r="S54" i="22"/>
  <c r="O52" i="22"/>
  <c r="N44" i="5"/>
  <c r="N39" i="5"/>
  <c r="N49" i="5"/>
  <c r="O53" i="22"/>
  <c r="D54" i="22"/>
  <c r="Q53" i="22"/>
  <c r="E54" i="22"/>
  <c r="O54" i="22"/>
  <c r="Q52" i="22"/>
  <c r="T52" i="22"/>
  <c r="T54" i="22"/>
  <c r="L54" i="22"/>
  <c r="K40" i="5"/>
  <c r="N54" i="22"/>
  <c r="K50" i="5"/>
  <c r="Y47" i="9"/>
  <c r="L44" i="5"/>
  <c r="G54" i="22"/>
  <c r="S53" i="22"/>
  <c r="S52" i="22"/>
  <c r="P53" i="22"/>
  <c r="P52" i="22"/>
  <c r="N53" i="22"/>
  <c r="K42" i="5"/>
  <c r="K39" i="5"/>
  <c r="J52" i="22"/>
  <c r="J53" i="22"/>
  <c r="G53" i="22"/>
  <c r="G52" i="22"/>
  <c r="K49" i="5"/>
  <c r="L53" i="22"/>
  <c r="R54" i="22"/>
  <c r="P54" i="22"/>
  <c r="E53" i="22"/>
  <c r="R53" i="22"/>
  <c r="R52" i="22"/>
  <c r="M39" i="5"/>
  <c r="K51" i="5"/>
  <c r="K46" i="5"/>
  <c r="K37" i="5"/>
  <c r="K48" i="5"/>
  <c r="K35" i="5"/>
  <c r="K36" i="5"/>
  <c r="K52" i="5"/>
  <c r="K33" i="5"/>
  <c r="K41" i="5"/>
  <c r="K44" i="5"/>
  <c r="I43" i="5"/>
  <c r="M37" i="5"/>
  <c r="N46" i="5"/>
  <c r="N33" i="5"/>
  <c r="J50" i="5"/>
  <c r="D37" i="5"/>
  <c r="N41" i="5"/>
  <c r="N47" i="5"/>
  <c r="N40" i="5"/>
  <c r="N50" i="5"/>
  <c r="N48" i="5"/>
  <c r="N42" i="5"/>
  <c r="N37" i="5"/>
  <c r="N35" i="5"/>
  <c r="D39" i="5"/>
  <c r="M44" i="5"/>
  <c r="N52" i="5"/>
  <c r="N51" i="5"/>
  <c r="N43" i="5"/>
  <c r="K47" i="5"/>
  <c r="K34" i="5"/>
  <c r="K45" i="5"/>
  <c r="N45" i="5"/>
  <c r="R51" i="15"/>
  <c r="G51" i="15"/>
  <c r="F51" i="15"/>
  <c r="S51" i="14"/>
  <c r="L51" i="14"/>
  <c r="U51" i="14"/>
  <c r="T51" i="14"/>
  <c r="M51" i="14"/>
  <c r="V42" i="2"/>
  <c r="V32" i="2"/>
  <c r="V39" i="2"/>
  <c r="V44" i="2"/>
  <c r="V40" i="2"/>
  <c r="V48" i="2"/>
  <c r="V46" i="2"/>
  <c r="V38" i="2"/>
  <c r="V43" i="2"/>
  <c r="R34" i="9"/>
  <c r="D48" i="2"/>
  <c r="D45" i="2"/>
  <c r="D37" i="2"/>
  <c r="D40" i="2"/>
  <c r="J46" i="1"/>
  <c r="U45" i="1"/>
  <c r="U72" i="1"/>
  <c r="K51" i="1"/>
  <c r="K43" i="1"/>
  <c r="K58" i="1"/>
  <c r="K65" i="1"/>
  <c r="K63" i="1"/>
  <c r="K60" i="1"/>
  <c r="K53" i="1"/>
  <c r="F67" i="1"/>
  <c r="U53" i="1"/>
  <c r="K57" i="1"/>
  <c r="K52" i="1"/>
  <c r="K67" i="1"/>
  <c r="K46" i="1"/>
  <c r="K50" i="1"/>
  <c r="O47" i="1"/>
  <c r="W68" i="19"/>
  <c r="H63" i="1"/>
  <c r="S7" i="9"/>
  <c r="K73" i="1"/>
  <c r="G41" i="1"/>
  <c r="T66" i="1"/>
  <c r="T57" i="1"/>
  <c r="N52" i="1"/>
  <c r="E46" i="1"/>
  <c r="T63" i="1"/>
  <c r="G73" i="1"/>
  <c r="G49" i="1"/>
  <c r="T61" i="1"/>
  <c r="N60" i="1"/>
  <c r="T68" i="18"/>
  <c r="G68" i="18"/>
  <c r="S63" i="1"/>
  <c r="U62" i="1"/>
  <c r="T65" i="1"/>
  <c r="T43" i="1"/>
  <c r="U49" i="1"/>
  <c r="E68" i="18"/>
  <c r="F74" i="1"/>
  <c r="G74" i="1"/>
  <c r="F49" i="1"/>
  <c r="U65" i="1"/>
  <c r="U66" i="1"/>
  <c r="U51" i="1"/>
  <c r="U44" i="1"/>
  <c r="N72" i="1"/>
  <c r="N46" i="1"/>
  <c r="J63" i="1"/>
  <c r="G53" i="1"/>
  <c r="T52" i="1"/>
  <c r="T64" i="1"/>
  <c r="N69" i="1"/>
  <c r="U73" i="1"/>
  <c r="T7" i="9"/>
  <c r="R68" i="18"/>
  <c r="F66" i="1"/>
  <c r="N73" i="1"/>
  <c r="U68" i="1"/>
  <c r="U59" i="1"/>
  <c r="F62" i="1"/>
  <c r="AI7" i="9"/>
  <c r="G58" i="1"/>
  <c r="N43" i="1"/>
  <c r="G50" i="1"/>
  <c r="T48" i="1"/>
  <c r="T54" i="1"/>
  <c r="T46" i="1"/>
  <c r="U74" i="1"/>
  <c r="S68" i="18"/>
  <c r="D68" i="18"/>
  <c r="I68" i="18"/>
  <c r="E64" i="1"/>
  <c r="F50" i="1"/>
  <c r="F61" i="1"/>
  <c r="F46" i="1"/>
  <c r="J66" i="1"/>
  <c r="E63" i="1"/>
  <c r="U43" i="1"/>
  <c r="U71" i="1"/>
  <c r="M68" i="18"/>
  <c r="E62" i="1"/>
  <c r="F73" i="1"/>
  <c r="E52" i="1"/>
  <c r="F51" i="1"/>
  <c r="F53" i="1"/>
  <c r="F54" i="1"/>
  <c r="J42" i="1"/>
  <c r="U64" i="1"/>
  <c r="H68" i="18"/>
  <c r="U68" i="18"/>
  <c r="F57" i="1"/>
  <c r="F41" i="1"/>
  <c r="E43" i="1"/>
  <c r="R65" i="1"/>
  <c r="T45" i="1"/>
  <c r="F64" i="1"/>
  <c r="T47" i="1"/>
  <c r="F60" i="1"/>
  <c r="F52" i="1"/>
  <c r="T42" i="1"/>
  <c r="F65" i="1"/>
  <c r="F63" i="1"/>
  <c r="F72" i="1"/>
  <c r="M59" i="1"/>
  <c r="M74" i="1"/>
  <c r="E48" i="1"/>
  <c r="T44" i="1"/>
  <c r="T56" i="1"/>
  <c r="T59" i="1"/>
  <c r="T58" i="1"/>
  <c r="AH7" i="9"/>
  <c r="J61" i="1"/>
  <c r="E61" i="1"/>
  <c r="F42" i="1"/>
  <c r="E53" i="1"/>
  <c r="T69" i="1"/>
  <c r="M50" i="1"/>
  <c r="T60" i="1"/>
  <c r="F59" i="1"/>
  <c r="T41" i="1"/>
  <c r="T62" i="1"/>
  <c r="T71" i="1"/>
  <c r="E58" i="1"/>
  <c r="T68" i="1"/>
  <c r="T50" i="1"/>
  <c r="F56" i="1"/>
  <c r="F58" i="1"/>
  <c r="E56" i="1"/>
  <c r="E42" i="1"/>
  <c r="T51" i="1"/>
  <c r="T53" i="1"/>
  <c r="T67" i="1"/>
  <c r="F43" i="1"/>
  <c r="U69" i="1"/>
  <c r="N59" i="1"/>
  <c r="N64" i="1"/>
  <c r="M72" i="1"/>
  <c r="N66" i="1"/>
  <c r="N42" i="1"/>
  <c r="N49" i="1"/>
  <c r="N41" i="1"/>
  <c r="N48" i="1"/>
  <c r="N50" i="1"/>
  <c r="N57" i="1"/>
  <c r="N65" i="1"/>
  <c r="N54" i="1"/>
  <c r="L48" i="1"/>
  <c r="N68" i="1"/>
  <c r="N51" i="1"/>
  <c r="N61" i="1"/>
  <c r="N53" i="1"/>
  <c r="W46" i="3"/>
  <c r="W44" i="3"/>
  <c r="W42" i="3"/>
  <c r="W40" i="3"/>
  <c r="W38" i="3"/>
  <c r="W36" i="3"/>
  <c r="W34" i="3"/>
  <c r="W45" i="3"/>
  <c r="W43" i="3"/>
  <c r="W41" i="3"/>
  <c r="W39" i="3"/>
  <c r="W37" i="3"/>
  <c r="W35" i="3"/>
  <c r="W33" i="3"/>
  <c r="X46" i="3"/>
  <c r="X44" i="3"/>
  <c r="X42" i="3"/>
  <c r="X40" i="3"/>
  <c r="X38" i="3"/>
  <c r="X36" i="3"/>
  <c r="X34" i="3"/>
  <c r="X45" i="3"/>
  <c r="X43" i="3"/>
  <c r="X41" i="3"/>
  <c r="X39" i="3"/>
  <c r="X37" i="3"/>
  <c r="X35" i="3"/>
  <c r="X33" i="3"/>
  <c r="W47" i="3"/>
  <c r="O46" i="5"/>
  <c r="O37" i="5"/>
  <c r="O50" i="5"/>
  <c r="O39" i="5"/>
  <c r="O43" i="5"/>
  <c r="AC47" i="9"/>
  <c r="O52" i="5"/>
  <c r="O42" i="5"/>
  <c r="O45" i="5"/>
  <c r="O48" i="5"/>
  <c r="O34" i="5"/>
  <c r="O40" i="5"/>
  <c r="O49" i="5"/>
  <c r="O51" i="5"/>
  <c r="O44" i="5"/>
  <c r="U36" i="5"/>
  <c r="U43" i="5"/>
  <c r="U44" i="5"/>
  <c r="AI47" i="9"/>
  <c r="U34" i="5"/>
  <c r="S45" i="5"/>
  <c r="D45" i="5"/>
  <c r="D43" i="5"/>
  <c r="D48" i="5"/>
  <c r="D44" i="5"/>
  <c r="D34" i="5"/>
  <c r="D40" i="5"/>
  <c r="R47" i="9"/>
  <c r="D35" i="5"/>
  <c r="D50" i="5"/>
  <c r="D41" i="5"/>
  <c r="D36" i="5"/>
  <c r="D49" i="5"/>
  <c r="D33" i="5"/>
  <c r="D51" i="5"/>
  <c r="F33" i="5"/>
  <c r="F41" i="5"/>
  <c r="F47" i="5"/>
  <c r="F51" i="5"/>
  <c r="F52" i="5"/>
  <c r="F39" i="5"/>
  <c r="F45" i="5"/>
  <c r="F34" i="5"/>
  <c r="F50" i="5"/>
  <c r="F37" i="5"/>
  <c r="T47" i="9"/>
  <c r="F48" i="5"/>
  <c r="F44" i="5"/>
  <c r="F35" i="5"/>
  <c r="F43" i="5"/>
  <c r="F42" i="5"/>
  <c r="F49" i="5"/>
  <c r="G36" i="5"/>
  <c r="G35" i="5"/>
  <c r="G41" i="5"/>
  <c r="G51" i="5"/>
  <c r="G37" i="5"/>
  <c r="G33" i="5"/>
  <c r="U47" i="9"/>
  <c r="G45" i="5"/>
  <c r="G39" i="5"/>
  <c r="Q47" i="5"/>
  <c r="AE47" i="9"/>
  <c r="Q48" i="5"/>
  <c r="Q49" i="5"/>
  <c r="Q33" i="5"/>
  <c r="Q42" i="5"/>
  <c r="Q40" i="5"/>
  <c r="Q51" i="5"/>
  <c r="Q39" i="5"/>
  <c r="Q45" i="5"/>
  <c r="Q46" i="5"/>
  <c r="Q34" i="5"/>
  <c r="Q35" i="5"/>
  <c r="Q36" i="5"/>
  <c r="Q52" i="5"/>
  <c r="Q37" i="5"/>
  <c r="Q50" i="5"/>
  <c r="P34" i="5"/>
  <c r="P42" i="5"/>
  <c r="P41" i="5"/>
  <c r="P40" i="5"/>
  <c r="P52" i="5"/>
  <c r="P33" i="5"/>
  <c r="P36" i="5"/>
  <c r="P44" i="5"/>
  <c r="P51" i="5"/>
  <c r="O36" i="5"/>
  <c r="O33" i="5"/>
  <c r="M51" i="5"/>
  <c r="M45" i="5"/>
  <c r="M52" i="5"/>
  <c r="M36" i="5"/>
  <c r="M50" i="5"/>
  <c r="M34" i="5"/>
  <c r="M42" i="5"/>
  <c r="M49" i="5"/>
  <c r="AA47" i="9"/>
  <c r="M47" i="5"/>
  <c r="M48" i="5"/>
  <c r="M55" i="5" s="1"/>
  <c r="M33" i="5"/>
  <c r="M35" i="5"/>
  <c r="M54" i="5" s="1"/>
  <c r="M41" i="5"/>
  <c r="M46" i="5"/>
  <c r="F46" i="5"/>
  <c r="Q44" i="5"/>
  <c r="R33" i="5"/>
  <c r="F40" i="5"/>
  <c r="Q43" i="5"/>
  <c r="I47" i="5"/>
  <c r="I35" i="5"/>
  <c r="I42" i="5"/>
  <c r="W47" i="9"/>
  <c r="I50" i="5"/>
  <c r="I34" i="5"/>
  <c r="I44" i="5"/>
  <c r="I41" i="5"/>
  <c r="U33" i="5"/>
  <c r="D46" i="5"/>
  <c r="I40" i="5"/>
  <c r="M40" i="5"/>
  <c r="R47" i="5"/>
  <c r="R34" i="5"/>
  <c r="R41" i="5"/>
  <c r="R51" i="5"/>
  <c r="R48" i="5"/>
  <c r="R36" i="5"/>
  <c r="R52" i="5"/>
  <c r="S35" i="5"/>
  <c r="S49" i="5"/>
  <c r="S51" i="5"/>
  <c r="S50" i="5"/>
  <c r="S37" i="5"/>
  <c r="S43" i="5"/>
  <c r="AG47" i="9"/>
  <c r="S41" i="5"/>
  <c r="S46" i="5"/>
  <c r="S42" i="5"/>
  <c r="S40" i="5"/>
  <c r="S47" i="5"/>
  <c r="S34" i="5"/>
  <c r="S33" i="5"/>
  <c r="S52" i="5"/>
  <c r="S36" i="5"/>
  <c r="S44" i="5"/>
  <c r="S39" i="5"/>
  <c r="U37" i="5"/>
  <c r="U39" i="5"/>
  <c r="O41" i="5"/>
  <c r="D47" i="5"/>
  <c r="O47" i="5"/>
  <c r="J48" i="5"/>
  <c r="J40" i="5"/>
  <c r="J47" i="5"/>
  <c r="J49" i="5"/>
  <c r="J51" i="5"/>
  <c r="J41" i="5"/>
  <c r="X47" i="9"/>
  <c r="J36" i="5"/>
  <c r="J35" i="5"/>
  <c r="J33" i="5"/>
  <c r="J39" i="5"/>
  <c r="J44" i="5"/>
  <c r="J34" i="5"/>
  <c r="J52" i="5"/>
  <c r="J46" i="5"/>
  <c r="J45" i="5"/>
  <c r="J37" i="5"/>
  <c r="G42" i="5"/>
  <c r="O35" i="5"/>
  <c r="J42" i="5"/>
  <c r="L43" i="5"/>
  <c r="L52" i="5"/>
  <c r="L50" i="5"/>
  <c r="L42" i="5"/>
  <c r="L37" i="5"/>
  <c r="L36" i="5"/>
  <c r="Z47" i="9"/>
  <c r="L47" i="5"/>
  <c r="L51" i="5"/>
  <c r="L49" i="5"/>
  <c r="L35" i="5"/>
  <c r="L40" i="5"/>
  <c r="L34" i="5"/>
  <c r="L54" i="5" s="1"/>
  <c r="L33" i="5"/>
  <c r="L41" i="5"/>
  <c r="E50" i="5"/>
  <c r="E42" i="5"/>
  <c r="E46" i="5"/>
  <c r="E41" i="5"/>
  <c r="E34" i="5"/>
  <c r="S47" i="9"/>
  <c r="E45" i="5"/>
  <c r="E40" i="5"/>
  <c r="E35" i="5"/>
  <c r="E36" i="5"/>
  <c r="E54" i="5" s="1"/>
  <c r="E47" i="5"/>
  <c r="E52" i="5"/>
  <c r="E33" i="5"/>
  <c r="H36" i="5"/>
  <c r="H47" i="5"/>
  <c r="H43" i="5"/>
  <c r="H37" i="5"/>
  <c r="H45" i="5"/>
  <c r="H51" i="5"/>
  <c r="V47" i="9"/>
  <c r="H50" i="5"/>
  <c r="H44" i="5"/>
  <c r="H49" i="5"/>
  <c r="H46" i="5"/>
  <c r="H40" i="5"/>
  <c r="H42" i="5"/>
  <c r="H52" i="5"/>
  <c r="H48" i="5"/>
  <c r="H41" i="5"/>
  <c r="H39" i="5"/>
  <c r="H35" i="5"/>
  <c r="F36" i="5"/>
  <c r="H33" i="5"/>
  <c r="E49" i="5"/>
  <c r="D52" i="5"/>
  <c r="W53" i="5"/>
  <c r="W54" i="5"/>
  <c r="W55" i="5"/>
  <c r="X48" i="2"/>
  <c r="X46" i="2"/>
  <c r="X44" i="2"/>
  <c r="X42" i="2"/>
  <c r="X40" i="2"/>
  <c r="X38" i="2"/>
  <c r="X36" i="2"/>
  <c r="X34" i="2"/>
  <c r="X47" i="2"/>
  <c r="X43" i="2"/>
  <c r="X41" i="2"/>
  <c r="X39" i="2"/>
  <c r="X37" i="2"/>
  <c r="X35" i="2"/>
  <c r="X33" i="2"/>
  <c r="X32" i="2"/>
  <c r="W48" i="2"/>
  <c r="W46" i="2"/>
  <c r="W44" i="2"/>
  <c r="W42" i="2"/>
  <c r="W40" i="2"/>
  <c r="W38" i="2"/>
  <c r="W36" i="2"/>
  <c r="W34" i="2"/>
  <c r="W47" i="2"/>
  <c r="W43" i="2"/>
  <c r="W41" i="2"/>
  <c r="W39" i="2"/>
  <c r="W37" i="2"/>
  <c r="W35" i="2"/>
  <c r="W33" i="2"/>
  <c r="W32" i="2"/>
  <c r="X49" i="2"/>
  <c r="X45" i="2"/>
  <c r="W49" i="2"/>
  <c r="W45" i="2"/>
  <c r="L66" i="1"/>
  <c r="H56" i="1"/>
  <c r="L63" i="1"/>
  <c r="H66" i="1"/>
  <c r="R49" i="1"/>
  <c r="M73" i="1"/>
  <c r="R58" i="1"/>
  <c r="G61" i="1"/>
  <c r="G51" i="1"/>
  <c r="G66" i="1"/>
  <c r="G57" i="1"/>
  <c r="G42" i="1"/>
  <c r="N58" i="1"/>
  <c r="N47" i="1"/>
  <c r="N56" i="1"/>
  <c r="N62" i="1"/>
  <c r="N63" i="1"/>
  <c r="L73" i="1"/>
  <c r="R57" i="1"/>
  <c r="H71" i="1"/>
  <c r="M66" i="1"/>
  <c r="H51" i="1"/>
  <c r="H48" i="1"/>
  <c r="H73" i="1"/>
  <c r="D50" i="1"/>
  <c r="R69" i="1"/>
  <c r="L53" i="1"/>
  <c r="I71" i="1"/>
  <c r="G54" i="1"/>
  <c r="G48" i="1"/>
  <c r="G60" i="1"/>
  <c r="G64" i="1"/>
  <c r="G52" i="1"/>
  <c r="G43" i="1"/>
  <c r="U46" i="1"/>
  <c r="U42" i="1"/>
  <c r="U54" i="1"/>
  <c r="U52" i="1"/>
  <c r="U67" i="1"/>
  <c r="U57" i="1"/>
  <c r="U47" i="1"/>
  <c r="U50" i="1"/>
  <c r="U58" i="1"/>
  <c r="U41" i="1"/>
  <c r="U63" i="1"/>
  <c r="G47" i="1"/>
  <c r="Q46" i="1"/>
  <c r="Q60" i="1"/>
  <c r="Q57" i="1"/>
  <c r="Q50" i="1"/>
  <c r="Q56" i="1"/>
  <c r="Q59" i="1"/>
  <c r="Q52" i="1"/>
  <c r="Q45" i="1"/>
  <c r="Q51" i="1"/>
  <c r="Q68" i="1"/>
  <c r="S45" i="1"/>
  <c r="S73" i="1"/>
  <c r="D64" i="1"/>
  <c r="D42" i="1"/>
  <c r="S64" i="1"/>
  <c r="D59" i="1"/>
  <c r="S58" i="1"/>
  <c r="L41" i="1"/>
  <c r="L59" i="1"/>
  <c r="L42" i="1"/>
  <c r="L47" i="1"/>
  <c r="L58" i="1"/>
  <c r="L46" i="1"/>
  <c r="L61" i="1"/>
  <c r="L57" i="1"/>
  <c r="L64" i="1"/>
  <c r="L60" i="1"/>
  <c r="L49" i="1"/>
  <c r="L54" i="1"/>
  <c r="L62" i="1"/>
  <c r="L52" i="1"/>
  <c r="L50" i="1"/>
  <c r="L67" i="1"/>
  <c r="L65" i="1"/>
  <c r="L51" i="1"/>
  <c r="Z7" i="9"/>
  <c r="L43" i="1"/>
  <c r="L56" i="1"/>
  <c r="R42" i="1"/>
  <c r="R67" i="1"/>
  <c r="R45" i="1"/>
  <c r="R66" i="1"/>
  <c r="R52" i="1"/>
  <c r="R47" i="1"/>
  <c r="R63" i="1"/>
  <c r="AF7" i="9"/>
  <c r="R68" i="1"/>
  <c r="R50" i="1"/>
  <c r="R59" i="1"/>
  <c r="R48" i="1"/>
  <c r="R60" i="1"/>
  <c r="R54" i="1"/>
  <c r="R61" i="1"/>
  <c r="R53" i="1"/>
  <c r="R43" i="1"/>
  <c r="R44" i="1"/>
  <c r="R62" i="1"/>
  <c r="R56" i="1"/>
  <c r="R41" i="1"/>
  <c r="R51" i="1"/>
  <c r="R73" i="1"/>
  <c r="I74" i="1"/>
  <c r="R46" i="1"/>
  <c r="S71" i="1"/>
  <c r="R74" i="1"/>
  <c r="S57" i="1"/>
  <c r="S56" i="1"/>
  <c r="S67" i="1"/>
  <c r="S54" i="1"/>
  <c r="S42" i="1"/>
  <c r="S49" i="1"/>
  <c r="S62" i="1"/>
  <c r="S65" i="1"/>
  <c r="S44" i="1"/>
  <c r="S61" i="1"/>
  <c r="S53" i="1"/>
  <c r="S47" i="1"/>
  <c r="S50" i="1"/>
  <c r="S46" i="1"/>
  <c r="AG7" i="9"/>
  <c r="S66" i="1"/>
  <c r="S59" i="1"/>
  <c r="S43" i="1"/>
  <c r="S51" i="1"/>
  <c r="D61" i="1"/>
  <c r="D53" i="1"/>
  <c r="D46" i="1"/>
  <c r="D57" i="1"/>
  <c r="D47" i="1"/>
  <c r="D41" i="1"/>
  <c r="D67" i="1"/>
  <c r="R7" i="9"/>
  <c r="D52" i="1"/>
  <c r="D63" i="1"/>
  <c r="D48" i="1"/>
  <c r="D62" i="1"/>
  <c r="D60" i="1"/>
  <c r="D58" i="1"/>
  <c r="D66" i="1"/>
  <c r="D54" i="1"/>
  <c r="D43" i="1"/>
  <c r="D65" i="1"/>
  <c r="S68" i="1"/>
  <c r="S72" i="1"/>
  <c r="S48" i="1"/>
  <c r="Q41" i="1"/>
  <c r="S60" i="1"/>
  <c r="D72" i="1"/>
  <c r="I60" i="1"/>
  <c r="I49" i="1"/>
  <c r="I58" i="1"/>
  <c r="I57" i="1"/>
  <c r="I64" i="1"/>
  <c r="I43" i="1"/>
  <c r="I46" i="1"/>
  <c r="I52" i="1"/>
  <c r="I48" i="1"/>
  <c r="I72" i="1"/>
  <c r="I61" i="1"/>
  <c r="I56" i="1"/>
  <c r="I62" i="1"/>
  <c r="W7" i="9"/>
  <c r="I59" i="1"/>
  <c r="I66" i="1"/>
  <c r="I51" i="1"/>
  <c r="I50" i="1"/>
  <c r="I42" i="1"/>
  <c r="I65" i="1"/>
  <c r="I67" i="1"/>
  <c r="I41" i="1"/>
  <c r="I54" i="1"/>
  <c r="I63" i="1"/>
  <c r="D49" i="1"/>
  <c r="D74" i="1"/>
  <c r="Q72" i="1"/>
  <c r="L72" i="1"/>
  <c r="H64" i="1"/>
  <c r="H58" i="1"/>
  <c r="H42" i="1"/>
  <c r="H53" i="1"/>
  <c r="H61" i="1"/>
  <c r="H54" i="1"/>
  <c r="H52" i="1"/>
  <c r="H65" i="1"/>
  <c r="H46" i="1"/>
  <c r="H49" i="1"/>
  <c r="H60" i="1"/>
  <c r="H50" i="1"/>
  <c r="H72" i="1"/>
  <c r="H57" i="1"/>
  <c r="H67" i="1"/>
  <c r="V7" i="9"/>
  <c r="H62" i="1"/>
  <c r="H43" i="1"/>
  <c r="H59" i="1"/>
  <c r="H47" i="1"/>
  <c r="S41" i="1"/>
  <c r="I47" i="1"/>
  <c r="S69" i="1"/>
  <c r="M41" i="1"/>
  <c r="M61" i="1"/>
  <c r="M43" i="1"/>
  <c r="M51" i="1"/>
  <c r="M63" i="1"/>
  <c r="AA7" i="9"/>
  <c r="M53" i="1"/>
  <c r="M46" i="1"/>
  <c r="M48" i="1"/>
  <c r="M62" i="1"/>
  <c r="M56" i="1"/>
  <c r="M60" i="1"/>
  <c r="M57" i="1"/>
  <c r="M49" i="1"/>
  <c r="M67" i="1"/>
  <c r="M64" i="1"/>
  <c r="M42" i="1"/>
  <c r="M58" i="1"/>
  <c r="M65" i="1"/>
  <c r="M52" i="1"/>
  <c r="R72" i="1"/>
  <c r="M47" i="1"/>
  <c r="D51" i="1"/>
  <c r="D71" i="1"/>
  <c r="V36" i="2"/>
  <c r="V47" i="2"/>
  <c r="V33" i="2"/>
  <c r="V35" i="2"/>
  <c r="V45" i="2"/>
  <c r="V49" i="2"/>
  <c r="V34" i="2"/>
  <c r="AJ34" i="9"/>
  <c r="V41" i="2"/>
  <c r="N54" i="5"/>
  <c r="T55" i="5"/>
  <c r="K53" i="5"/>
  <c r="N53" i="5"/>
  <c r="N55" i="5"/>
  <c r="V50" i="2"/>
  <c r="J53" i="5"/>
  <c r="F53" i="5"/>
  <c r="D54" i="5"/>
  <c r="Q53" i="5"/>
  <c r="S54" i="5"/>
  <c r="D55" i="5"/>
  <c r="X50" i="2"/>
  <c r="D70" i="1"/>
  <c r="Y33" i="3"/>
  <c r="Y34" i="3"/>
  <c r="Y35" i="3"/>
  <c r="Y36" i="3"/>
  <c r="Y37" i="3"/>
  <c r="Y38" i="3"/>
  <c r="Y39" i="3"/>
  <c r="Y40" i="3"/>
  <c r="Y41" i="3"/>
  <c r="Y42" i="3"/>
  <c r="Y43" i="3"/>
  <c r="Y44" i="3"/>
  <c r="Y46" i="3"/>
  <c r="Y33" i="5"/>
  <c r="Y34" i="5"/>
  <c r="Y35" i="5"/>
  <c r="Y36" i="5"/>
  <c r="Y37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22" i="2"/>
  <c r="AM34" i="9" s="1"/>
  <c r="Y71" i="1"/>
  <c r="Y72" i="1"/>
  <c r="Y73" i="1"/>
  <c r="Y74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70" i="1" s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54" i="5"/>
  <c r="Y44" i="2"/>
  <c r="Y40" i="2"/>
  <c r="Y36" i="2"/>
  <c r="Y32" i="2"/>
  <c r="Y55" i="5" l="1"/>
  <c r="X48" i="3"/>
  <c r="W48" i="3"/>
  <c r="U48" i="1"/>
  <c r="S70" i="1"/>
  <c r="N70" i="1"/>
  <c r="R55" i="5"/>
  <c r="O53" i="5"/>
  <c r="T70" i="1"/>
  <c r="U56" i="1"/>
  <c r="U61" i="1"/>
  <c r="E37" i="5"/>
  <c r="K55" i="5"/>
  <c r="K54" i="5"/>
  <c r="E71" i="1"/>
  <c r="E73" i="1"/>
  <c r="K42" i="1"/>
  <c r="K62" i="1"/>
  <c r="K48" i="1"/>
  <c r="L74" i="1"/>
  <c r="S55" i="5"/>
  <c r="O68" i="18"/>
  <c r="K68" i="18"/>
  <c r="N68" i="18"/>
  <c r="D53" i="22"/>
  <c r="I53" i="22"/>
  <c r="F43" i="3"/>
  <c r="F36" i="3"/>
  <c r="F44" i="3"/>
  <c r="R34" i="3"/>
  <c r="R38" i="3"/>
  <c r="R33" i="3"/>
  <c r="U37" i="3"/>
  <c r="F35" i="3"/>
  <c r="U33" i="3"/>
  <c r="F46" i="3"/>
  <c r="U34" i="3"/>
  <c r="F33" i="3"/>
  <c r="U35" i="3"/>
  <c r="L48" i="26"/>
  <c r="O48" i="26"/>
  <c r="S48" i="26"/>
  <c r="Q48" i="26"/>
  <c r="P48" i="26"/>
  <c r="U45" i="3"/>
  <c r="Q48" i="27"/>
  <c r="O48" i="27"/>
  <c r="N49" i="15"/>
  <c r="N35" i="15"/>
  <c r="N33" i="15"/>
  <c r="N50" i="15"/>
  <c r="Q44" i="14"/>
  <c r="Q49" i="14"/>
  <c r="Q68" i="19"/>
  <c r="J68" i="19"/>
  <c r="S68" i="19"/>
  <c r="L51" i="15"/>
  <c r="Q54" i="23"/>
  <c r="I52" i="23"/>
  <c r="D51" i="14"/>
  <c r="M53" i="23"/>
  <c r="B68" i="18"/>
  <c r="J34" i="14"/>
  <c r="J36" i="14"/>
  <c r="J38" i="14"/>
  <c r="J40" i="14"/>
  <c r="J42" i="14"/>
  <c r="J44" i="14"/>
  <c r="J47" i="14"/>
  <c r="J49" i="14"/>
  <c r="N34" i="14"/>
  <c r="N38" i="14"/>
  <c r="N51" i="14" s="1"/>
  <c r="N42" i="14"/>
  <c r="N47" i="14"/>
  <c r="G51" i="14"/>
  <c r="F39" i="14"/>
  <c r="F48" i="14"/>
  <c r="C45" i="15"/>
  <c r="C51" i="15" s="1"/>
  <c r="S37" i="15"/>
  <c r="S41" i="15"/>
  <c r="S51" i="15" s="1"/>
  <c r="S45" i="15"/>
  <c r="S50" i="15"/>
  <c r="F33" i="14"/>
  <c r="P51" i="14"/>
  <c r="B52" i="22"/>
  <c r="F48" i="26"/>
  <c r="N68" i="19"/>
  <c r="E68" i="19"/>
  <c r="H53" i="5"/>
  <c r="U53" i="22"/>
  <c r="U52" i="23"/>
  <c r="U68" i="19"/>
  <c r="M48" i="26"/>
  <c r="M68" i="19"/>
  <c r="I53" i="23"/>
  <c r="K51" i="15"/>
  <c r="J48" i="26"/>
  <c r="N48" i="26"/>
  <c r="R68" i="19"/>
  <c r="F68" i="19"/>
  <c r="G68" i="19"/>
  <c r="T68" i="19"/>
  <c r="D68" i="19"/>
  <c r="P68" i="19"/>
  <c r="H68" i="19"/>
  <c r="R52" i="23"/>
  <c r="L53" i="23"/>
  <c r="K54" i="23"/>
  <c r="K53" i="23"/>
  <c r="L54" i="23"/>
  <c r="P53" i="23"/>
  <c r="F48" i="27"/>
  <c r="L48" i="27"/>
  <c r="K48" i="27"/>
  <c r="E48" i="26"/>
  <c r="B37" i="3"/>
  <c r="B45" i="3"/>
  <c r="B38" i="3"/>
  <c r="B46" i="3"/>
  <c r="B72" i="1"/>
  <c r="B74" i="1"/>
  <c r="B60" i="1"/>
  <c r="B51" i="1"/>
  <c r="B41" i="1"/>
  <c r="B70" i="1" s="1"/>
  <c r="B35" i="3"/>
  <c r="B39" i="3"/>
  <c r="B43" i="3"/>
  <c r="B47" i="3"/>
  <c r="C46" i="22"/>
  <c r="D52" i="22"/>
  <c r="K52" i="22"/>
  <c r="G48" i="26"/>
  <c r="I51" i="15"/>
  <c r="E52" i="23"/>
  <c r="G52" i="23"/>
  <c r="K52" i="23"/>
  <c r="O52" i="23"/>
  <c r="L72" i="18"/>
  <c r="C69" i="18"/>
  <c r="K69" i="18"/>
  <c r="O69" i="18"/>
  <c r="C70" i="18"/>
  <c r="K71" i="18"/>
  <c r="V24" i="5"/>
  <c r="B54" i="23"/>
  <c r="J52" i="23"/>
  <c r="D52" i="23"/>
  <c r="T52" i="23"/>
  <c r="S52" i="23"/>
  <c r="D54" i="23"/>
  <c r="D48" i="27"/>
  <c r="H48" i="27"/>
  <c r="G48" i="27"/>
  <c r="U48" i="26"/>
  <c r="E52" i="22"/>
  <c r="I52" i="22"/>
  <c r="L52" i="22"/>
  <c r="N52" i="22"/>
  <c r="U54" i="22"/>
  <c r="H48" i="26"/>
  <c r="L52" i="23"/>
  <c r="H70" i="18"/>
  <c r="AL7" i="9"/>
  <c r="X68" i="1"/>
  <c r="J7" i="4"/>
  <c r="J9" i="4" s="1"/>
  <c r="J15" i="4" s="1"/>
  <c r="V69" i="18"/>
  <c r="V70" i="18"/>
  <c r="V71" i="18"/>
  <c r="V72" i="18"/>
  <c r="W70" i="19"/>
  <c r="W72" i="19"/>
  <c r="P33" i="1"/>
  <c r="F4" i="2"/>
  <c r="H4" i="2"/>
  <c r="P4" i="2"/>
  <c r="T4" i="2"/>
  <c r="E17" i="2"/>
  <c r="I17" i="2"/>
  <c r="M17" i="2"/>
  <c r="Q17" i="2"/>
  <c r="V25" i="5"/>
  <c r="U7" i="4"/>
  <c r="U9" i="4" s="1"/>
  <c r="U15" i="4" s="1"/>
  <c r="I27" i="4"/>
  <c r="K27" i="4"/>
  <c r="M27" i="4"/>
  <c r="G33" i="4"/>
  <c r="K33" i="4"/>
  <c r="U33" i="4"/>
  <c r="W69" i="18"/>
  <c r="W70" i="18"/>
  <c r="W71" i="18"/>
  <c r="W72" i="18"/>
  <c r="V69" i="19"/>
  <c r="V70" i="19"/>
  <c r="V71" i="19"/>
  <c r="V72" i="19"/>
  <c r="T35" i="1"/>
  <c r="E4" i="2"/>
  <c r="S31" i="9" s="1"/>
  <c r="J4" i="2"/>
  <c r="L4" i="2"/>
  <c r="R4" i="2"/>
  <c r="F17" i="2"/>
  <c r="H17" i="2"/>
  <c r="J17" i="2"/>
  <c r="L17" i="2"/>
  <c r="N17" i="2"/>
  <c r="U17" i="2"/>
  <c r="J19" i="3"/>
  <c r="L19" i="3"/>
  <c r="N19" i="3"/>
  <c r="P19" i="3"/>
  <c r="T19" i="3"/>
  <c r="Y47" i="3"/>
  <c r="Z48" i="3"/>
  <c r="Z54" i="5"/>
  <c r="Z53" i="5"/>
  <c r="Z22" i="2"/>
  <c r="Z70" i="1"/>
  <c r="M54" i="22"/>
  <c r="M52" i="22"/>
  <c r="M54" i="23"/>
  <c r="M52" i="23"/>
  <c r="C50" i="14"/>
  <c r="C48" i="14"/>
  <c r="C45" i="14"/>
  <c r="C43" i="14"/>
  <c r="C41" i="14"/>
  <c r="C39" i="14"/>
  <c r="C37" i="14"/>
  <c r="C35" i="14"/>
  <c r="C46" i="14"/>
  <c r="C49" i="14"/>
  <c r="C47" i="14"/>
  <c r="C44" i="14"/>
  <c r="C42" i="14"/>
  <c r="C40" i="14"/>
  <c r="C38" i="14"/>
  <c r="C36" i="14"/>
  <c r="C34" i="14"/>
  <c r="C33" i="14"/>
  <c r="C51" i="14" s="1"/>
  <c r="B42" i="15"/>
  <c r="B34" i="15"/>
  <c r="B48" i="15"/>
  <c r="B39" i="15"/>
  <c r="B50" i="15"/>
  <c r="B41" i="15"/>
  <c r="B36" i="15"/>
  <c r="B47" i="15"/>
  <c r="B38" i="15"/>
  <c r="B33" i="15"/>
  <c r="B43" i="15"/>
  <c r="B35" i="15"/>
  <c r="B45" i="15"/>
  <c r="B37" i="15"/>
  <c r="B44" i="15"/>
  <c r="B46" i="15"/>
  <c r="B40" i="15"/>
  <c r="B49" i="15"/>
  <c r="F52" i="23"/>
  <c r="F53" i="23"/>
  <c r="H54" i="23"/>
  <c r="H52" i="23"/>
  <c r="N53" i="23"/>
  <c r="N52" i="23"/>
  <c r="P54" i="23"/>
  <c r="P52" i="23"/>
  <c r="Y48" i="3"/>
  <c r="I70" i="1"/>
  <c r="Q55" i="5"/>
  <c r="Y45" i="2"/>
  <c r="Y34" i="2"/>
  <c r="Y38" i="2"/>
  <c r="Y42" i="2"/>
  <c r="Y47" i="2"/>
  <c r="H70" i="1"/>
  <c r="L70" i="1"/>
  <c r="W50" i="2"/>
  <c r="H54" i="5"/>
  <c r="H55" i="5"/>
  <c r="J55" i="5"/>
  <c r="J54" i="5"/>
  <c r="S53" i="5"/>
  <c r="M53" i="5"/>
  <c r="F55" i="5"/>
  <c r="F54" i="5"/>
  <c r="O54" i="5"/>
  <c r="O55" i="5"/>
  <c r="Q48" i="3"/>
  <c r="W70" i="1"/>
  <c r="K74" i="1"/>
  <c r="T74" i="1"/>
  <c r="F48" i="1"/>
  <c r="F70" i="1" s="1"/>
  <c r="K54" i="1"/>
  <c r="K49" i="1"/>
  <c r="K64" i="1"/>
  <c r="K59" i="1"/>
  <c r="K47" i="1"/>
  <c r="Y7" i="9"/>
  <c r="F71" i="1"/>
  <c r="K71" i="1"/>
  <c r="H74" i="1"/>
  <c r="U52" i="22"/>
  <c r="F48" i="3"/>
  <c r="N38" i="15"/>
  <c r="N40" i="15"/>
  <c r="N34" i="15"/>
  <c r="N42" i="15"/>
  <c r="N44" i="15"/>
  <c r="N39" i="15"/>
  <c r="N48" i="15"/>
  <c r="N37" i="15"/>
  <c r="N45" i="15"/>
  <c r="O42" i="15"/>
  <c r="O44" i="15"/>
  <c r="O47" i="15"/>
  <c r="O49" i="15"/>
  <c r="O41" i="15"/>
  <c r="O50" i="15"/>
  <c r="O39" i="15"/>
  <c r="O48" i="15"/>
  <c r="D45" i="15"/>
  <c r="D44" i="15"/>
  <c r="D40" i="15"/>
  <c r="D50" i="15"/>
  <c r="D46" i="15"/>
  <c r="D42" i="15"/>
  <c r="D43" i="15"/>
  <c r="D48" i="15"/>
  <c r="D47" i="15"/>
  <c r="Q46" i="14"/>
  <c r="Q51" i="14" s="1"/>
  <c r="Q36" i="14"/>
  <c r="B34" i="14"/>
  <c r="B36" i="14"/>
  <c r="B39" i="14"/>
  <c r="B41" i="14"/>
  <c r="B43" i="14"/>
  <c r="B45" i="14"/>
  <c r="B48" i="14"/>
  <c r="B50" i="14"/>
  <c r="F34" i="14"/>
  <c r="F38" i="14"/>
  <c r="F42" i="14"/>
  <c r="F47" i="14"/>
  <c r="U36" i="15"/>
  <c r="U38" i="15"/>
  <c r="U42" i="15"/>
  <c r="U48" i="15"/>
  <c r="U37" i="15"/>
  <c r="U41" i="15"/>
  <c r="U45" i="15"/>
  <c r="T34" i="15"/>
  <c r="T44" i="15"/>
  <c r="T35" i="15"/>
  <c r="T43" i="15"/>
  <c r="T51" i="15" s="1"/>
  <c r="R47" i="15"/>
  <c r="M40" i="15"/>
  <c r="M35" i="15"/>
  <c r="M43" i="15"/>
  <c r="M50" i="15"/>
  <c r="H43" i="15"/>
  <c r="H51" i="15" s="1"/>
  <c r="B33" i="14"/>
  <c r="C34" i="22"/>
  <c r="H40" i="22"/>
  <c r="H52" i="22" s="1"/>
  <c r="I35" i="26"/>
  <c r="I48" i="26" s="1"/>
  <c r="I46" i="26"/>
  <c r="B71" i="18"/>
  <c r="B72" i="18"/>
  <c r="B42" i="18"/>
  <c r="M70" i="1"/>
  <c r="R70" i="1"/>
  <c r="Q54" i="5"/>
  <c r="D53" i="5"/>
  <c r="S74" i="1"/>
  <c r="X55" i="5"/>
  <c r="G54" i="5"/>
  <c r="I73" i="1"/>
  <c r="M48" i="3"/>
  <c r="E48" i="3"/>
  <c r="J68" i="18"/>
  <c r="C71" i="1"/>
  <c r="C73" i="1"/>
  <c r="C43" i="3"/>
  <c r="B69" i="18"/>
  <c r="B70" i="18"/>
  <c r="F47" i="18"/>
  <c r="F68" i="18" s="1"/>
  <c r="O70" i="18"/>
  <c r="P42" i="18"/>
  <c r="P68" i="18" s="1"/>
  <c r="Q63" i="18"/>
  <c r="Q68" i="18" s="1"/>
  <c r="C72" i="18"/>
  <c r="C42" i="18"/>
  <c r="I7" i="4"/>
  <c r="I9" i="4" s="1"/>
  <c r="I15" i="4" s="1"/>
  <c r="E7" i="4"/>
  <c r="E9" i="4" s="1"/>
  <c r="E15" i="4" s="1"/>
  <c r="V40" i="18"/>
  <c r="V41" i="18"/>
  <c r="V42" i="18"/>
  <c r="V43" i="18"/>
  <c r="V44" i="18"/>
  <c r="V45" i="18"/>
  <c r="V46" i="18"/>
  <c r="V47" i="18"/>
  <c r="V48" i="18"/>
  <c r="V49" i="18"/>
  <c r="V50" i="18"/>
  <c r="V51" i="18"/>
  <c r="V53" i="18"/>
  <c r="V54" i="18"/>
  <c r="V55" i="18"/>
  <c r="V56" i="18"/>
  <c r="V57" i="18"/>
  <c r="V58" i="18"/>
  <c r="V59" i="18"/>
  <c r="V60" i="18"/>
  <c r="V61" i="18"/>
  <c r="V62" i="18"/>
  <c r="V63" i="18"/>
  <c r="V64" i="18"/>
  <c r="V65" i="18"/>
  <c r="V66" i="18"/>
  <c r="V67" i="18"/>
  <c r="W66" i="19"/>
  <c r="V41" i="19"/>
  <c r="V43" i="19"/>
  <c r="V45" i="19"/>
  <c r="V47" i="19"/>
  <c r="V49" i="19"/>
  <c r="V51" i="19"/>
  <c r="V52" i="19"/>
  <c r="V54" i="19"/>
  <c r="V56" i="19"/>
  <c r="V58" i="19"/>
  <c r="V60" i="19"/>
  <c r="V62" i="19"/>
  <c r="V64" i="19"/>
  <c r="V66" i="19"/>
  <c r="V37" i="1"/>
  <c r="W68" i="1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N4" i="2"/>
  <c r="AB31" i="9" s="1"/>
  <c r="V33" i="22"/>
  <c r="W33" i="22"/>
  <c r="V34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V47" i="22"/>
  <c r="W47" i="22"/>
  <c r="W48" i="22"/>
  <c r="W49" i="22"/>
  <c r="W50" i="22"/>
  <c r="W33" i="23"/>
  <c r="V34" i="23"/>
  <c r="W34" i="23"/>
  <c r="W35" i="23"/>
  <c r="W36" i="23"/>
  <c r="W37" i="23"/>
  <c r="W38" i="23"/>
  <c r="W39" i="23"/>
  <c r="W40" i="23"/>
  <c r="W41" i="23"/>
  <c r="W42" i="23"/>
  <c r="W43" i="23"/>
  <c r="W44" i="23"/>
  <c r="W45" i="23"/>
  <c r="W46" i="23"/>
  <c r="V47" i="23"/>
  <c r="W47" i="23"/>
  <c r="W48" i="23"/>
  <c r="W49" i="23"/>
  <c r="W50" i="23"/>
  <c r="V34" i="26"/>
  <c r="V35" i="26"/>
  <c r="V36" i="26"/>
  <c r="V37" i="26"/>
  <c r="V38" i="26"/>
  <c r="V39" i="26"/>
  <c r="V40" i="26"/>
  <c r="V41" i="26"/>
  <c r="V42" i="26"/>
  <c r="V43" i="26"/>
  <c r="V44" i="26"/>
  <c r="V45" i="26"/>
  <c r="V46" i="26"/>
  <c r="V47" i="26"/>
  <c r="V34" i="27"/>
  <c r="V35" i="27"/>
  <c r="V36" i="27"/>
  <c r="V37" i="27"/>
  <c r="V38" i="27"/>
  <c r="V39" i="27"/>
  <c r="V40" i="27"/>
  <c r="V41" i="27"/>
  <c r="V42" i="27"/>
  <c r="V43" i="27"/>
  <c r="V44" i="27"/>
  <c r="V45" i="27"/>
  <c r="V46" i="27"/>
  <c r="V47" i="27"/>
  <c r="AM7" i="9"/>
  <c r="C71" i="18"/>
  <c r="X55" i="1"/>
  <c r="X36" i="5"/>
  <c r="X54" i="5" s="1"/>
  <c r="L7" i="4"/>
  <c r="L9" i="4" s="1"/>
  <c r="L15" i="4" s="1"/>
  <c r="H7" i="4"/>
  <c r="H9" i="4" s="1"/>
  <c r="H15" i="4" s="1"/>
  <c r="F7" i="4"/>
  <c r="F9" i="4" s="1"/>
  <c r="F15" i="4" s="1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9" i="19"/>
  <c r="V40" i="19"/>
  <c r="V42" i="19"/>
  <c r="V44" i="19"/>
  <c r="V46" i="19"/>
  <c r="V48" i="19"/>
  <c r="V50" i="19"/>
  <c r="V53" i="19"/>
  <c r="V55" i="19"/>
  <c r="V57" i="19"/>
  <c r="V59" i="19"/>
  <c r="V61" i="19"/>
  <c r="V63" i="19"/>
  <c r="V65" i="19"/>
  <c r="T72" i="1"/>
  <c r="V65" i="1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W46" i="14"/>
  <c r="W47" i="14"/>
  <c r="W48" i="14"/>
  <c r="W49" i="14"/>
  <c r="W33" i="15"/>
  <c r="W34" i="15"/>
  <c r="W35" i="15"/>
  <c r="W36" i="15"/>
  <c r="W37" i="15"/>
  <c r="W38" i="15"/>
  <c r="W39" i="15"/>
  <c r="W40" i="15"/>
  <c r="W41" i="15"/>
  <c r="W42" i="15"/>
  <c r="W43" i="15"/>
  <c r="W44" i="15"/>
  <c r="W45" i="15"/>
  <c r="W46" i="15"/>
  <c r="W47" i="15"/>
  <c r="W48" i="15"/>
  <c r="W49" i="15"/>
  <c r="E22" i="2"/>
  <c r="U22" i="2"/>
  <c r="G17" i="2"/>
  <c r="O17" i="2"/>
  <c r="V35" i="22"/>
  <c r="V36" i="22"/>
  <c r="V37" i="22"/>
  <c r="V38" i="22"/>
  <c r="V39" i="22"/>
  <c r="V40" i="22"/>
  <c r="V41" i="22"/>
  <c r="V42" i="22"/>
  <c r="V43" i="22"/>
  <c r="V44" i="22"/>
  <c r="V45" i="22"/>
  <c r="V46" i="22"/>
  <c r="V48" i="22"/>
  <c r="V49" i="22"/>
  <c r="V50" i="22"/>
  <c r="V33" i="23"/>
  <c r="V35" i="23"/>
  <c r="V36" i="23"/>
  <c r="V37" i="23"/>
  <c r="V38" i="23"/>
  <c r="V39" i="23"/>
  <c r="V40" i="23"/>
  <c r="V41" i="23"/>
  <c r="V42" i="23"/>
  <c r="V43" i="23"/>
  <c r="V44" i="23"/>
  <c r="V45" i="23"/>
  <c r="V46" i="23"/>
  <c r="V48" i="23"/>
  <c r="V49" i="23"/>
  <c r="V50" i="23"/>
  <c r="W33" i="26"/>
  <c r="W34" i="26"/>
  <c r="W35" i="26"/>
  <c r="W36" i="26"/>
  <c r="W37" i="26"/>
  <c r="W38" i="26"/>
  <c r="W39" i="26"/>
  <c r="W40" i="26"/>
  <c r="W41" i="26"/>
  <c r="W42" i="26"/>
  <c r="W43" i="26"/>
  <c r="W44" i="26"/>
  <c r="W45" i="26"/>
  <c r="W46" i="26"/>
  <c r="W33" i="27"/>
  <c r="W34" i="27"/>
  <c r="W35" i="27"/>
  <c r="W36" i="27"/>
  <c r="W37" i="27"/>
  <c r="W38" i="27"/>
  <c r="W39" i="27"/>
  <c r="W40" i="27"/>
  <c r="W41" i="27"/>
  <c r="W42" i="27"/>
  <c r="W43" i="27"/>
  <c r="W44" i="27"/>
  <c r="W45" i="27"/>
  <c r="W46" i="27"/>
  <c r="Y38" i="5"/>
  <c r="Q65" i="1"/>
  <c r="Q44" i="1"/>
  <c r="Q71" i="1"/>
  <c r="U41" i="5"/>
  <c r="U45" i="5"/>
  <c r="U51" i="5"/>
  <c r="U50" i="5"/>
  <c r="U42" i="5"/>
  <c r="U40" i="5"/>
  <c r="J58" i="1"/>
  <c r="J56" i="1"/>
  <c r="J47" i="1"/>
  <c r="J50" i="1"/>
  <c r="J43" i="1"/>
  <c r="J72" i="1"/>
  <c r="J52" i="1"/>
  <c r="J65" i="1"/>
  <c r="J49" i="1"/>
  <c r="J64" i="1"/>
  <c r="J41" i="1"/>
  <c r="J54" i="1"/>
  <c r="J59" i="1"/>
  <c r="J51" i="1"/>
  <c r="O53" i="1"/>
  <c r="O63" i="1"/>
  <c r="O57" i="1"/>
  <c r="O66" i="1"/>
  <c r="O65" i="1"/>
  <c r="O46" i="1"/>
  <c r="O72" i="1"/>
  <c r="O51" i="1"/>
  <c r="O41" i="1"/>
  <c r="O60" i="1"/>
  <c r="O48" i="1"/>
  <c r="O42" i="1"/>
  <c r="O67" i="1"/>
  <c r="O54" i="1"/>
  <c r="O43" i="1"/>
  <c r="O73" i="1"/>
  <c r="O49" i="1"/>
  <c r="D34" i="2"/>
  <c r="D33" i="2"/>
  <c r="D41" i="2"/>
  <c r="D42" i="2"/>
  <c r="D46" i="2"/>
  <c r="D35" i="2"/>
  <c r="D47" i="2"/>
  <c r="D36" i="2"/>
  <c r="D44" i="2"/>
  <c r="F22" i="2"/>
  <c r="T31" i="9"/>
  <c r="F32" i="2"/>
  <c r="Y31" i="9"/>
  <c r="K22" i="2"/>
  <c r="AA31" i="9"/>
  <c r="M22" i="2"/>
  <c r="O22" i="2"/>
  <c r="E36" i="2"/>
  <c r="E38" i="2"/>
  <c r="E43" i="2"/>
  <c r="E39" i="2"/>
  <c r="E40" i="2"/>
  <c r="E46" i="2"/>
  <c r="E48" i="2"/>
  <c r="E44" i="2"/>
  <c r="U49" i="2"/>
  <c r="U35" i="2"/>
  <c r="U46" i="2"/>
  <c r="AI34" i="9"/>
  <c r="U38" i="2"/>
  <c r="U40" i="2"/>
  <c r="U48" i="2"/>
  <c r="U43" i="2"/>
  <c r="U42" i="2"/>
  <c r="U47" i="2"/>
  <c r="J43" i="3"/>
  <c r="J36" i="3"/>
  <c r="J39" i="3"/>
  <c r="J41" i="3"/>
  <c r="J33" i="3"/>
  <c r="J35" i="3"/>
  <c r="J44" i="3"/>
  <c r="J47" i="3"/>
  <c r="X63" i="9"/>
  <c r="J42" i="3"/>
  <c r="J34" i="3"/>
  <c r="T42" i="3"/>
  <c r="T46" i="3"/>
  <c r="T36" i="3"/>
  <c r="T37" i="3"/>
  <c r="T34" i="3"/>
  <c r="T39" i="3"/>
  <c r="T41" i="3"/>
  <c r="T45" i="3"/>
  <c r="T43" i="3"/>
  <c r="AH63" i="9"/>
  <c r="T38" i="3"/>
  <c r="T33" i="3"/>
  <c r="G56" i="1"/>
  <c r="G67" i="1"/>
  <c r="G46" i="1"/>
  <c r="U7" i="9"/>
  <c r="G72" i="1"/>
  <c r="G62" i="1"/>
  <c r="G59" i="1"/>
  <c r="G63" i="1"/>
  <c r="L39" i="5"/>
  <c r="L48" i="5"/>
  <c r="L55" i="5" s="1"/>
  <c r="L46" i="5"/>
  <c r="E48" i="5"/>
  <c r="E51" i="5"/>
  <c r="E44" i="5"/>
  <c r="E39" i="5"/>
  <c r="E53" i="5" s="1"/>
  <c r="E54" i="1"/>
  <c r="E47" i="1"/>
  <c r="E49" i="1"/>
  <c r="E50" i="1"/>
  <c r="E41" i="1"/>
  <c r="E67" i="1"/>
  <c r="E65" i="1"/>
  <c r="E74" i="1"/>
  <c r="E66" i="1"/>
  <c r="E51" i="1"/>
  <c r="E60" i="1"/>
  <c r="E57" i="1"/>
  <c r="E59" i="1"/>
  <c r="R31" i="9"/>
  <c r="D32" i="2"/>
  <c r="D33" i="3"/>
  <c r="D37" i="3"/>
  <c r="D41" i="3"/>
  <c r="R63" i="9"/>
  <c r="D40" i="3"/>
  <c r="D43" i="3"/>
  <c r="D47" i="3"/>
  <c r="D44" i="3"/>
  <c r="D36" i="3"/>
  <c r="V47" i="3"/>
  <c r="V36" i="3"/>
  <c r="V35" i="3"/>
  <c r="V40" i="3"/>
  <c r="V45" i="3"/>
  <c r="V38" i="3"/>
  <c r="V37" i="3"/>
  <c r="V44" i="3"/>
  <c r="K70" i="1"/>
  <c r="H48" i="3"/>
  <c r="S48" i="3"/>
  <c r="Y49" i="2"/>
  <c r="Y33" i="2"/>
  <c r="Y35" i="2"/>
  <c r="Y37" i="2"/>
  <c r="Y39" i="2"/>
  <c r="Y41" i="2"/>
  <c r="Y43" i="2"/>
  <c r="Y46" i="2"/>
  <c r="Y48" i="2"/>
  <c r="Y53" i="5"/>
  <c r="Q54" i="1"/>
  <c r="Q67" i="1"/>
  <c r="Q74" i="1"/>
  <c r="Q43" i="1"/>
  <c r="Q73" i="1"/>
  <c r="Q63" i="1"/>
  <c r="Q64" i="1"/>
  <c r="Q61" i="1"/>
  <c r="Q58" i="1"/>
  <c r="Q53" i="1"/>
  <c r="Q47" i="1"/>
  <c r="Q48" i="1"/>
  <c r="AE7" i="9"/>
  <c r="Q49" i="1"/>
  <c r="Q69" i="1"/>
  <c r="R43" i="5"/>
  <c r="R35" i="5"/>
  <c r="R54" i="5" s="1"/>
  <c r="R49" i="5"/>
  <c r="AF47" i="9"/>
  <c r="R37" i="5"/>
  <c r="R46" i="5"/>
  <c r="R44" i="5"/>
  <c r="R50" i="5"/>
  <c r="R39" i="5"/>
  <c r="R45" i="5"/>
  <c r="I49" i="5"/>
  <c r="I37" i="5"/>
  <c r="I51" i="5"/>
  <c r="I46" i="5"/>
  <c r="I39" i="5"/>
  <c r="I45" i="5"/>
  <c r="I33" i="5"/>
  <c r="I52" i="5"/>
  <c r="I36" i="5"/>
  <c r="G40" i="5"/>
  <c r="R40" i="5"/>
  <c r="P39" i="5"/>
  <c r="P50" i="5"/>
  <c r="P43" i="5"/>
  <c r="P35" i="5"/>
  <c r="P54" i="5" s="1"/>
  <c r="P47" i="5"/>
  <c r="P46" i="5"/>
  <c r="AD47" i="9"/>
  <c r="P37" i="5"/>
  <c r="P48" i="5"/>
  <c r="P55" i="5" s="1"/>
  <c r="P49" i="5"/>
  <c r="G52" i="5"/>
  <c r="G47" i="5"/>
  <c r="G43" i="5"/>
  <c r="G48" i="5"/>
  <c r="G44" i="5"/>
  <c r="G50" i="5"/>
  <c r="G46" i="5"/>
  <c r="G49" i="5"/>
  <c r="U47" i="5"/>
  <c r="U35" i="5"/>
  <c r="U54" i="5" s="1"/>
  <c r="U52" i="5"/>
  <c r="U48" i="5"/>
  <c r="U49" i="5"/>
  <c r="U46" i="5"/>
  <c r="J57" i="1"/>
  <c r="J53" i="1"/>
  <c r="J48" i="1"/>
  <c r="Q62" i="1"/>
  <c r="X7" i="9"/>
  <c r="J67" i="1"/>
  <c r="J73" i="1"/>
  <c r="J62" i="1"/>
  <c r="Q42" i="1"/>
  <c r="O68" i="1"/>
  <c r="O64" i="1"/>
  <c r="AC7" i="9"/>
  <c r="O56" i="1"/>
  <c r="J60" i="1"/>
  <c r="E49" i="2"/>
  <c r="E41" i="2"/>
  <c r="D49" i="2"/>
  <c r="D43" i="2"/>
  <c r="D39" i="2"/>
  <c r="D38" i="2"/>
  <c r="E35" i="2"/>
  <c r="S34" i="9"/>
  <c r="E42" i="2"/>
  <c r="U34" i="2"/>
  <c r="U41" i="2"/>
  <c r="U39" i="2"/>
  <c r="U33" i="2"/>
  <c r="D73" i="1"/>
  <c r="O59" i="1"/>
  <c r="J71" i="1"/>
  <c r="O62" i="1"/>
  <c r="O69" i="1"/>
  <c r="X53" i="5"/>
  <c r="O50" i="1"/>
  <c r="G71" i="1"/>
  <c r="AC31" i="9"/>
  <c r="S22" i="2"/>
  <c r="J37" i="3"/>
  <c r="J46" i="3"/>
  <c r="J38" i="3"/>
  <c r="T35" i="3"/>
  <c r="T40" i="3"/>
  <c r="T44" i="5"/>
  <c r="T37" i="5"/>
  <c r="T35" i="5"/>
  <c r="T33" i="5"/>
  <c r="T49" i="5"/>
  <c r="U40" i="3"/>
  <c r="U47" i="3"/>
  <c r="U36" i="3"/>
  <c r="U44" i="3"/>
  <c r="U38" i="3"/>
  <c r="R35" i="3"/>
  <c r="R40" i="3"/>
  <c r="R47" i="3"/>
  <c r="R36" i="3"/>
  <c r="R41" i="3"/>
  <c r="R46" i="3"/>
  <c r="R39" i="3"/>
  <c r="R44" i="3"/>
  <c r="V53" i="1"/>
  <c r="V63" i="1"/>
  <c r="V60" i="1"/>
  <c r="V62" i="1"/>
  <c r="V49" i="1"/>
  <c r="V43" i="1"/>
  <c r="V52" i="1"/>
  <c r="V51" i="1"/>
  <c r="V69" i="1"/>
  <c r="V57" i="1"/>
  <c r="V50" i="1"/>
  <c r="V44" i="1"/>
  <c r="J22" i="2"/>
  <c r="X31" i="9"/>
  <c r="G47" i="3"/>
  <c r="G38" i="3"/>
  <c r="G39" i="3"/>
  <c r="U63" i="9"/>
  <c r="G40" i="3"/>
  <c r="G43" i="3"/>
  <c r="G35" i="3"/>
  <c r="G48" i="3" s="1"/>
  <c r="I46" i="3"/>
  <c r="I47" i="3"/>
  <c r="I34" i="3"/>
  <c r="I43" i="3"/>
  <c r="W63" i="9"/>
  <c r="I33" i="3"/>
  <c r="I45" i="3"/>
  <c r="I44" i="3"/>
  <c r="N41" i="3"/>
  <c r="N37" i="3"/>
  <c r="N33" i="3"/>
  <c r="N43" i="3"/>
  <c r="N44" i="3"/>
  <c r="N46" i="3"/>
  <c r="N34" i="3"/>
  <c r="N45" i="3"/>
  <c r="N40" i="3"/>
  <c r="X70" i="1"/>
  <c r="C70" i="1"/>
  <c r="V42" i="1"/>
  <c r="V48" i="1"/>
  <c r="V74" i="1"/>
  <c r="V67" i="1"/>
  <c r="G22" i="2"/>
  <c r="G45" i="2" s="1"/>
  <c r="N22" i="2"/>
  <c r="C40" i="3"/>
  <c r="C44" i="3"/>
  <c r="C42" i="3"/>
  <c r="B59" i="1"/>
  <c r="B67" i="1"/>
  <c r="B49" i="1"/>
  <c r="B58" i="1"/>
  <c r="B66" i="1"/>
  <c r="C34" i="3"/>
  <c r="C47" i="3"/>
  <c r="B65" i="1"/>
  <c r="B61" i="1"/>
  <c r="B57" i="1"/>
  <c r="B52" i="1"/>
  <c r="B48" i="1"/>
  <c r="B42" i="1"/>
  <c r="C33" i="3"/>
  <c r="C48" i="3" s="1"/>
  <c r="C41" i="3"/>
  <c r="AE94" i="9"/>
  <c r="V34" i="1"/>
  <c r="V71" i="1" s="1"/>
  <c r="AJ6" i="9"/>
  <c r="V51" i="15" l="1"/>
  <c r="T47" i="3"/>
  <c r="T44" i="3"/>
  <c r="N47" i="3"/>
  <c r="AB63" i="9"/>
  <c r="N38" i="3"/>
  <c r="N39" i="3"/>
  <c r="N42" i="3"/>
  <c r="N35" i="3"/>
  <c r="N36" i="3"/>
  <c r="J40" i="3"/>
  <c r="J45" i="3"/>
  <c r="Z31" i="9"/>
  <c r="L22" i="2"/>
  <c r="Q22" i="2"/>
  <c r="Q45" i="2" s="1"/>
  <c r="I22" i="2"/>
  <c r="I45" i="2" s="1"/>
  <c r="T22" i="2"/>
  <c r="AH31" i="9"/>
  <c r="T32" i="2"/>
  <c r="H22" i="2"/>
  <c r="V31" i="9"/>
  <c r="H32" i="2"/>
  <c r="P48" i="1"/>
  <c r="P49" i="1"/>
  <c r="P65" i="1"/>
  <c r="P60" i="1"/>
  <c r="P67" i="1"/>
  <c r="P69" i="1"/>
  <c r="P43" i="1"/>
  <c r="P58" i="1"/>
  <c r="AD7" i="9"/>
  <c r="P52" i="1"/>
  <c r="P61" i="1"/>
  <c r="P51" i="1"/>
  <c r="P56" i="1"/>
  <c r="P47" i="1"/>
  <c r="P62" i="1"/>
  <c r="P68" i="1"/>
  <c r="P64" i="1"/>
  <c r="P53" i="1"/>
  <c r="P59" i="1"/>
  <c r="P46" i="1"/>
  <c r="P72" i="1"/>
  <c r="P41" i="1"/>
  <c r="P66" i="1"/>
  <c r="P54" i="1"/>
  <c r="P63" i="1"/>
  <c r="P50" i="1"/>
  <c r="P42" i="1"/>
  <c r="P57" i="1"/>
  <c r="V48" i="5"/>
  <c r="V39" i="5"/>
  <c r="V44" i="5"/>
  <c r="V50" i="5"/>
  <c r="V46" i="5"/>
  <c r="V42" i="5"/>
  <c r="V41" i="5"/>
  <c r="V34" i="5"/>
  <c r="V47" i="5"/>
  <c r="V33" i="5"/>
  <c r="AJ47" i="9"/>
  <c r="V51" i="5"/>
  <c r="V36" i="5"/>
  <c r="V52" i="5"/>
  <c r="V40" i="5"/>
  <c r="V49" i="5"/>
  <c r="V45" i="5"/>
  <c r="V35" i="5"/>
  <c r="V43" i="5"/>
  <c r="V37" i="5"/>
  <c r="B48" i="3"/>
  <c r="P73" i="1"/>
  <c r="P71" i="1"/>
  <c r="P74" i="1"/>
  <c r="V48" i="27"/>
  <c r="V48" i="26"/>
  <c r="V51" i="14"/>
  <c r="V68" i="18"/>
  <c r="B51" i="14"/>
  <c r="U51" i="15"/>
  <c r="F51" i="14"/>
  <c r="D51" i="15"/>
  <c r="O51" i="15"/>
  <c r="Z45" i="2"/>
  <c r="AN34" i="9"/>
  <c r="P43" i="3"/>
  <c r="P37" i="3"/>
  <c r="P38" i="3"/>
  <c r="P34" i="3"/>
  <c r="P44" i="3"/>
  <c r="P35" i="3"/>
  <c r="P33" i="3"/>
  <c r="P45" i="3"/>
  <c r="P46" i="3"/>
  <c r="P40" i="3"/>
  <c r="P42" i="3"/>
  <c r="P36" i="3"/>
  <c r="P47" i="3"/>
  <c r="AD63" i="9"/>
  <c r="P41" i="3"/>
  <c r="P39" i="3"/>
  <c r="L36" i="3"/>
  <c r="L34" i="3"/>
  <c r="L46" i="3"/>
  <c r="L33" i="3"/>
  <c r="L38" i="3"/>
  <c r="L41" i="3"/>
  <c r="L44" i="3"/>
  <c r="L43" i="3"/>
  <c r="L40" i="3"/>
  <c r="L39" i="3"/>
  <c r="L47" i="3"/>
  <c r="Z63" i="9"/>
  <c r="L37" i="3"/>
  <c r="L45" i="3"/>
  <c r="L35" i="3"/>
  <c r="L42" i="3"/>
  <c r="H45" i="2"/>
  <c r="R22" i="2"/>
  <c r="AF31" i="9"/>
  <c r="R32" i="2"/>
  <c r="P22" i="2"/>
  <c r="P32" i="2"/>
  <c r="AD31" i="9"/>
  <c r="J51" i="14"/>
  <c r="U70" i="1"/>
  <c r="Z47" i="2"/>
  <c r="Z43" i="2"/>
  <c r="Z41" i="2"/>
  <c r="Z39" i="2"/>
  <c r="Z37" i="2"/>
  <c r="Z35" i="2"/>
  <c r="Z33" i="2"/>
  <c r="Z48" i="2"/>
  <c r="Z46" i="2"/>
  <c r="Z44" i="2"/>
  <c r="Z42" i="2"/>
  <c r="Z40" i="2"/>
  <c r="Z38" i="2"/>
  <c r="Z36" i="2"/>
  <c r="Z34" i="2"/>
  <c r="Z49" i="2"/>
  <c r="Z32" i="2"/>
  <c r="Z50" i="2" s="1"/>
  <c r="E37" i="2"/>
  <c r="E45" i="2"/>
  <c r="E34" i="2"/>
  <c r="E33" i="2"/>
  <c r="E32" i="2"/>
  <c r="E47" i="2"/>
  <c r="W52" i="23"/>
  <c r="W53" i="23"/>
  <c r="W52" i="22"/>
  <c r="W53" i="22"/>
  <c r="C53" i="22"/>
  <c r="C52" i="22"/>
  <c r="U55" i="5"/>
  <c r="G55" i="5"/>
  <c r="I55" i="5"/>
  <c r="V48" i="3"/>
  <c r="E55" i="5"/>
  <c r="W51" i="14"/>
  <c r="W54" i="23"/>
  <c r="W54" i="22"/>
  <c r="V68" i="19"/>
  <c r="M51" i="15"/>
  <c r="N51" i="15"/>
  <c r="U44" i="2"/>
  <c r="U36" i="2"/>
  <c r="U37" i="2"/>
  <c r="U45" i="2"/>
  <c r="U32" i="2"/>
  <c r="U50" i="2" s="1"/>
  <c r="V52" i="23"/>
  <c r="V53" i="23"/>
  <c r="V52" i="22"/>
  <c r="V53" i="22"/>
  <c r="I48" i="3"/>
  <c r="R48" i="3"/>
  <c r="G70" i="1"/>
  <c r="E50" i="2"/>
  <c r="W48" i="27"/>
  <c r="W48" i="26"/>
  <c r="W51" i="15"/>
  <c r="W68" i="18"/>
  <c r="V54" i="23"/>
  <c r="V54" i="22"/>
  <c r="B51" i="15"/>
  <c r="J37" i="2"/>
  <c r="J38" i="2"/>
  <c r="J49" i="2"/>
  <c r="J45" i="2"/>
  <c r="J43" i="2"/>
  <c r="J33" i="2"/>
  <c r="J40" i="2"/>
  <c r="X34" i="9"/>
  <c r="J41" i="2"/>
  <c r="J47" i="2"/>
  <c r="J32" i="2"/>
  <c r="J36" i="2"/>
  <c r="J46" i="2"/>
  <c r="J39" i="2"/>
  <c r="J42" i="2"/>
  <c r="J34" i="2"/>
  <c r="J44" i="2"/>
  <c r="J48" i="2"/>
  <c r="J35" i="2"/>
  <c r="S37" i="2"/>
  <c r="S33" i="2"/>
  <c r="AG34" i="9"/>
  <c r="S48" i="2"/>
  <c r="S39" i="2"/>
  <c r="S38" i="2"/>
  <c r="S36" i="2"/>
  <c r="S47" i="2"/>
  <c r="S45" i="2"/>
  <c r="S44" i="2"/>
  <c r="S43" i="2"/>
  <c r="S42" i="2"/>
  <c r="S34" i="2"/>
  <c r="S46" i="2"/>
  <c r="S40" i="2"/>
  <c r="S32" i="2"/>
  <c r="S41" i="2"/>
  <c r="S49" i="2"/>
  <c r="S35" i="2"/>
  <c r="O44" i="2"/>
  <c r="O43" i="2"/>
  <c r="O48" i="2"/>
  <c r="O47" i="2"/>
  <c r="O42" i="2"/>
  <c r="AC34" i="9"/>
  <c r="O40" i="2"/>
  <c r="O49" i="2"/>
  <c r="O37" i="2"/>
  <c r="O46" i="2"/>
  <c r="O38" i="2"/>
  <c r="O36" i="2"/>
  <c r="O34" i="2"/>
  <c r="O41" i="2"/>
  <c r="O35" i="2"/>
  <c r="O39" i="2"/>
  <c r="O33" i="2"/>
  <c r="O45" i="2"/>
  <c r="K49" i="2"/>
  <c r="K38" i="2"/>
  <c r="K43" i="2"/>
  <c r="Y34" i="9"/>
  <c r="K36" i="2"/>
  <c r="K45" i="2"/>
  <c r="K37" i="2"/>
  <c r="K46" i="2"/>
  <c r="K33" i="2"/>
  <c r="K40" i="2"/>
  <c r="K48" i="2"/>
  <c r="K47" i="2"/>
  <c r="K44" i="2"/>
  <c r="K41" i="2"/>
  <c r="K34" i="2"/>
  <c r="K39" i="2"/>
  <c r="K42" i="2"/>
  <c r="K35" i="2"/>
  <c r="F40" i="2"/>
  <c r="F41" i="2"/>
  <c r="F34" i="2"/>
  <c r="F44" i="2"/>
  <c r="F47" i="2"/>
  <c r="F39" i="2"/>
  <c r="F46" i="2"/>
  <c r="F42" i="2"/>
  <c r="F43" i="2"/>
  <c r="F37" i="2"/>
  <c r="F35" i="2"/>
  <c r="T34" i="9"/>
  <c r="F49" i="2"/>
  <c r="F33" i="2"/>
  <c r="F36" i="2"/>
  <c r="F38" i="2"/>
  <c r="F45" i="2"/>
  <c r="F48" i="2"/>
  <c r="V70" i="1"/>
  <c r="J70" i="1"/>
  <c r="I54" i="5"/>
  <c r="Q70" i="1"/>
  <c r="Y50" i="2"/>
  <c r="D50" i="2"/>
  <c r="E70" i="1"/>
  <c r="T48" i="3"/>
  <c r="J48" i="3"/>
  <c r="F50" i="2"/>
  <c r="U53" i="5"/>
  <c r="I53" i="5"/>
  <c r="G44" i="2"/>
  <c r="G47" i="2"/>
  <c r="G33" i="2"/>
  <c r="G49" i="2"/>
  <c r="G38" i="2"/>
  <c r="G42" i="2"/>
  <c r="G46" i="2"/>
  <c r="G37" i="2"/>
  <c r="G39" i="2"/>
  <c r="G35" i="2"/>
  <c r="G43" i="2"/>
  <c r="G40" i="2"/>
  <c r="G48" i="2"/>
  <c r="G34" i="2"/>
  <c r="G32" i="2"/>
  <c r="G41" i="2"/>
  <c r="U34" i="9"/>
  <c r="G36" i="2"/>
  <c r="N40" i="2"/>
  <c r="N38" i="2"/>
  <c r="N49" i="2"/>
  <c r="N34" i="2"/>
  <c r="N37" i="2"/>
  <c r="N36" i="2"/>
  <c r="N47" i="2"/>
  <c r="N35" i="2"/>
  <c r="N39" i="2"/>
  <c r="N32" i="2"/>
  <c r="N43" i="2"/>
  <c r="N41" i="2"/>
  <c r="N48" i="2"/>
  <c r="N33" i="2"/>
  <c r="N44" i="2"/>
  <c r="N46" i="2"/>
  <c r="AB34" i="9"/>
  <c r="N42" i="2"/>
  <c r="M45" i="2"/>
  <c r="AA34" i="9"/>
  <c r="M47" i="2"/>
  <c r="M41" i="2"/>
  <c r="M36" i="2"/>
  <c r="M38" i="2"/>
  <c r="M40" i="2"/>
  <c r="M43" i="2"/>
  <c r="M46" i="2"/>
  <c r="M49" i="2"/>
  <c r="M37" i="2"/>
  <c r="M44" i="2"/>
  <c r="M33" i="2"/>
  <c r="M39" i="2"/>
  <c r="M34" i="2"/>
  <c r="M48" i="2"/>
  <c r="M35" i="2"/>
  <c r="M42" i="2"/>
  <c r="M32" i="2"/>
  <c r="N48" i="3"/>
  <c r="U48" i="3"/>
  <c r="T54" i="5"/>
  <c r="T53" i="5"/>
  <c r="G53" i="5"/>
  <c r="N45" i="2"/>
  <c r="D48" i="3"/>
  <c r="L53" i="5"/>
  <c r="O32" i="2"/>
  <c r="O50" i="2" s="1"/>
  <c r="K32" i="2"/>
  <c r="K50" i="2" s="1"/>
  <c r="O70" i="1"/>
  <c r="P53" i="5"/>
  <c r="R53" i="5"/>
  <c r="P46" i="2" l="1"/>
  <c r="P45" i="2"/>
  <c r="P49" i="2"/>
  <c r="P37" i="2"/>
  <c r="P41" i="2"/>
  <c r="P48" i="2"/>
  <c r="P44" i="2"/>
  <c r="P34" i="2"/>
  <c r="P39" i="2"/>
  <c r="P40" i="2"/>
  <c r="P38" i="2"/>
  <c r="AD34" i="9"/>
  <c r="P43" i="2"/>
  <c r="P47" i="2"/>
  <c r="P33" i="2"/>
  <c r="P35" i="2"/>
  <c r="P36" i="2"/>
  <c r="P42" i="2"/>
  <c r="P48" i="3"/>
  <c r="V53" i="5"/>
  <c r="V54" i="5"/>
  <c r="P70" i="1"/>
  <c r="H33" i="2"/>
  <c r="H47" i="2"/>
  <c r="V34" i="9"/>
  <c r="H34" i="2"/>
  <c r="H36" i="2"/>
  <c r="H42" i="2"/>
  <c r="H43" i="2"/>
  <c r="H35" i="2"/>
  <c r="H48" i="2"/>
  <c r="H49" i="2"/>
  <c r="H39" i="2"/>
  <c r="H37" i="2"/>
  <c r="H50" i="2" s="1"/>
  <c r="H38" i="2"/>
  <c r="H44" i="2"/>
  <c r="H46" i="2"/>
  <c r="H41" i="2"/>
  <c r="H40" i="2"/>
  <c r="L38" i="2"/>
  <c r="L36" i="2"/>
  <c r="L41" i="2"/>
  <c r="L42" i="2"/>
  <c r="L32" i="2"/>
  <c r="L34" i="2"/>
  <c r="L37" i="2"/>
  <c r="L33" i="2"/>
  <c r="L45" i="2"/>
  <c r="L49" i="2"/>
  <c r="L43" i="2"/>
  <c r="L46" i="2"/>
  <c r="L44" i="2"/>
  <c r="L40" i="2"/>
  <c r="Z34" i="9"/>
  <c r="L48" i="2"/>
  <c r="L47" i="2"/>
  <c r="L39" i="2"/>
  <c r="L35" i="2"/>
  <c r="P50" i="2"/>
  <c r="R35" i="2"/>
  <c r="R48" i="2"/>
  <c r="R44" i="2"/>
  <c r="R36" i="2"/>
  <c r="R39" i="2"/>
  <c r="R43" i="2"/>
  <c r="R49" i="2"/>
  <c r="R33" i="2"/>
  <c r="AF34" i="9"/>
  <c r="R47" i="2"/>
  <c r="R34" i="2"/>
  <c r="R46" i="2"/>
  <c r="R41" i="2"/>
  <c r="R42" i="2"/>
  <c r="R40" i="2"/>
  <c r="R45" i="2"/>
  <c r="R38" i="2"/>
  <c r="R37" i="2"/>
  <c r="R50" i="2" s="1"/>
  <c r="L48" i="3"/>
  <c r="V55" i="5"/>
  <c r="T46" i="2"/>
  <c r="T42" i="2"/>
  <c r="AH34" i="9"/>
  <c r="T43" i="2"/>
  <c r="T37" i="2"/>
  <c r="T36" i="2"/>
  <c r="T39" i="2"/>
  <c r="T34" i="2"/>
  <c r="T49" i="2"/>
  <c r="T33" i="2"/>
  <c r="T47" i="2"/>
  <c r="T38" i="2"/>
  <c r="T40" i="2"/>
  <c r="T44" i="2"/>
  <c r="T48" i="2"/>
  <c r="T41" i="2"/>
  <c r="T35" i="2"/>
  <c r="T45" i="2"/>
  <c r="I46" i="2"/>
  <c r="I38" i="2"/>
  <c r="I48" i="2"/>
  <c r="I37" i="2"/>
  <c r="I33" i="2"/>
  <c r="I41" i="2"/>
  <c r="I40" i="2"/>
  <c r="I42" i="2"/>
  <c r="I34" i="2"/>
  <c r="I44" i="2"/>
  <c r="I49" i="2"/>
  <c r="I35" i="2"/>
  <c r="I47" i="2"/>
  <c r="I39" i="2"/>
  <c r="W34" i="9"/>
  <c r="I43" i="2"/>
  <c r="I32" i="2"/>
  <c r="I50" i="2" s="1"/>
  <c r="I36" i="2"/>
  <c r="Q48" i="2"/>
  <c r="Q35" i="2"/>
  <c r="Q33" i="2"/>
  <c r="Q43" i="2"/>
  <c r="Q39" i="2"/>
  <c r="AE34" i="9"/>
  <c r="Q47" i="2"/>
  <c r="Q42" i="2"/>
  <c r="Q34" i="2"/>
  <c r="Q41" i="2"/>
  <c r="Q40" i="2"/>
  <c r="Q49" i="2"/>
  <c r="Q37" i="2"/>
  <c r="Q32" i="2"/>
  <c r="Q44" i="2"/>
  <c r="Q38" i="2"/>
  <c r="Q36" i="2"/>
  <c r="Q46" i="2"/>
  <c r="S50" i="2"/>
  <c r="N50" i="2"/>
  <c r="J50" i="2"/>
  <c r="M50" i="2"/>
  <c r="G50" i="2"/>
  <c r="T50" i="2" l="1"/>
  <c r="Q50" i="2"/>
  <c r="L50" i="2"/>
</calcChain>
</file>

<file path=xl/sharedStrings.xml><?xml version="1.0" encoding="utf-8"?>
<sst xmlns="http://schemas.openxmlformats.org/spreadsheetml/2006/main" count="1375" uniqueCount="322">
  <si>
    <t>　 歳 入 合 計</t>
  </si>
  <si>
    <t>一般財源(1～11）</t>
    <phoneticPr fontId="2"/>
  </si>
  <si>
    <t>９７（H9）</t>
    <phoneticPr fontId="2"/>
  </si>
  <si>
    <t>９６（H8）</t>
    <phoneticPr fontId="2"/>
  </si>
  <si>
    <t>９５（H7）</t>
    <phoneticPr fontId="2"/>
  </si>
  <si>
    <t>９４（H6）</t>
    <phoneticPr fontId="2"/>
  </si>
  <si>
    <t>９３（H5）</t>
    <phoneticPr fontId="2"/>
  </si>
  <si>
    <t>９２（H4）</t>
    <phoneticPr fontId="2"/>
  </si>
  <si>
    <t>９１（H3）</t>
    <phoneticPr fontId="2"/>
  </si>
  <si>
    <t>９０（H2）</t>
    <phoneticPr fontId="2"/>
  </si>
  <si>
    <t>８９（元）</t>
    <rPh sb="3" eb="4">
      <t>ガン</t>
    </rPh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</si>
  <si>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</si>
  <si>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</si>
  <si>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</si>
  <si>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うち政府資金</t>
    <rPh sb="2" eb="4">
      <t>セイフ</t>
    </rPh>
    <rPh sb="4" eb="6">
      <t>シキン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</si>
  <si>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</si>
  <si>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</si>
  <si>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</si>
  <si>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</si>
  <si>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</si>
  <si>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</si>
  <si>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</si>
  <si>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</si>
  <si>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</si>
  <si>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</si>
  <si>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</si>
  <si>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</si>
  <si>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</si>
  <si>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</si>
  <si>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</si>
  <si>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</si>
  <si>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</si>
  <si>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</si>
  <si>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</si>
  <si>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</si>
  <si>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</si>
  <si>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</si>
  <si>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</si>
  <si>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</si>
  <si>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</si>
  <si>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</si>
  <si>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</si>
  <si>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</si>
  <si>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</si>
  <si>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</si>
  <si>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</si>
  <si>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</si>
  <si>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</si>
  <si>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</si>
  <si>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</si>
  <si>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</si>
  <si>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</si>
  <si>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</si>
  <si>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</si>
  <si>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</si>
  <si>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</si>
  <si>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</si>
  <si>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</si>
  <si>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</si>
  <si>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</si>
  <si>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</si>
  <si>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</si>
  <si>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</si>
  <si>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</si>
  <si>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</si>
  <si>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</si>
  <si>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</si>
  <si>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</si>
  <si>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</si>
  <si>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</si>
  <si>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</si>
  <si>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</si>
  <si>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</si>
  <si>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</si>
  <si>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</si>
  <si>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</si>
  <si>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</si>
  <si>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</si>
  <si>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</si>
  <si>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</si>
  <si>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</si>
  <si>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</si>
  <si>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</si>
  <si>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９８(H10)</t>
    <phoneticPr fontId="2"/>
  </si>
  <si>
    <t>９９(H11)</t>
    <phoneticPr fontId="2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</si>
  <si>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</si>
  <si>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</si>
  <si>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</si>
  <si>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</si>
  <si>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</si>
  <si>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</si>
  <si>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</si>
  <si>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</si>
  <si>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</si>
  <si>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</si>
  <si>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</si>
  <si>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</si>
  <si>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</si>
  <si>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</si>
  <si>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</si>
  <si>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</si>
  <si>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</si>
  <si>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</si>
  <si>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</si>
  <si>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</si>
  <si>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</si>
  <si>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</si>
  <si>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</si>
  <si>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</si>
  <si>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</si>
  <si>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</si>
  <si>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</si>
  <si>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</si>
  <si>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</si>
  <si>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</si>
  <si>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</si>
  <si>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</si>
  <si>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</si>
  <si>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</si>
  <si>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</si>
  <si>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</si>
  <si>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</si>
  <si>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８ 国有提供施設等助成交付金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</si>
  <si>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</si>
  <si>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</si>
  <si>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</si>
  <si>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</si>
  <si>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</si>
  <si>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</si>
  <si>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</si>
  <si>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</si>
  <si>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</si>
  <si>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</si>
  <si>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</si>
  <si>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</si>
  <si>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</si>
  <si>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</si>
  <si>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</si>
  <si>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</si>
  <si>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</si>
  <si>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</si>
  <si>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</si>
  <si>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</si>
  <si>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</si>
  <si>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</si>
  <si>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</si>
  <si>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</si>
  <si>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</si>
  <si>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</si>
  <si>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</si>
  <si>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</si>
  <si>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</si>
  <si>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</si>
  <si>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</si>
  <si>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</si>
  <si>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</si>
  <si>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</si>
  <si>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</si>
  <si>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</si>
  <si>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</si>
  <si>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</si>
  <si>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</si>
  <si>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</si>
  <si>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</si>
  <si>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</si>
  <si>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</si>
  <si>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</si>
  <si>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９７(H9）</t>
    <phoneticPr fontId="2"/>
  </si>
  <si>
    <t>９８(H10）</t>
    <phoneticPr fontId="2"/>
  </si>
  <si>
    <t>９９(H11）</t>
    <phoneticPr fontId="2"/>
  </si>
  <si>
    <t>９９(H11)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</si>
  <si>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</si>
  <si>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</si>
  <si>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</si>
  <si>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</si>
  <si>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</si>
  <si>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００(H12)</t>
    <phoneticPr fontId="2"/>
  </si>
  <si>
    <t>００(H12）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</si>
  <si>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</si>
  <si>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</si>
  <si>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</si>
  <si>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</si>
  <si>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</si>
  <si>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栃木市</t>
    <rPh sb="0" eb="3">
      <t>トチギシ</t>
    </rPh>
    <phoneticPr fontId="2"/>
  </si>
  <si>
    <t>０１(H13)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</si>
  <si>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</si>
  <si>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</si>
  <si>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０２(H14)</t>
  </si>
  <si>
    <t>０２(H14)</t>
    <phoneticPr fontId="2"/>
  </si>
  <si>
    <t>０３(H15)</t>
    <phoneticPr fontId="2"/>
  </si>
  <si>
    <t>０４(H16)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</si>
  <si>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</si>
  <si>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</si>
  <si>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</si>
  <si>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０４(H16)</t>
    <phoneticPr fontId="2"/>
  </si>
  <si>
    <t>０５(H17)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</si>
  <si>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</si>
  <si>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</si>
  <si>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０６(H18)</t>
    <phoneticPr fontId="2"/>
  </si>
  <si>
    <t>０７(H19)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</si>
  <si>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</si>
  <si>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</si>
  <si>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</si>
  <si>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</si>
  <si>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</si>
  <si>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</si>
  <si>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０８(H20)</t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</si>
  <si>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</si>
  <si>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</si>
  <si>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</si>
  <si>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</si>
  <si>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</si>
  <si>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</si>
  <si>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</si>
  <si>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９７（H9）</t>
    <phoneticPr fontId="2"/>
  </si>
  <si>
    <t>９８(H10)</t>
    <phoneticPr fontId="2"/>
  </si>
  <si>
    <t>９９(H11)</t>
    <phoneticPr fontId="2"/>
  </si>
  <si>
    <t>００(H12)</t>
    <phoneticPr fontId="2"/>
  </si>
  <si>
    <t>０１(H13)</t>
    <phoneticPr fontId="2"/>
  </si>
  <si>
    <t>０２(H14)</t>
    <phoneticPr fontId="2"/>
  </si>
  <si>
    <t>０３(H15)</t>
    <phoneticPr fontId="2"/>
  </si>
  <si>
    <t>０４(H16)</t>
    <phoneticPr fontId="2"/>
  </si>
  <si>
    <t>０５(H17)</t>
    <phoneticPr fontId="2"/>
  </si>
  <si>
    <t>０６(H18)</t>
    <phoneticPr fontId="2"/>
  </si>
  <si>
    <t>０７(H19)</t>
    <phoneticPr fontId="2"/>
  </si>
  <si>
    <t>０８(H20)</t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</si>
  <si>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</si>
  <si>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</si>
  <si>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</si>
  <si>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</si>
  <si>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</si>
  <si>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</si>
  <si>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</si>
  <si>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</si>
  <si>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</si>
  <si>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</si>
  <si>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23将来負担比率</t>
    <phoneticPr fontId="2"/>
  </si>
  <si>
    <t>０１(H13）</t>
    <phoneticPr fontId="2"/>
  </si>
  <si>
    <t>０２(H14）</t>
    <phoneticPr fontId="2"/>
  </si>
  <si>
    <t>０３(H15）</t>
    <phoneticPr fontId="2"/>
  </si>
  <si>
    <t>０４(H16）</t>
    <phoneticPr fontId="2"/>
  </si>
  <si>
    <t>０５(H17）</t>
    <phoneticPr fontId="2"/>
  </si>
  <si>
    <t>０６(H18）</t>
    <phoneticPr fontId="2"/>
  </si>
  <si>
    <t>０７(H19）</t>
    <phoneticPr fontId="2"/>
  </si>
  <si>
    <t>０８(H20）</t>
    <phoneticPr fontId="2"/>
  </si>
  <si>
    <t>９１(H3）</t>
    <phoneticPr fontId="2"/>
  </si>
  <si>
    <t>９２(H4）</t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</si>
  <si>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</si>
  <si>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</si>
  <si>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</si>
  <si>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</si>
  <si>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</si>
  <si>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</si>
  <si>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</si>
  <si>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９７(H9）</t>
    <phoneticPr fontId="2"/>
  </si>
  <si>
    <t>９８(H10）</t>
    <phoneticPr fontId="2"/>
  </si>
  <si>
    <t>９９(H11）</t>
    <phoneticPr fontId="2"/>
  </si>
  <si>
    <t>００(H12）</t>
    <phoneticPr fontId="2"/>
  </si>
  <si>
    <t>０１(H13)</t>
    <phoneticPr fontId="2"/>
  </si>
  <si>
    <t>０２(H14)</t>
    <phoneticPr fontId="2"/>
  </si>
  <si>
    <t>０３(H15)</t>
    <phoneticPr fontId="2"/>
  </si>
  <si>
    <t>０４(H16)</t>
    <phoneticPr fontId="2"/>
  </si>
  <si>
    <t>０５(H17)</t>
    <phoneticPr fontId="2"/>
  </si>
  <si>
    <t>０６(H18)</t>
    <phoneticPr fontId="2"/>
  </si>
  <si>
    <t>０７(H19)</t>
    <phoneticPr fontId="2"/>
  </si>
  <si>
    <t>０８(H20)</t>
    <phoneticPr fontId="2"/>
  </si>
  <si>
    <t>１ 地 方 税</t>
    <phoneticPr fontId="2"/>
  </si>
  <si>
    <t>２ 地方譲与税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</si>
  <si>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</si>
  <si>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</si>
  <si>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</si>
  <si>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</si>
  <si>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</si>
  <si>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</si>
  <si>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</si>
  <si>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８ 国有提供施設等助成交付金</t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</si>
  <si>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</si>
  <si>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</si>
  <si>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</si>
  <si>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</si>
  <si>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</si>
  <si>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</si>
  <si>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</si>
  <si>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</si>
  <si>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</si>
  <si>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</si>
  <si>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</si>
  <si>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</si>
  <si>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</si>
  <si>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</si>
  <si>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一般財源(1～11）</t>
    <phoneticPr fontId="2"/>
  </si>
  <si>
    <t>自主財源（1+12+13+14+17～21）</t>
    <phoneticPr fontId="3"/>
  </si>
  <si>
    <t>依存財源（2～11+15+16+22）</t>
    <phoneticPr fontId="3"/>
  </si>
  <si>
    <t>９０（H2）</t>
    <phoneticPr fontId="2"/>
  </si>
  <si>
    <t>９１（H3）</t>
    <phoneticPr fontId="2"/>
  </si>
  <si>
    <t>９９(H11)</t>
    <phoneticPr fontId="2"/>
  </si>
  <si>
    <t>００(H12)</t>
    <phoneticPr fontId="2"/>
  </si>
  <si>
    <t>０９(H21)</t>
    <phoneticPr fontId="2"/>
  </si>
  <si>
    <t>０９(H21)</t>
    <phoneticPr fontId="2"/>
  </si>
  <si>
    <t>０８(H20)</t>
    <phoneticPr fontId="2"/>
  </si>
  <si>
    <t>１０(H22)</t>
    <phoneticPr fontId="2"/>
  </si>
  <si>
    <t>１１(H23)</t>
    <phoneticPr fontId="2"/>
  </si>
  <si>
    <t xml:space="preserve"> (3) 震災復興特別交付税</t>
    <phoneticPr fontId="2"/>
  </si>
  <si>
    <t>10(H22)までは合併前の１市４町の合算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2"/>
  </si>
  <si>
    <t>０９(H21)</t>
    <phoneticPr fontId="2"/>
  </si>
  <si>
    <t>１０(H22)</t>
    <phoneticPr fontId="2"/>
  </si>
  <si>
    <t>０９(H21）</t>
    <phoneticPr fontId="2"/>
  </si>
  <si>
    <t>１０(H22）</t>
    <phoneticPr fontId="2"/>
  </si>
  <si>
    <t>10(H22)までは合併前の１市3町の合算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2"/>
  </si>
  <si>
    <t>10(H22)までは合併前の１市4町の合算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2"/>
  </si>
  <si>
    <t>０９(H21）</t>
    <phoneticPr fontId="2"/>
  </si>
  <si>
    <t>１０(H22）</t>
    <phoneticPr fontId="2"/>
  </si>
  <si>
    <t>西方町</t>
    <rPh sb="0" eb="2">
      <t>ニシカタ</t>
    </rPh>
    <rPh sb="2" eb="3">
      <t>マチ</t>
    </rPh>
    <phoneticPr fontId="2"/>
  </si>
  <si>
    <t>０９(H21)</t>
    <phoneticPr fontId="2"/>
  </si>
  <si>
    <t>１０(H22)</t>
    <phoneticPr fontId="2"/>
  </si>
  <si>
    <t>１２(H24)</t>
    <phoneticPr fontId="2"/>
  </si>
  <si>
    <t>　（百万円、％）</t>
    <rPh sb="2" eb="3">
      <t>ヒャク</t>
    </rPh>
    <rPh sb="3" eb="5">
      <t>マンエン</t>
    </rPh>
    <phoneticPr fontId="2"/>
  </si>
  <si>
    <t>　　元利償還金　　元金</t>
    <rPh sb="2" eb="4">
      <t>ガンリ</t>
    </rPh>
    <rPh sb="4" eb="7">
      <t>ショウカンキン</t>
    </rPh>
    <rPh sb="9" eb="11">
      <t>ガンキン</t>
    </rPh>
    <phoneticPr fontId="2"/>
  </si>
  <si>
    <t>　　　　　　　　　利子</t>
    <rPh sb="9" eb="11">
      <t>リシ</t>
    </rPh>
    <phoneticPr fontId="2"/>
  </si>
  <si>
    <t>１３(H25)</t>
    <phoneticPr fontId="2"/>
  </si>
  <si>
    <t>１２(H24)</t>
    <phoneticPr fontId="2"/>
  </si>
  <si>
    <t>１３(H25)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</si>
</sst>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theme="0" tint="-0.1499984740745262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8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38" fontId="5" fillId="0" borderId="1" xfId="1" applyFont="1" applyBorder="1"/>
    <xf numFmtId="38" fontId="5" fillId="0" borderId="0" xfId="1" applyFont="1"/>
    <xf numFmtId="179" fontId="5" fillId="0" borderId="1" xfId="0" applyNumberFormat="1" applyFont="1" applyBorder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5" fillId="0" borderId="0" xfId="1" applyNumberFormat="1" applyFont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5" fillId="0" borderId="0" xfId="1" applyNumberFormat="1" applyFont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1" applyNumberFormat="1" applyFont="1" applyBorder="1"/>
    <xf numFmtId="183" fontId="4" fillId="0" borderId="1" xfId="0" applyNumberFormat="1" applyFont="1" applyFill="1" applyBorder="1" applyAlignment="1" applyProtection="1">
      <alignment vertical="center"/>
    </xf>
    <xf numFmtId="183" fontId="4" fillId="0" borderId="0" xfId="1" applyNumberFormat="1" applyFont="1"/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1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182" fontId="4" fillId="0" borderId="0" xfId="1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5" fillId="0" borderId="1" xfId="0" applyNumberFormat="1" applyFont="1" applyBorder="1" applyAlignme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5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183" fontId="5" fillId="0" borderId="0" xfId="0" applyNumberFormat="1" applyFont="1" applyBorder="1"/>
    <xf numFmtId="0" fontId="5" fillId="0" borderId="1" xfId="0" applyFont="1" applyBorder="1" applyAlignment="1"/>
    <xf numFmtId="0" fontId="4" fillId="0" borderId="2" xfId="0" applyFont="1" applyFill="1" applyBorder="1" applyAlignment="1" applyProtection="1">
      <alignment vertical="center"/>
    </xf>
    <xf numFmtId="183" fontId="5" fillId="0" borderId="3" xfId="0" applyNumberFormat="1" applyFont="1" applyBorder="1"/>
    <xf numFmtId="183" fontId="5" fillId="0" borderId="4" xfId="0" applyNumberFormat="1" applyFont="1" applyBorder="1"/>
    <xf numFmtId="0" fontId="5" fillId="2" borderId="1" xfId="0" applyFont="1" applyFill="1" applyBorder="1"/>
    <xf numFmtId="38" fontId="5" fillId="2" borderId="1" xfId="1" applyFont="1" applyFill="1" applyBorder="1"/>
    <xf numFmtId="183" fontId="5" fillId="2" borderId="1" xfId="0" applyNumberFormat="1" applyFont="1" applyFill="1" applyBorder="1"/>
    <xf numFmtId="179" fontId="5" fillId="2" borderId="1" xfId="1" applyNumberFormat="1" applyFont="1" applyFill="1" applyBorder="1"/>
    <xf numFmtId="179" fontId="5" fillId="2" borderId="5" xfId="1" applyNumberFormat="1" applyFont="1" applyFill="1" applyBorder="1"/>
    <xf numFmtId="183" fontId="5" fillId="2" borderId="4" xfId="0" applyNumberFormat="1" applyFont="1" applyFill="1" applyBorder="1"/>
    <xf numFmtId="179" fontId="4" fillId="2" borderId="1" xfId="1" applyNumberFormat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178" fontId="5" fillId="2" borderId="1" xfId="1" applyNumberFormat="1" applyFont="1" applyFill="1" applyBorder="1" applyAlignment="1">
      <alignment vertical="center"/>
    </xf>
    <xf numFmtId="183" fontId="5" fillId="2" borderId="1" xfId="0" applyNumberFormat="1" applyFont="1" applyFill="1" applyBorder="1" applyAlignment="1">
      <alignment vertical="center"/>
    </xf>
    <xf numFmtId="183" fontId="5" fillId="2" borderId="1" xfId="1" applyNumberFormat="1" applyFont="1" applyFill="1" applyBorder="1" applyAlignment="1">
      <alignment vertical="center"/>
    </xf>
    <xf numFmtId="180" fontId="5" fillId="2" borderId="1" xfId="1" applyNumberFormat="1" applyFont="1" applyFill="1" applyBorder="1" applyAlignment="1">
      <alignment vertical="center"/>
    </xf>
    <xf numFmtId="181" fontId="5" fillId="2" borderId="1" xfId="0" applyNumberFormat="1" applyFont="1" applyFill="1" applyBorder="1" applyAlignment="1">
      <alignment vertical="center"/>
    </xf>
    <xf numFmtId="182" fontId="5" fillId="2" borderId="1" xfId="0" applyNumberFormat="1" applyFont="1" applyFill="1" applyBorder="1" applyAlignment="1">
      <alignment vertical="center"/>
    </xf>
    <xf numFmtId="183" fontId="4" fillId="2" borderId="1" xfId="1" applyNumberFormat="1" applyFont="1" applyFill="1" applyBorder="1" applyProtection="1"/>
    <xf numFmtId="183" fontId="5" fillId="2" borderId="1" xfId="1" applyNumberFormat="1" applyFont="1" applyFill="1" applyBorder="1"/>
    <xf numFmtId="184" fontId="4" fillId="2" borderId="1" xfId="1" applyNumberFormat="1" applyFont="1" applyFill="1" applyBorder="1" applyProtection="1"/>
    <xf numFmtId="184" fontId="5" fillId="2" borderId="1" xfId="1" applyNumberFormat="1" applyFont="1" applyFill="1" applyBorder="1"/>
    <xf numFmtId="179" fontId="5" fillId="0" borderId="1" xfId="0" applyNumberFormat="1" applyFont="1" applyBorder="1" applyAlignment="1"/>
    <xf numFmtId="179" fontId="5" fillId="2" borderId="1" xfId="0" applyNumberFormat="1" applyFont="1" applyFill="1" applyBorder="1" applyAlignment="1"/>
    <xf numFmtId="179" fontId="5" fillId="2" borderId="1" xfId="1" applyNumberFormat="1" applyFont="1" applyFill="1" applyBorder="1" applyAlignment="1"/>
    <xf numFmtId="0" fontId="5" fillId="2" borderId="1" xfId="0" applyFont="1" applyFill="1" applyBorder="1" applyAlignment="1"/>
    <xf numFmtId="179" fontId="5" fillId="0" borderId="0" xfId="0" applyNumberFormat="1" applyFont="1" applyAlignment="1"/>
    <xf numFmtId="183" fontId="4" fillId="2" borderId="1" xfId="0" applyNumberFormat="1" applyFont="1" applyFill="1" applyBorder="1"/>
    <xf numFmtId="184" fontId="4" fillId="2" borderId="1" xfId="0" applyNumberFormat="1" applyFont="1" applyFill="1" applyBorder="1" applyProtection="1"/>
    <xf numFmtId="183" fontId="5" fillId="2" borderId="1" xfId="0" applyNumberFormat="1" applyFont="1" applyFill="1" applyBorder="1" applyAlignment="1"/>
    <xf numFmtId="183" fontId="4" fillId="2" borderId="1" xfId="0" applyNumberFormat="1" applyFont="1" applyFill="1" applyBorder="1" applyAlignment="1"/>
    <xf numFmtId="182" fontId="4" fillId="2" borderId="1" xfId="0" applyNumberFormat="1" applyFont="1" applyFill="1" applyBorder="1" applyProtection="1"/>
    <xf numFmtId="0" fontId="5" fillId="3" borderId="1" xfId="0" applyFont="1" applyFill="1" applyBorder="1" applyAlignment="1">
      <alignment vertical="center"/>
    </xf>
    <xf numFmtId="178" fontId="5" fillId="3" borderId="1" xfId="1" applyNumberFormat="1" applyFont="1" applyFill="1" applyBorder="1" applyAlignment="1">
      <alignment vertical="center"/>
    </xf>
    <xf numFmtId="183" fontId="5" fillId="3" borderId="1" xfId="0" applyNumberFormat="1" applyFont="1" applyFill="1" applyBorder="1" applyAlignment="1">
      <alignment vertical="center"/>
    </xf>
    <xf numFmtId="183" fontId="4" fillId="3" borderId="1" xfId="1" applyNumberFormat="1" applyFont="1" applyFill="1" applyBorder="1" applyAlignment="1" applyProtection="1">
      <alignment vertical="center"/>
    </xf>
    <xf numFmtId="180" fontId="5" fillId="3" borderId="1" xfId="1" applyNumberFormat="1" applyFont="1" applyFill="1" applyBorder="1" applyAlignment="1">
      <alignment vertical="center"/>
    </xf>
    <xf numFmtId="181" fontId="5" fillId="3" borderId="1" xfId="0" applyNumberFormat="1" applyFont="1" applyFill="1" applyBorder="1" applyAlignment="1">
      <alignment vertical="center"/>
    </xf>
    <xf numFmtId="182" fontId="5" fillId="3" borderId="1" xfId="0" applyNumberFormat="1" applyFont="1" applyFill="1" applyBorder="1" applyAlignment="1">
      <alignment vertical="center"/>
    </xf>
    <xf numFmtId="183" fontId="5" fillId="3" borderId="1" xfId="1" applyNumberFormat="1" applyFont="1" applyFill="1" applyBorder="1" applyAlignment="1">
      <alignment vertical="center"/>
    </xf>
    <xf numFmtId="185" fontId="5" fillId="3" borderId="0" xfId="0" applyNumberFormat="1" applyFont="1" applyFill="1"/>
    <xf numFmtId="183" fontId="4" fillId="3" borderId="0" xfId="0" applyNumberFormat="1" applyFont="1" applyFill="1"/>
    <xf numFmtId="0" fontId="5" fillId="3" borderId="1" xfId="0" applyFont="1" applyFill="1" applyBorder="1"/>
    <xf numFmtId="183" fontId="5" fillId="3" borderId="1" xfId="0" applyNumberFormat="1" applyFont="1" applyFill="1" applyBorder="1"/>
    <xf numFmtId="183" fontId="5" fillId="3" borderId="3" xfId="0" applyNumberFormat="1" applyFont="1" applyFill="1" applyBorder="1"/>
    <xf numFmtId="179" fontId="5" fillId="3" borderId="1" xfId="1" applyNumberFormat="1" applyFont="1" applyFill="1" applyBorder="1"/>
    <xf numFmtId="179" fontId="4" fillId="3" borderId="1" xfId="1" applyNumberFormat="1" applyFont="1" applyFill="1" applyBorder="1" applyAlignment="1" applyProtection="1">
      <alignment horizontal="right" vertical="center"/>
    </xf>
    <xf numFmtId="185" fontId="7" fillId="3" borderId="0" xfId="0" applyNumberFormat="1" applyFont="1" applyFill="1"/>
    <xf numFmtId="0" fontId="5" fillId="3" borderId="0" xfId="0" applyFont="1" applyFill="1"/>
    <xf numFmtId="179" fontId="5" fillId="3" borderId="0" xfId="0" applyNumberFormat="1" applyFont="1" applyFill="1"/>
    <xf numFmtId="0" fontId="5" fillId="3" borderId="1" xfId="0" applyFont="1" applyFill="1" applyBorder="1" applyAlignment="1"/>
    <xf numFmtId="183" fontId="4" fillId="3" borderId="1" xfId="1" applyNumberFormat="1" applyFont="1" applyFill="1" applyBorder="1" applyProtection="1"/>
    <xf numFmtId="183" fontId="5" fillId="3" borderId="1" xfId="1" applyNumberFormat="1" applyFont="1" applyFill="1" applyBorder="1"/>
    <xf numFmtId="179" fontId="7" fillId="3" borderId="0" xfId="0" applyNumberFormat="1" applyFont="1" applyFill="1"/>
    <xf numFmtId="184" fontId="4" fillId="3" borderId="1" xfId="1" applyNumberFormat="1" applyFont="1" applyFill="1" applyBorder="1" applyProtection="1"/>
    <xf numFmtId="184" fontId="5" fillId="3" borderId="1" xfId="1" applyNumberFormat="1" applyFont="1" applyFill="1" applyBorder="1"/>
    <xf numFmtId="183" fontId="5" fillId="0" borderId="0" xfId="0" applyNumberFormat="1" applyFont="1" applyFill="1"/>
    <xf numFmtId="183" fontId="4" fillId="0" borderId="0" xfId="0" applyNumberFormat="1" applyFont="1" applyFill="1"/>
    <xf numFmtId="0" fontId="5" fillId="0" borderId="1" xfId="0" applyFont="1" applyFill="1" applyBorder="1"/>
    <xf numFmtId="183" fontId="5" fillId="0" borderId="1" xfId="0" applyNumberFormat="1" applyFont="1" applyFill="1" applyBorder="1"/>
    <xf numFmtId="183" fontId="4" fillId="0" borderId="1" xfId="0" applyNumberFormat="1" applyFont="1" applyFill="1" applyBorder="1"/>
    <xf numFmtId="183" fontId="7" fillId="0" borderId="0" xfId="0" applyNumberFormat="1" applyFont="1" applyFill="1"/>
    <xf numFmtId="184" fontId="4" fillId="0" borderId="1" xfId="0" applyNumberFormat="1" applyFont="1" applyFill="1" applyBorder="1"/>
    <xf numFmtId="184" fontId="4" fillId="2" borderId="1" xfId="0" applyNumberFormat="1" applyFont="1" applyFill="1" applyBorder="1"/>
    <xf numFmtId="184" fontId="5" fillId="2" borderId="1" xfId="0" applyNumberFormat="1" applyFont="1" applyFill="1" applyBorder="1"/>
    <xf numFmtId="184" fontId="5" fillId="3" borderId="1" xfId="0" applyNumberFormat="1" applyFont="1" applyFill="1" applyBorder="1"/>
    <xf numFmtId="183" fontId="4" fillId="0" borderId="1" xfId="0" applyNumberFormat="1" applyFont="1" applyFill="1" applyBorder="1" applyAlignment="1"/>
    <xf numFmtId="183" fontId="9" fillId="0" borderId="0" xfId="0" applyNumberFormat="1" applyFont="1" applyFill="1"/>
    <xf numFmtId="182" fontId="4" fillId="0" borderId="0" xfId="0" applyNumberFormat="1" applyFont="1" applyFill="1"/>
    <xf numFmtId="183" fontId="10" fillId="2" borderId="1" xfId="0" applyNumberFormat="1" applyFont="1" applyFill="1" applyBorder="1" applyAlignment="1">
      <alignment vertical="center"/>
    </xf>
    <xf numFmtId="181" fontId="10" fillId="2" borderId="1" xfId="0" applyNumberFormat="1" applyFont="1" applyFill="1" applyBorder="1" applyAlignment="1">
      <alignment vertical="center"/>
    </xf>
    <xf numFmtId="182" fontId="10" fillId="2" borderId="1" xfId="0" applyNumberFormat="1" applyFont="1" applyFill="1" applyBorder="1" applyAlignment="1">
      <alignment vertical="center"/>
    </xf>
    <xf numFmtId="183" fontId="4" fillId="3" borderId="0" xfId="0" applyNumberFormat="1" applyFont="1" applyFill="1" applyAlignment="1">
      <alignment horizontal="center"/>
    </xf>
    <xf numFmtId="183" fontId="5" fillId="2" borderId="3" xfId="0" applyNumberFormat="1" applyFont="1" applyFill="1" applyBorder="1"/>
    <xf numFmtId="184" fontId="4" fillId="2" borderId="3" xfId="0" applyNumberFormat="1" applyFont="1" applyFill="1" applyBorder="1" applyProtection="1"/>
    <xf numFmtId="184" fontId="4" fillId="0" borderId="3" xfId="0" applyNumberFormat="1" applyFont="1" applyFill="1" applyBorder="1" applyProtection="1"/>
    <xf numFmtId="184" fontId="4" fillId="2" borderId="4" xfId="0" applyNumberFormat="1" applyFont="1" applyFill="1" applyBorder="1" applyProtection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616124555111226"/>
          <c:y val="1.3630731102850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0946074229103"/>
          <c:y val="9.7893595351821072E-2"/>
          <c:w val="0.75043757914345277"/>
          <c:h val="0.71623415333357698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グラフ!$Q$1:$AN$1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グラフ!$Q$7:$AN$7</c:f>
              <c:numCache>
                <c:formatCode>#,##0,</c:formatCode>
                <c:ptCount val="23"/>
                <c:pt idx="0">
                  <c:v>46877365</c:v>
                </c:pt>
                <c:pt idx="1">
                  <c:v>48917851</c:v>
                </c:pt>
                <c:pt idx="2">
                  <c:v>47519500</c:v>
                </c:pt>
                <c:pt idx="3">
                  <c:v>49572659</c:v>
                </c:pt>
                <c:pt idx="4">
                  <c:v>49203765</c:v>
                </c:pt>
                <c:pt idx="5">
                  <c:v>49438126</c:v>
                </c:pt>
                <c:pt idx="6">
                  <c:v>49264062</c:v>
                </c:pt>
                <c:pt idx="7">
                  <c:v>52896113</c:v>
                </c:pt>
                <c:pt idx="8">
                  <c:v>54625115</c:v>
                </c:pt>
                <c:pt idx="9">
                  <c:v>51238751</c:v>
                </c:pt>
                <c:pt idx="10">
                  <c:v>51953857</c:v>
                </c:pt>
                <c:pt idx="11">
                  <c:v>50857278</c:v>
                </c:pt>
                <c:pt idx="12">
                  <c:v>53865690</c:v>
                </c:pt>
                <c:pt idx="13">
                  <c:v>47998880</c:v>
                </c:pt>
                <c:pt idx="14">
                  <c:v>48203668</c:v>
                </c:pt>
                <c:pt idx="15">
                  <c:v>46898360</c:v>
                </c:pt>
                <c:pt idx="16">
                  <c:v>45857038</c:v>
                </c:pt>
                <c:pt idx="17">
                  <c:v>46190932</c:v>
                </c:pt>
                <c:pt idx="18">
                  <c:v>52940745</c:v>
                </c:pt>
                <c:pt idx="19">
                  <c:v>54626051</c:v>
                </c:pt>
                <c:pt idx="20">
                  <c:v>57658797</c:v>
                </c:pt>
                <c:pt idx="21">
                  <c:v>56668597</c:v>
                </c:pt>
                <c:pt idx="22">
                  <c:v>60354763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9-4D93-8FA0-13D6934DE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4384640"/>
        <c:axId val="134399104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グラフ!$Q$1:$AN$1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グラフ!$Q$2:$AN$2</c:f>
              <c:numCache>
                <c:formatCode>#,##0,</c:formatCode>
                <c:ptCount val="23"/>
                <c:pt idx="0">
                  <c:v>18585722</c:v>
                </c:pt>
                <c:pt idx="1">
                  <c:v>19857236</c:v>
                </c:pt>
                <c:pt idx="2">
                  <c:v>19438350</c:v>
                </c:pt>
                <c:pt idx="3">
                  <c:v>18600440</c:v>
                </c:pt>
                <c:pt idx="4">
                  <c:v>19249356</c:v>
                </c:pt>
                <c:pt idx="5">
                  <c:v>19819324</c:v>
                </c:pt>
                <c:pt idx="6">
                  <c:v>20487275</c:v>
                </c:pt>
                <c:pt idx="7">
                  <c:v>19763009</c:v>
                </c:pt>
                <c:pt idx="8">
                  <c:v>19580317</c:v>
                </c:pt>
                <c:pt idx="9">
                  <c:v>19097708</c:v>
                </c:pt>
                <c:pt idx="10">
                  <c:v>19146222</c:v>
                </c:pt>
                <c:pt idx="11">
                  <c:v>19063226</c:v>
                </c:pt>
                <c:pt idx="12">
                  <c:v>18457887</c:v>
                </c:pt>
                <c:pt idx="13">
                  <c:v>18158286</c:v>
                </c:pt>
                <c:pt idx="14">
                  <c:v>18443624</c:v>
                </c:pt>
                <c:pt idx="15">
                  <c:v>18623207</c:v>
                </c:pt>
                <c:pt idx="16">
                  <c:v>20004982</c:v>
                </c:pt>
                <c:pt idx="17">
                  <c:v>20202545</c:v>
                </c:pt>
                <c:pt idx="18">
                  <c:v>19498696</c:v>
                </c:pt>
                <c:pt idx="19">
                  <c:v>19111292</c:v>
                </c:pt>
                <c:pt idx="20">
                  <c:v>19328398</c:v>
                </c:pt>
                <c:pt idx="21">
                  <c:v>18865142</c:v>
                </c:pt>
                <c:pt idx="22">
                  <c:v>19558893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9-4D93-8FA0-13D6934DE13A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グラフ!$Q$1:$AN$1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グラフ!$Q$3:$AN$3</c:f>
              <c:numCache>
                <c:formatCode>#,##0,</c:formatCode>
                <c:ptCount val="23"/>
                <c:pt idx="0">
                  <c:v>6955340</c:v>
                </c:pt>
                <c:pt idx="1">
                  <c:v>7656966</c:v>
                </c:pt>
                <c:pt idx="2">
                  <c:v>7324216</c:v>
                </c:pt>
                <c:pt idx="3">
                  <c:v>7756274</c:v>
                </c:pt>
                <c:pt idx="4">
                  <c:v>8187207</c:v>
                </c:pt>
                <c:pt idx="5">
                  <c:v>8643002</c:v>
                </c:pt>
                <c:pt idx="6">
                  <c:v>8850267</c:v>
                </c:pt>
                <c:pt idx="7">
                  <c:v>9639267</c:v>
                </c:pt>
                <c:pt idx="8">
                  <c:v>10758527</c:v>
                </c:pt>
                <c:pt idx="9">
                  <c:v>11249558</c:v>
                </c:pt>
                <c:pt idx="10">
                  <c:v>10172433</c:v>
                </c:pt>
                <c:pt idx="11">
                  <c:v>9149176</c:v>
                </c:pt>
                <c:pt idx="12">
                  <c:v>7720667</c:v>
                </c:pt>
                <c:pt idx="13">
                  <c:v>7473743</c:v>
                </c:pt>
                <c:pt idx="14">
                  <c:v>7700893</c:v>
                </c:pt>
                <c:pt idx="15">
                  <c:v>7174919</c:v>
                </c:pt>
                <c:pt idx="16">
                  <c:v>6902894</c:v>
                </c:pt>
                <c:pt idx="17">
                  <c:v>7752282</c:v>
                </c:pt>
                <c:pt idx="18">
                  <c:v>8205626</c:v>
                </c:pt>
                <c:pt idx="19">
                  <c:v>9777299</c:v>
                </c:pt>
                <c:pt idx="20">
                  <c:v>10184961</c:v>
                </c:pt>
                <c:pt idx="21">
                  <c:v>10062185</c:v>
                </c:pt>
                <c:pt idx="22">
                  <c:v>10107636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9-4D93-8FA0-13D6934DE13A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グラフ!$Q$1:$AN$1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グラフ!$Q$4:$AN$4</c:f>
              <c:numCache>
                <c:formatCode>#,##0,</c:formatCode>
                <c:ptCount val="23"/>
                <c:pt idx="0">
                  <c:v>2395820</c:v>
                </c:pt>
                <c:pt idx="1">
                  <c:v>2631134</c:v>
                </c:pt>
                <c:pt idx="2">
                  <c:v>2870702</c:v>
                </c:pt>
                <c:pt idx="3">
                  <c:v>3793243</c:v>
                </c:pt>
                <c:pt idx="4">
                  <c:v>3478862</c:v>
                </c:pt>
                <c:pt idx="5">
                  <c:v>3208041</c:v>
                </c:pt>
                <c:pt idx="6">
                  <c:v>3197143</c:v>
                </c:pt>
                <c:pt idx="7">
                  <c:v>4209068</c:v>
                </c:pt>
                <c:pt idx="8">
                  <c:v>4674559</c:v>
                </c:pt>
                <c:pt idx="9">
                  <c:v>2818598</c:v>
                </c:pt>
                <c:pt idx="10">
                  <c:v>3036786</c:v>
                </c:pt>
                <c:pt idx="11">
                  <c:v>2866181</c:v>
                </c:pt>
                <c:pt idx="12">
                  <c:v>3688337</c:v>
                </c:pt>
                <c:pt idx="13">
                  <c:v>3323371</c:v>
                </c:pt>
                <c:pt idx="14">
                  <c:v>3275119</c:v>
                </c:pt>
                <c:pt idx="15">
                  <c:v>2751818</c:v>
                </c:pt>
                <c:pt idx="16">
                  <c:v>2737204</c:v>
                </c:pt>
                <c:pt idx="17">
                  <c:v>3495606</c:v>
                </c:pt>
                <c:pt idx="18">
                  <c:v>6713584</c:v>
                </c:pt>
                <c:pt idx="19">
                  <c:v>6021365</c:v>
                </c:pt>
                <c:pt idx="20">
                  <c:v>6467002</c:v>
                </c:pt>
                <c:pt idx="21">
                  <c:v>5666065</c:v>
                </c:pt>
                <c:pt idx="22">
                  <c:v>6048369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9-4D93-8FA0-13D6934DE13A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グラフ!$Q$1:$AN$1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グラフ!$Q$5:$AN$5</c:f>
              <c:numCache>
                <c:formatCode>#,##0,</c:formatCode>
                <c:ptCount val="23"/>
                <c:pt idx="0">
                  <c:v>2117712</c:v>
                </c:pt>
                <c:pt idx="1">
                  <c:v>2454713</c:v>
                </c:pt>
                <c:pt idx="2">
                  <c:v>2938046</c:v>
                </c:pt>
                <c:pt idx="3">
                  <c:v>1768760</c:v>
                </c:pt>
                <c:pt idx="4">
                  <c:v>1987470</c:v>
                </c:pt>
                <c:pt idx="5">
                  <c:v>2481022</c:v>
                </c:pt>
                <c:pt idx="6">
                  <c:v>2504870</c:v>
                </c:pt>
                <c:pt idx="7">
                  <c:v>2287017</c:v>
                </c:pt>
                <c:pt idx="8">
                  <c:v>2534798</c:v>
                </c:pt>
                <c:pt idx="9">
                  <c:v>1927802</c:v>
                </c:pt>
                <c:pt idx="10">
                  <c:v>1847607</c:v>
                </c:pt>
                <c:pt idx="11">
                  <c:v>2176280</c:v>
                </c:pt>
                <c:pt idx="12">
                  <c:v>2075152</c:v>
                </c:pt>
                <c:pt idx="13">
                  <c:v>2052383</c:v>
                </c:pt>
                <c:pt idx="14">
                  <c:v>1909174</c:v>
                </c:pt>
                <c:pt idx="15">
                  <c:v>1890501</c:v>
                </c:pt>
                <c:pt idx="16">
                  <c:v>2289067</c:v>
                </c:pt>
                <c:pt idx="17">
                  <c:v>2363940</c:v>
                </c:pt>
                <c:pt idx="18">
                  <c:v>2794812</c:v>
                </c:pt>
                <c:pt idx="19">
                  <c:v>3307013</c:v>
                </c:pt>
                <c:pt idx="20">
                  <c:v>4003477</c:v>
                </c:pt>
                <c:pt idx="21">
                  <c:v>3255713</c:v>
                </c:pt>
                <c:pt idx="22">
                  <c:v>2985160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9-4D93-8FA0-13D6934DE13A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グラフ!$Q$1:$AN$1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グラフ!$Q$6:$AN$6</c:f>
              <c:numCache>
                <c:formatCode>#,##0,</c:formatCode>
                <c:ptCount val="23"/>
                <c:pt idx="0">
                  <c:v>3739699</c:v>
                </c:pt>
                <c:pt idx="1">
                  <c:v>4094300</c:v>
                </c:pt>
                <c:pt idx="2">
                  <c:v>3922200</c:v>
                </c:pt>
                <c:pt idx="3">
                  <c:v>6168700</c:v>
                </c:pt>
                <c:pt idx="4">
                  <c:v>5416000</c:v>
                </c:pt>
                <c:pt idx="5">
                  <c:v>5198700</c:v>
                </c:pt>
                <c:pt idx="6">
                  <c:v>4300500</c:v>
                </c:pt>
                <c:pt idx="7">
                  <c:v>5266200</c:v>
                </c:pt>
                <c:pt idx="8">
                  <c:v>4770800</c:v>
                </c:pt>
                <c:pt idx="9">
                  <c:v>4732900</c:v>
                </c:pt>
                <c:pt idx="10">
                  <c:v>5037259</c:v>
                </c:pt>
                <c:pt idx="11">
                  <c:v>5078823</c:v>
                </c:pt>
                <c:pt idx="12">
                  <c:v>7246800</c:v>
                </c:pt>
                <c:pt idx="13">
                  <c:v>4367118</c:v>
                </c:pt>
                <c:pt idx="14">
                  <c:v>4170382</c:v>
                </c:pt>
                <c:pt idx="15">
                  <c:v>3527200</c:v>
                </c:pt>
                <c:pt idx="16">
                  <c:v>2655661</c:v>
                </c:pt>
                <c:pt idx="17">
                  <c:v>2040095</c:v>
                </c:pt>
                <c:pt idx="18">
                  <c:v>3449797</c:v>
                </c:pt>
                <c:pt idx="19">
                  <c:v>5780500</c:v>
                </c:pt>
                <c:pt idx="20">
                  <c:v>6097500</c:v>
                </c:pt>
                <c:pt idx="21">
                  <c:v>6121100</c:v>
                </c:pt>
                <c:pt idx="22">
                  <c:v>7769000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9-4D93-8FA0-13D6934DE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01024"/>
        <c:axId val="134411008"/>
      </c:lineChart>
      <c:catAx>
        <c:axId val="134384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39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399104"/>
        <c:scaling>
          <c:orientation val="minMax"/>
          <c:max val="61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216404886561954E-2"/>
              <c:y val="4.956645753853263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384640"/>
        <c:crosses val="autoZero"/>
        <c:crossBetween val="between"/>
      </c:valAx>
      <c:catAx>
        <c:axId val="134401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4411008"/>
        <c:crosses val="autoZero"/>
        <c:auto val="0"/>
        <c:lblAlgn val="ctr"/>
        <c:lblOffset val="100"/>
        <c:noMultiLvlLbl val="0"/>
      </c:catAx>
      <c:valAx>
        <c:axId val="1344110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467851204463362"/>
              <c:y val="5.4523087030478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40102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12588347922483"/>
          <c:y val="0.90830381797070914"/>
          <c:w val="0.82024570227150906"/>
          <c:h val="8.4262863982150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2105286181332607"/>
          <c:y val="2.366127023661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0532402400464"/>
          <c:y val="9.8381115850860124E-2"/>
          <c:w val="0.71578978026906059"/>
          <c:h val="0.68991314153641137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グラフ!$Q$30:$AN$30</c:f>
              <c:strCache>
                <c:ptCount val="23"/>
                <c:pt idx="0">
                  <c:v>９１(H3）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グラフ!$Q$34:$AN$34</c:f>
              <c:numCache>
                <c:formatCode>#,##0,</c:formatCode>
                <c:ptCount val="23"/>
                <c:pt idx="0">
                  <c:v>18585722</c:v>
                </c:pt>
                <c:pt idx="1">
                  <c:v>19857236</c:v>
                </c:pt>
                <c:pt idx="2">
                  <c:v>19438350</c:v>
                </c:pt>
                <c:pt idx="3">
                  <c:v>18600140</c:v>
                </c:pt>
                <c:pt idx="4">
                  <c:v>19249356</c:v>
                </c:pt>
                <c:pt idx="5">
                  <c:v>19819324</c:v>
                </c:pt>
                <c:pt idx="6">
                  <c:v>20487275</c:v>
                </c:pt>
                <c:pt idx="7">
                  <c:v>19763009</c:v>
                </c:pt>
                <c:pt idx="8">
                  <c:v>19580317</c:v>
                </c:pt>
                <c:pt idx="9">
                  <c:v>19097798</c:v>
                </c:pt>
                <c:pt idx="10">
                  <c:v>19146222</c:v>
                </c:pt>
                <c:pt idx="11">
                  <c:v>19063232</c:v>
                </c:pt>
                <c:pt idx="12">
                  <c:v>18457893</c:v>
                </c:pt>
                <c:pt idx="13">
                  <c:v>18158434</c:v>
                </c:pt>
                <c:pt idx="14">
                  <c:v>18443772</c:v>
                </c:pt>
                <c:pt idx="15">
                  <c:v>18623355</c:v>
                </c:pt>
                <c:pt idx="16">
                  <c:v>20004998</c:v>
                </c:pt>
                <c:pt idx="17">
                  <c:v>20202561</c:v>
                </c:pt>
                <c:pt idx="18">
                  <c:v>19498709</c:v>
                </c:pt>
                <c:pt idx="19">
                  <c:v>19111305</c:v>
                </c:pt>
                <c:pt idx="20">
                  <c:v>19328398</c:v>
                </c:pt>
                <c:pt idx="21">
                  <c:v>18865142</c:v>
                </c:pt>
                <c:pt idx="22">
                  <c:v>19558893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4-4B9E-BD03-4FCBC4F68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2951040"/>
        <c:axId val="132961408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グラフ!$Q$30:$AN$30</c:f>
              <c:strCache>
                <c:ptCount val="23"/>
                <c:pt idx="0">
                  <c:v>９１(H3）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グラフ!$Q$31:$AN$31</c:f>
              <c:numCache>
                <c:formatCode>#,##0,</c:formatCode>
                <c:ptCount val="23"/>
                <c:pt idx="0">
                  <c:v>9398123</c:v>
                </c:pt>
                <c:pt idx="1">
                  <c:v>9972406</c:v>
                </c:pt>
                <c:pt idx="2">
                  <c:v>9134244</c:v>
                </c:pt>
                <c:pt idx="3">
                  <c:v>7728959</c:v>
                </c:pt>
                <c:pt idx="4">
                  <c:v>7910301</c:v>
                </c:pt>
                <c:pt idx="5">
                  <c:v>8070444</c:v>
                </c:pt>
                <c:pt idx="6">
                  <c:v>8701682</c:v>
                </c:pt>
                <c:pt idx="7">
                  <c:v>7564978</c:v>
                </c:pt>
                <c:pt idx="8">
                  <c:v>7073857</c:v>
                </c:pt>
                <c:pt idx="9">
                  <c:v>7020679</c:v>
                </c:pt>
                <c:pt idx="10">
                  <c:v>6751645</c:v>
                </c:pt>
                <c:pt idx="11">
                  <c:v>6600323</c:v>
                </c:pt>
                <c:pt idx="12">
                  <c:v>6298499</c:v>
                </c:pt>
                <c:pt idx="13">
                  <c:v>6097635</c:v>
                </c:pt>
                <c:pt idx="14">
                  <c:v>6322947</c:v>
                </c:pt>
                <c:pt idx="15">
                  <c:v>7158752</c:v>
                </c:pt>
                <c:pt idx="16">
                  <c:v>8427006</c:v>
                </c:pt>
                <c:pt idx="17">
                  <c:v>8552504</c:v>
                </c:pt>
                <c:pt idx="18">
                  <c:v>8075187</c:v>
                </c:pt>
                <c:pt idx="19">
                  <c:v>7599609</c:v>
                </c:pt>
                <c:pt idx="20">
                  <c:v>7607767</c:v>
                </c:pt>
                <c:pt idx="21">
                  <c:v>7925430</c:v>
                </c:pt>
                <c:pt idx="22">
                  <c:v>8593377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84-4B9E-BD03-4FCBC4F68EA8}"/>
            </c:ext>
          </c:extLst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グラフ!$Q$30:$AN$30</c:f>
              <c:strCache>
                <c:ptCount val="23"/>
                <c:pt idx="0">
                  <c:v>９１(H3）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グラフ!$Q$32:$AN$32</c:f>
              <c:numCache>
                <c:formatCode>#,##0,</c:formatCode>
                <c:ptCount val="23"/>
                <c:pt idx="0">
                  <c:v>7015302</c:v>
                </c:pt>
                <c:pt idx="1">
                  <c:v>7657333</c:v>
                </c:pt>
                <c:pt idx="2">
                  <c:v>8012803</c:v>
                </c:pt>
                <c:pt idx="3">
                  <c:v>8554244</c:v>
                </c:pt>
                <c:pt idx="4">
                  <c:v>8913888</c:v>
                </c:pt>
                <c:pt idx="5">
                  <c:v>9294841</c:v>
                </c:pt>
                <c:pt idx="6">
                  <c:v>9236040</c:v>
                </c:pt>
                <c:pt idx="7">
                  <c:v>9648064</c:v>
                </c:pt>
                <c:pt idx="8">
                  <c:v>10101277</c:v>
                </c:pt>
                <c:pt idx="9">
                  <c:v>9772132</c:v>
                </c:pt>
                <c:pt idx="10">
                  <c:v>10088986</c:v>
                </c:pt>
                <c:pt idx="11">
                  <c:v>10188416</c:v>
                </c:pt>
                <c:pt idx="12">
                  <c:v>9960131</c:v>
                </c:pt>
                <c:pt idx="13">
                  <c:v>9839809</c:v>
                </c:pt>
                <c:pt idx="14">
                  <c:v>9939410</c:v>
                </c:pt>
                <c:pt idx="15">
                  <c:v>9323615</c:v>
                </c:pt>
                <c:pt idx="16">
                  <c:v>9390056</c:v>
                </c:pt>
                <c:pt idx="17">
                  <c:v>9513157</c:v>
                </c:pt>
                <c:pt idx="18">
                  <c:v>9365793</c:v>
                </c:pt>
                <c:pt idx="19">
                  <c:v>9436867</c:v>
                </c:pt>
                <c:pt idx="20">
                  <c:v>9350711</c:v>
                </c:pt>
                <c:pt idx="21">
                  <c:v>8810775</c:v>
                </c:pt>
                <c:pt idx="22">
                  <c:v>8738570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84-4B9E-BD03-4FCBC4F68EA8}"/>
            </c:ext>
          </c:extLst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グラフ!$Q$30:$AN$30</c:f>
              <c:strCache>
                <c:ptCount val="23"/>
                <c:pt idx="0">
                  <c:v>９１(H3）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グラフ!$Q$33:$AN$33</c:f>
              <c:numCache>
                <c:formatCode>#,##0,</c:formatCode>
                <c:ptCount val="23"/>
                <c:pt idx="0">
                  <c:v>829901</c:v>
                </c:pt>
                <c:pt idx="1">
                  <c:v>837994</c:v>
                </c:pt>
                <c:pt idx="2">
                  <c:v>862337</c:v>
                </c:pt>
                <c:pt idx="3">
                  <c:v>896171</c:v>
                </c:pt>
                <c:pt idx="4">
                  <c:v>978858</c:v>
                </c:pt>
                <c:pt idx="5">
                  <c:v>988390</c:v>
                </c:pt>
                <c:pt idx="6">
                  <c:v>1131421</c:v>
                </c:pt>
                <c:pt idx="7">
                  <c:v>1196735</c:v>
                </c:pt>
                <c:pt idx="8">
                  <c:v>1031393</c:v>
                </c:pt>
                <c:pt idx="9">
                  <c:v>955011</c:v>
                </c:pt>
                <c:pt idx="10">
                  <c:v>934419</c:v>
                </c:pt>
                <c:pt idx="11">
                  <c:v>902166</c:v>
                </c:pt>
                <c:pt idx="12">
                  <c:v>893220</c:v>
                </c:pt>
                <c:pt idx="13">
                  <c:v>914955</c:v>
                </c:pt>
                <c:pt idx="14">
                  <c:v>883342</c:v>
                </c:pt>
                <c:pt idx="15">
                  <c:v>913335</c:v>
                </c:pt>
                <c:pt idx="16">
                  <c:v>919737</c:v>
                </c:pt>
                <c:pt idx="17">
                  <c:v>872240</c:v>
                </c:pt>
                <c:pt idx="18">
                  <c:v>818672</c:v>
                </c:pt>
                <c:pt idx="19">
                  <c:v>836127</c:v>
                </c:pt>
                <c:pt idx="20">
                  <c:v>983220</c:v>
                </c:pt>
                <c:pt idx="21">
                  <c:v>971545</c:v>
                </c:pt>
                <c:pt idx="22">
                  <c:v>1076237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84-4B9E-BD03-4FCBC4F68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63328"/>
        <c:axId val="132969216"/>
      </c:lineChart>
      <c:catAx>
        <c:axId val="132951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961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961408"/>
        <c:scaling>
          <c:orientation val="minMax"/>
          <c:max val="22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9298245614035092E-2"/>
              <c:y val="5.8530510585305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951040"/>
        <c:crosses val="autoZero"/>
        <c:crossBetween val="between"/>
      </c:valAx>
      <c:catAx>
        <c:axId val="13296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2969216"/>
        <c:crosses val="autoZero"/>
        <c:auto val="0"/>
        <c:lblAlgn val="ctr"/>
        <c:lblOffset val="100"/>
        <c:noMultiLvlLbl val="0"/>
      </c:catAx>
      <c:valAx>
        <c:axId val="13296921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210572362665193"/>
              <c:y val="5.603985056039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96332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105263157894736E-2"/>
          <c:y val="0.90411007932850251"/>
          <c:w val="0.94736888152138876"/>
          <c:h val="7.84557907845577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4224692501672577"/>
          <c:y val="1.5384615384615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8546658200796"/>
          <c:y val="0.10512823803342793"/>
          <c:w val="0.79679387113774669"/>
          <c:h val="0.7243592010839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グラフ!$Q$93:$AN$93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グラフ!$Q$94:$AN$94</c:f>
              <c:numCache>
                <c:formatCode>#,##0,</c:formatCode>
                <c:ptCount val="23"/>
                <c:pt idx="0">
                  <c:v>45254097</c:v>
                </c:pt>
                <c:pt idx="1">
                  <c:v>47028999</c:v>
                </c:pt>
                <c:pt idx="2">
                  <c:v>45503292</c:v>
                </c:pt>
                <c:pt idx="3">
                  <c:v>47685978</c:v>
                </c:pt>
                <c:pt idx="4">
                  <c:v>47276067</c:v>
                </c:pt>
                <c:pt idx="5">
                  <c:v>47320858</c:v>
                </c:pt>
                <c:pt idx="6">
                  <c:v>47098019</c:v>
                </c:pt>
                <c:pt idx="7">
                  <c:v>50026571</c:v>
                </c:pt>
                <c:pt idx="8">
                  <c:v>53079002</c:v>
                </c:pt>
                <c:pt idx="9">
                  <c:v>48553942</c:v>
                </c:pt>
                <c:pt idx="10">
                  <c:v>49588209</c:v>
                </c:pt>
                <c:pt idx="11">
                  <c:v>48921691</c:v>
                </c:pt>
                <c:pt idx="12">
                  <c:v>51807638</c:v>
                </c:pt>
                <c:pt idx="13">
                  <c:v>45935655</c:v>
                </c:pt>
                <c:pt idx="14">
                  <c:v>46197125</c:v>
                </c:pt>
                <c:pt idx="15">
                  <c:v>44958074</c:v>
                </c:pt>
                <c:pt idx="16">
                  <c:v>43908691</c:v>
                </c:pt>
                <c:pt idx="17">
                  <c:v>43723356</c:v>
                </c:pt>
                <c:pt idx="18">
                  <c:v>50126429</c:v>
                </c:pt>
                <c:pt idx="19">
                  <c:v>51672940</c:v>
                </c:pt>
                <c:pt idx="20">
                  <c:v>54453685</c:v>
                </c:pt>
                <c:pt idx="21">
                  <c:v>53441681</c:v>
                </c:pt>
                <c:pt idx="22">
                  <c:v>53441681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4-47DE-BD5D-2F0C8408A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4456064"/>
        <c:axId val="134457984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グラフ!$Q$93:$AN$93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グラフ!$Q$95:$AN$95</c:f>
              <c:numCache>
                <c:formatCode>#,##0,</c:formatCode>
                <c:ptCount val="23"/>
                <c:pt idx="0">
                  <c:v>28018120</c:v>
                </c:pt>
                <c:pt idx="1">
                  <c:v>30016806</c:v>
                </c:pt>
                <c:pt idx="2">
                  <c:v>31411602</c:v>
                </c:pt>
                <c:pt idx="3">
                  <c:v>34741323</c:v>
                </c:pt>
                <c:pt idx="4">
                  <c:v>37550498</c:v>
                </c:pt>
                <c:pt idx="5">
                  <c:v>39843278</c:v>
                </c:pt>
                <c:pt idx="6">
                  <c:v>40984998</c:v>
                </c:pt>
                <c:pt idx="7">
                  <c:v>42604644</c:v>
                </c:pt>
                <c:pt idx="8">
                  <c:v>43812877</c:v>
                </c:pt>
                <c:pt idx="9">
                  <c:v>44770292</c:v>
                </c:pt>
                <c:pt idx="10">
                  <c:v>45770354</c:v>
                </c:pt>
                <c:pt idx="11">
                  <c:v>46720638</c:v>
                </c:pt>
                <c:pt idx="12">
                  <c:v>49881798</c:v>
                </c:pt>
                <c:pt idx="13">
                  <c:v>49439309</c:v>
                </c:pt>
                <c:pt idx="14">
                  <c:v>49414440</c:v>
                </c:pt>
                <c:pt idx="15">
                  <c:v>48699316</c:v>
                </c:pt>
                <c:pt idx="16">
                  <c:v>46871488</c:v>
                </c:pt>
                <c:pt idx="17">
                  <c:v>44501122</c:v>
                </c:pt>
                <c:pt idx="18">
                  <c:v>43660304</c:v>
                </c:pt>
                <c:pt idx="19">
                  <c:v>45138118</c:v>
                </c:pt>
                <c:pt idx="20">
                  <c:v>47239921</c:v>
                </c:pt>
                <c:pt idx="21">
                  <c:v>49097691</c:v>
                </c:pt>
                <c:pt idx="22">
                  <c:v>49097691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54-47DE-BD5D-2F0C8408A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56064"/>
        <c:axId val="134457984"/>
      </c:lineChart>
      <c:catAx>
        <c:axId val="134456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457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457984"/>
        <c:scaling>
          <c:orientation val="minMax"/>
          <c:max val="55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2780982591079854E-2"/>
              <c:y val="6.41025641025641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456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381531853972795"/>
          <c:y val="0.91923110572716837"/>
          <c:w val="0.549021245338985"/>
          <c:h val="5.51282051282054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2984338999509893"/>
          <c:y val="9.186351706036745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89027543199766"/>
          <c:y val="8.0052634504660394E-2"/>
          <c:w val="0.74464237403529709"/>
          <c:h val="0.6998563263167491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グラフ!$Q$47:$AN$47</c:f>
              <c:numCache>
                <c:formatCode>#,##0,</c:formatCode>
                <c:ptCount val="23"/>
                <c:pt idx="0">
                  <c:v>45254097</c:v>
                </c:pt>
                <c:pt idx="1">
                  <c:v>47028999</c:v>
                </c:pt>
                <c:pt idx="2">
                  <c:v>45503292</c:v>
                </c:pt>
                <c:pt idx="3">
                  <c:v>47685978</c:v>
                </c:pt>
                <c:pt idx="4">
                  <c:v>47276076</c:v>
                </c:pt>
                <c:pt idx="5">
                  <c:v>47320858</c:v>
                </c:pt>
                <c:pt idx="6">
                  <c:v>47098019</c:v>
                </c:pt>
                <c:pt idx="7">
                  <c:v>50026447</c:v>
                </c:pt>
                <c:pt idx="8">
                  <c:v>53079002</c:v>
                </c:pt>
                <c:pt idx="9">
                  <c:v>48553942</c:v>
                </c:pt>
                <c:pt idx="10">
                  <c:v>49588209</c:v>
                </c:pt>
                <c:pt idx="11">
                  <c:v>48921691</c:v>
                </c:pt>
                <c:pt idx="12">
                  <c:v>51807638</c:v>
                </c:pt>
                <c:pt idx="13">
                  <c:v>45935659</c:v>
                </c:pt>
                <c:pt idx="14">
                  <c:v>46197129</c:v>
                </c:pt>
                <c:pt idx="15">
                  <c:v>44958490</c:v>
                </c:pt>
                <c:pt idx="16">
                  <c:v>43908695</c:v>
                </c:pt>
                <c:pt idx="17">
                  <c:v>43723359</c:v>
                </c:pt>
                <c:pt idx="18">
                  <c:v>50130821</c:v>
                </c:pt>
                <c:pt idx="19">
                  <c:v>51672941</c:v>
                </c:pt>
                <c:pt idx="20">
                  <c:v>54453685</c:v>
                </c:pt>
                <c:pt idx="21">
                  <c:v>53441681</c:v>
                </c:pt>
                <c:pt idx="22">
                  <c:v>56331297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D-4C6D-AC97-2177CCCF5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5638400"/>
        <c:axId val="135652864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グラフ!$Q$40:$AN$40</c:f>
              <c:numCache>
                <c:formatCode>#,##0,</c:formatCode>
                <c:ptCount val="23"/>
                <c:pt idx="0">
                  <c:v>8853471</c:v>
                </c:pt>
                <c:pt idx="1">
                  <c:v>9453692</c:v>
                </c:pt>
                <c:pt idx="2">
                  <c:v>9713731</c:v>
                </c:pt>
                <c:pt idx="3">
                  <c:v>10024313</c:v>
                </c:pt>
                <c:pt idx="4">
                  <c:v>10209725</c:v>
                </c:pt>
                <c:pt idx="5">
                  <c:v>10485648</c:v>
                </c:pt>
                <c:pt idx="6">
                  <c:v>10883576</c:v>
                </c:pt>
                <c:pt idx="7">
                  <c:v>10793445</c:v>
                </c:pt>
                <c:pt idx="8">
                  <c:v>10786514</c:v>
                </c:pt>
                <c:pt idx="9">
                  <c:v>10769564</c:v>
                </c:pt>
                <c:pt idx="10">
                  <c:v>10820947</c:v>
                </c:pt>
                <c:pt idx="11">
                  <c:v>10413761</c:v>
                </c:pt>
                <c:pt idx="12">
                  <c:v>10219557</c:v>
                </c:pt>
                <c:pt idx="13">
                  <c:v>10176611</c:v>
                </c:pt>
                <c:pt idx="14">
                  <c:v>10346453</c:v>
                </c:pt>
                <c:pt idx="15">
                  <c:v>9716006</c:v>
                </c:pt>
                <c:pt idx="16">
                  <c:v>9721431</c:v>
                </c:pt>
                <c:pt idx="17">
                  <c:v>9380101</c:v>
                </c:pt>
                <c:pt idx="18">
                  <c:v>9336158</c:v>
                </c:pt>
                <c:pt idx="19">
                  <c:v>9018322</c:v>
                </c:pt>
                <c:pt idx="20">
                  <c:v>9544648</c:v>
                </c:pt>
                <c:pt idx="21">
                  <c:v>10291254</c:v>
                </c:pt>
                <c:pt idx="22">
                  <c:v>9965849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D-4C6D-AC97-2177CCCF5753}"/>
            </c:ext>
          </c:extLst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グラフ!$Q$41:$AN$41</c:f>
              <c:numCache>
                <c:formatCode>#,##0,</c:formatCode>
                <c:ptCount val="23"/>
                <c:pt idx="0">
                  <c:v>1513459</c:v>
                </c:pt>
                <c:pt idx="1">
                  <c:v>1707495</c:v>
                </c:pt>
                <c:pt idx="2">
                  <c:v>2029841</c:v>
                </c:pt>
                <c:pt idx="3">
                  <c:v>2339775</c:v>
                </c:pt>
                <c:pt idx="4">
                  <c:v>2534351</c:v>
                </c:pt>
                <c:pt idx="5">
                  <c:v>2893640</c:v>
                </c:pt>
                <c:pt idx="6">
                  <c:v>3211670</c:v>
                </c:pt>
                <c:pt idx="7">
                  <c:v>3562643</c:v>
                </c:pt>
                <c:pt idx="8">
                  <c:v>3872082</c:v>
                </c:pt>
                <c:pt idx="9">
                  <c:v>2820940</c:v>
                </c:pt>
                <c:pt idx="10">
                  <c:v>3230925</c:v>
                </c:pt>
                <c:pt idx="11">
                  <c:v>3677260</c:v>
                </c:pt>
                <c:pt idx="12">
                  <c:v>4166069</c:v>
                </c:pt>
                <c:pt idx="13">
                  <c:v>4557830</c:v>
                </c:pt>
                <c:pt idx="14">
                  <c:v>4727351</c:v>
                </c:pt>
                <c:pt idx="15">
                  <c:v>4815592</c:v>
                </c:pt>
                <c:pt idx="16">
                  <c:v>5127888</c:v>
                </c:pt>
                <c:pt idx="17">
                  <c:v>5165173</c:v>
                </c:pt>
                <c:pt idx="18">
                  <c:v>5466510</c:v>
                </c:pt>
                <c:pt idx="19">
                  <c:v>8015642</c:v>
                </c:pt>
                <c:pt idx="20">
                  <c:v>8464894</c:v>
                </c:pt>
                <c:pt idx="21">
                  <c:v>8558070</c:v>
                </c:pt>
                <c:pt idx="22">
                  <c:v>8829612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BD-4C6D-AC97-2177CCCF5753}"/>
            </c:ext>
          </c:extLst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グラフ!$Q$42:$AN$42</c:f>
              <c:numCache>
                <c:formatCode>#,##0,</c:formatCode>
                <c:ptCount val="23"/>
                <c:pt idx="0">
                  <c:v>3492927</c:v>
                </c:pt>
                <c:pt idx="1">
                  <c:v>3708332</c:v>
                </c:pt>
                <c:pt idx="2">
                  <c:v>3904129</c:v>
                </c:pt>
                <c:pt idx="3">
                  <c:v>4135657</c:v>
                </c:pt>
                <c:pt idx="4">
                  <c:v>4396242</c:v>
                </c:pt>
                <c:pt idx="5">
                  <c:v>4729839</c:v>
                </c:pt>
                <c:pt idx="6">
                  <c:v>4945924</c:v>
                </c:pt>
                <c:pt idx="7">
                  <c:v>5350660</c:v>
                </c:pt>
                <c:pt idx="8">
                  <c:v>5166255</c:v>
                </c:pt>
                <c:pt idx="9">
                  <c:v>5297279</c:v>
                </c:pt>
                <c:pt idx="10">
                  <c:v>5455200</c:v>
                </c:pt>
                <c:pt idx="11">
                  <c:v>5442583</c:v>
                </c:pt>
                <c:pt idx="12">
                  <c:v>5268489</c:v>
                </c:pt>
                <c:pt idx="13">
                  <c:v>5906299</c:v>
                </c:pt>
                <c:pt idx="14">
                  <c:v>5204782</c:v>
                </c:pt>
                <c:pt idx="15">
                  <c:v>5204207</c:v>
                </c:pt>
                <c:pt idx="16">
                  <c:v>5400927</c:v>
                </c:pt>
                <c:pt idx="17">
                  <c:v>5255323</c:v>
                </c:pt>
                <c:pt idx="18">
                  <c:v>5062446</c:v>
                </c:pt>
                <c:pt idx="19">
                  <c:v>5012906</c:v>
                </c:pt>
                <c:pt idx="20">
                  <c:v>5058192</c:v>
                </c:pt>
                <c:pt idx="21">
                  <c:v>4931374</c:v>
                </c:pt>
                <c:pt idx="22">
                  <c:v>4882224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BD-4C6D-AC97-2177CCCF5753}"/>
            </c:ext>
          </c:extLst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グラフ!$Q$43:$AN$43</c:f>
              <c:numCache>
                <c:formatCode>#,##0,</c:formatCode>
                <c:ptCount val="23"/>
                <c:pt idx="0">
                  <c:v>4492538</c:v>
                </c:pt>
                <c:pt idx="1">
                  <c:v>4743376</c:v>
                </c:pt>
                <c:pt idx="2">
                  <c:v>4913239</c:v>
                </c:pt>
                <c:pt idx="3">
                  <c:v>4751751</c:v>
                </c:pt>
                <c:pt idx="4">
                  <c:v>5053638</c:v>
                </c:pt>
                <c:pt idx="5">
                  <c:v>5274977</c:v>
                </c:pt>
                <c:pt idx="6">
                  <c:v>5418692</c:v>
                </c:pt>
                <c:pt idx="7">
                  <c:v>5630559</c:v>
                </c:pt>
                <c:pt idx="8">
                  <c:v>5708177</c:v>
                </c:pt>
                <c:pt idx="9">
                  <c:v>5674508</c:v>
                </c:pt>
                <c:pt idx="10">
                  <c:v>6008909</c:v>
                </c:pt>
                <c:pt idx="11">
                  <c:v>6201473</c:v>
                </c:pt>
                <c:pt idx="12">
                  <c:v>6236165</c:v>
                </c:pt>
                <c:pt idx="13">
                  <c:v>6125218</c:v>
                </c:pt>
                <c:pt idx="14">
                  <c:v>5752623</c:v>
                </c:pt>
                <c:pt idx="15">
                  <c:v>5645528</c:v>
                </c:pt>
                <c:pt idx="16">
                  <c:v>5700659</c:v>
                </c:pt>
                <c:pt idx="17">
                  <c:v>5587485</c:v>
                </c:pt>
                <c:pt idx="18">
                  <c:v>6558826</c:v>
                </c:pt>
                <c:pt idx="19">
                  <c:v>6601685</c:v>
                </c:pt>
                <c:pt idx="20">
                  <c:v>7062332</c:v>
                </c:pt>
                <c:pt idx="21">
                  <c:v>6919144</c:v>
                </c:pt>
                <c:pt idx="22">
                  <c:v>7272254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BD-4C6D-AC97-2177CCCF5753}"/>
            </c:ext>
          </c:extLst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グラフ!$Q$44:$AN$44</c:f>
              <c:numCache>
                <c:formatCode>#,##0,</c:formatCode>
                <c:ptCount val="23"/>
                <c:pt idx="0">
                  <c:v>229355</c:v>
                </c:pt>
                <c:pt idx="1">
                  <c:v>304467</c:v>
                </c:pt>
                <c:pt idx="2">
                  <c:v>274697</c:v>
                </c:pt>
                <c:pt idx="3">
                  <c:v>252245</c:v>
                </c:pt>
                <c:pt idx="4">
                  <c:v>268480</c:v>
                </c:pt>
                <c:pt idx="5">
                  <c:v>287205</c:v>
                </c:pt>
                <c:pt idx="6">
                  <c:v>299818</c:v>
                </c:pt>
                <c:pt idx="7">
                  <c:v>355719</c:v>
                </c:pt>
                <c:pt idx="8">
                  <c:v>331468</c:v>
                </c:pt>
                <c:pt idx="9">
                  <c:v>323354</c:v>
                </c:pt>
                <c:pt idx="10">
                  <c:v>335216</c:v>
                </c:pt>
                <c:pt idx="11">
                  <c:v>353752</c:v>
                </c:pt>
                <c:pt idx="12">
                  <c:v>356290</c:v>
                </c:pt>
                <c:pt idx="13">
                  <c:v>273194</c:v>
                </c:pt>
                <c:pt idx="14">
                  <c:v>268847</c:v>
                </c:pt>
                <c:pt idx="15">
                  <c:v>269953</c:v>
                </c:pt>
                <c:pt idx="16">
                  <c:v>227268</c:v>
                </c:pt>
                <c:pt idx="17">
                  <c:v>251093</c:v>
                </c:pt>
                <c:pt idx="18">
                  <c:v>275157</c:v>
                </c:pt>
                <c:pt idx="19">
                  <c:v>146460</c:v>
                </c:pt>
                <c:pt idx="20">
                  <c:v>174741</c:v>
                </c:pt>
                <c:pt idx="21">
                  <c:v>167046</c:v>
                </c:pt>
                <c:pt idx="22">
                  <c:v>165887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BD-4C6D-AC97-2177CCCF5753}"/>
            </c:ext>
          </c:extLst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グラフ!$Q$45:$AN$45</c:f>
              <c:numCache>
                <c:formatCode>#,##0,</c:formatCode>
                <c:ptCount val="23"/>
                <c:pt idx="0">
                  <c:v>1346357</c:v>
                </c:pt>
                <c:pt idx="1">
                  <c:v>1565676</c:v>
                </c:pt>
                <c:pt idx="2">
                  <c:v>1738786</c:v>
                </c:pt>
                <c:pt idx="3">
                  <c:v>1942557</c:v>
                </c:pt>
                <c:pt idx="4">
                  <c:v>1976041</c:v>
                </c:pt>
                <c:pt idx="5">
                  <c:v>2042629</c:v>
                </c:pt>
                <c:pt idx="6">
                  <c:v>2080246</c:v>
                </c:pt>
                <c:pt idx="7">
                  <c:v>2063223</c:v>
                </c:pt>
                <c:pt idx="8">
                  <c:v>2080542</c:v>
                </c:pt>
                <c:pt idx="9">
                  <c:v>1894624</c:v>
                </c:pt>
                <c:pt idx="10">
                  <c:v>1946995</c:v>
                </c:pt>
                <c:pt idx="11">
                  <c:v>2061849</c:v>
                </c:pt>
                <c:pt idx="12">
                  <c:v>2944979</c:v>
                </c:pt>
                <c:pt idx="13">
                  <c:v>2205458</c:v>
                </c:pt>
                <c:pt idx="14">
                  <c:v>2003773</c:v>
                </c:pt>
                <c:pt idx="15">
                  <c:v>1940540</c:v>
                </c:pt>
                <c:pt idx="16">
                  <c:v>1598968</c:v>
                </c:pt>
                <c:pt idx="17">
                  <c:v>1601941</c:v>
                </c:pt>
                <c:pt idx="18">
                  <c:v>1745812</c:v>
                </c:pt>
                <c:pt idx="19">
                  <c:v>1606821</c:v>
                </c:pt>
                <c:pt idx="20">
                  <c:v>2712101</c:v>
                </c:pt>
                <c:pt idx="21">
                  <c:v>2370000</c:v>
                </c:pt>
                <c:pt idx="22">
                  <c:v>2657000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BD-4C6D-AC97-2177CCCF5753}"/>
            </c:ext>
          </c:extLst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グラフ!$Q$46:$AN$46</c:f>
              <c:numCache>
                <c:formatCode>#,##0,</c:formatCode>
                <c:ptCount val="23"/>
                <c:pt idx="0">
                  <c:v>15442347</c:v>
                </c:pt>
                <c:pt idx="1">
                  <c:v>16741617</c:v>
                </c:pt>
                <c:pt idx="2">
                  <c:v>13817388</c:v>
                </c:pt>
                <c:pt idx="3">
                  <c:v>14356306</c:v>
                </c:pt>
                <c:pt idx="4">
                  <c:v>13705846</c:v>
                </c:pt>
                <c:pt idx="5">
                  <c:v>12301220</c:v>
                </c:pt>
                <c:pt idx="6">
                  <c:v>10916749</c:v>
                </c:pt>
                <c:pt idx="7">
                  <c:v>12295347</c:v>
                </c:pt>
                <c:pt idx="8">
                  <c:v>13397148</c:v>
                </c:pt>
                <c:pt idx="9">
                  <c:v>10546413</c:v>
                </c:pt>
                <c:pt idx="10">
                  <c:v>10662621</c:v>
                </c:pt>
                <c:pt idx="11">
                  <c:v>9186169</c:v>
                </c:pt>
                <c:pt idx="12">
                  <c:v>10672588</c:v>
                </c:pt>
                <c:pt idx="13">
                  <c:v>5888768</c:v>
                </c:pt>
                <c:pt idx="14">
                  <c:v>6610029</c:v>
                </c:pt>
                <c:pt idx="15">
                  <c:v>5196233</c:v>
                </c:pt>
                <c:pt idx="16">
                  <c:v>4081370</c:v>
                </c:pt>
                <c:pt idx="17">
                  <c:v>3633886</c:v>
                </c:pt>
                <c:pt idx="18">
                  <c:v>6960947</c:v>
                </c:pt>
                <c:pt idx="19">
                  <c:v>6195397</c:v>
                </c:pt>
                <c:pt idx="20">
                  <c:v>8058691</c:v>
                </c:pt>
                <c:pt idx="21">
                  <c:v>7171285</c:v>
                </c:pt>
                <c:pt idx="22">
                  <c:v>10392849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9BD-4C6D-AC97-2177CCCF5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54784"/>
        <c:axId val="134481024"/>
      </c:lineChart>
      <c:catAx>
        <c:axId val="135638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65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652864"/>
        <c:scaling>
          <c:orientation val="minMax"/>
          <c:max val="57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9668411867364752E-2"/>
              <c:y val="4.330708661417324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638400"/>
        <c:crosses val="autoZero"/>
        <c:crossBetween val="between"/>
      </c:valAx>
      <c:catAx>
        <c:axId val="13565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4481024"/>
        <c:crosses val="autoZero"/>
        <c:auto val="0"/>
        <c:lblAlgn val="ctr"/>
        <c:lblOffset val="100"/>
        <c:noMultiLvlLbl val="0"/>
      </c:catAx>
      <c:valAx>
        <c:axId val="13448102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29333113465528"/>
              <c:y val="3.80577427821522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65478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687609075043646E-2"/>
          <c:y val="0.88057897782462236"/>
          <c:w val="0.93891957876993126"/>
          <c:h val="0.10367471290498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862503298198837"/>
          <c:y val="1.3175270519383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74810031663017"/>
          <c:y val="8.0368971084752466E-2"/>
          <c:w val="0.73721514975823743"/>
          <c:h val="0.69960530567218926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グラフ!$Q$63:$AN$63</c:f>
              <c:numCache>
                <c:formatCode>#,##0,</c:formatCode>
                <c:ptCount val="23"/>
                <c:pt idx="0">
                  <c:v>45154097</c:v>
                </c:pt>
                <c:pt idx="1">
                  <c:v>47028999</c:v>
                </c:pt>
                <c:pt idx="2">
                  <c:v>45503292</c:v>
                </c:pt>
                <c:pt idx="3">
                  <c:v>47685978</c:v>
                </c:pt>
                <c:pt idx="4">
                  <c:v>47276167</c:v>
                </c:pt>
                <c:pt idx="5">
                  <c:v>47320858</c:v>
                </c:pt>
                <c:pt idx="6">
                  <c:v>47098019</c:v>
                </c:pt>
                <c:pt idx="7">
                  <c:v>50026571</c:v>
                </c:pt>
                <c:pt idx="8">
                  <c:v>53079204</c:v>
                </c:pt>
                <c:pt idx="9">
                  <c:v>48553942</c:v>
                </c:pt>
                <c:pt idx="10">
                  <c:v>49588209</c:v>
                </c:pt>
                <c:pt idx="11">
                  <c:v>48921691</c:v>
                </c:pt>
                <c:pt idx="12">
                  <c:v>51712288</c:v>
                </c:pt>
                <c:pt idx="13">
                  <c:v>45935660</c:v>
                </c:pt>
                <c:pt idx="14">
                  <c:v>46197130</c:v>
                </c:pt>
                <c:pt idx="15">
                  <c:v>44958079</c:v>
                </c:pt>
                <c:pt idx="16">
                  <c:v>43908696</c:v>
                </c:pt>
                <c:pt idx="17">
                  <c:v>43723361</c:v>
                </c:pt>
                <c:pt idx="18">
                  <c:v>50126432</c:v>
                </c:pt>
                <c:pt idx="19">
                  <c:v>51672943</c:v>
                </c:pt>
                <c:pt idx="20">
                  <c:v>54453685</c:v>
                </c:pt>
                <c:pt idx="21">
                  <c:v>53441681</c:v>
                </c:pt>
                <c:pt idx="22">
                  <c:v>56331297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9-4057-89F2-EA0891A22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5758592"/>
        <c:axId val="135760512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グラフ!$Q$55:$AN$55</c:f>
              <c:numCache>
                <c:formatCode>#,##0,</c:formatCode>
                <c:ptCount val="23"/>
                <c:pt idx="0">
                  <c:v>8068168</c:v>
                </c:pt>
                <c:pt idx="1">
                  <c:v>6315563</c:v>
                </c:pt>
                <c:pt idx="2">
                  <c:v>6333452</c:v>
                </c:pt>
                <c:pt idx="3">
                  <c:v>6743292</c:v>
                </c:pt>
                <c:pt idx="4">
                  <c:v>6542330</c:v>
                </c:pt>
                <c:pt idx="5">
                  <c:v>6347680</c:v>
                </c:pt>
                <c:pt idx="6">
                  <c:v>6916952</c:v>
                </c:pt>
                <c:pt idx="7">
                  <c:v>6935400</c:v>
                </c:pt>
                <c:pt idx="8">
                  <c:v>8543986</c:v>
                </c:pt>
                <c:pt idx="9">
                  <c:v>7593101</c:v>
                </c:pt>
                <c:pt idx="10">
                  <c:v>7689590</c:v>
                </c:pt>
                <c:pt idx="11">
                  <c:v>7613930</c:v>
                </c:pt>
                <c:pt idx="12">
                  <c:v>8399654</c:v>
                </c:pt>
                <c:pt idx="13">
                  <c:v>7229589</c:v>
                </c:pt>
                <c:pt idx="14">
                  <c:v>7753383</c:v>
                </c:pt>
                <c:pt idx="15">
                  <c:v>7244614</c:v>
                </c:pt>
                <c:pt idx="16">
                  <c:v>7400178</c:v>
                </c:pt>
                <c:pt idx="17">
                  <c:v>7359789</c:v>
                </c:pt>
                <c:pt idx="18">
                  <c:v>9637736</c:v>
                </c:pt>
                <c:pt idx="19">
                  <c:v>8782686</c:v>
                </c:pt>
                <c:pt idx="20">
                  <c:v>7475743</c:v>
                </c:pt>
                <c:pt idx="21">
                  <c:v>7996163</c:v>
                </c:pt>
                <c:pt idx="22">
                  <c:v>10911690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09-4057-89F2-EA0891A22067}"/>
            </c:ext>
          </c:extLst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グラフ!$Q$56:$AN$56</c:f>
              <c:numCache>
                <c:formatCode>#,##0,</c:formatCode>
                <c:ptCount val="23"/>
                <c:pt idx="0">
                  <c:v>6066592</c:v>
                </c:pt>
                <c:pt idx="1">
                  <c:v>5257372</c:v>
                </c:pt>
                <c:pt idx="2">
                  <c:v>6173014</c:v>
                </c:pt>
                <c:pt idx="3">
                  <c:v>6344367</c:v>
                </c:pt>
                <c:pt idx="4">
                  <c:v>6836212</c:v>
                </c:pt>
                <c:pt idx="5">
                  <c:v>7576279</c:v>
                </c:pt>
                <c:pt idx="6">
                  <c:v>7388388</c:v>
                </c:pt>
                <c:pt idx="7">
                  <c:v>8791302</c:v>
                </c:pt>
                <c:pt idx="8">
                  <c:v>10972834</c:v>
                </c:pt>
                <c:pt idx="9">
                  <c:v>8966190</c:v>
                </c:pt>
                <c:pt idx="10">
                  <c:v>9372977</c:v>
                </c:pt>
                <c:pt idx="11">
                  <c:v>10323671</c:v>
                </c:pt>
                <c:pt idx="12">
                  <c:v>9844997</c:v>
                </c:pt>
                <c:pt idx="13">
                  <c:v>10266039</c:v>
                </c:pt>
                <c:pt idx="14">
                  <c:v>10389394</c:v>
                </c:pt>
                <c:pt idx="15">
                  <c:v>10940644</c:v>
                </c:pt>
                <c:pt idx="16">
                  <c:v>11156486</c:v>
                </c:pt>
                <c:pt idx="17">
                  <c:v>11488830</c:v>
                </c:pt>
                <c:pt idx="18">
                  <c:v>11877734</c:v>
                </c:pt>
                <c:pt idx="19">
                  <c:v>14722694</c:v>
                </c:pt>
                <c:pt idx="20">
                  <c:v>16048227</c:v>
                </c:pt>
                <c:pt idx="21">
                  <c:v>15901140</c:v>
                </c:pt>
                <c:pt idx="22">
                  <c:v>16118821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09-4057-89F2-EA0891A22067}"/>
            </c:ext>
          </c:extLst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グラフ!$Q$57:$AN$57</c:f>
              <c:numCache>
                <c:formatCode>#,##0,</c:formatCode>
                <c:ptCount val="23"/>
                <c:pt idx="0">
                  <c:v>2726412</c:v>
                </c:pt>
                <c:pt idx="1">
                  <c:v>3206126</c:v>
                </c:pt>
                <c:pt idx="2">
                  <c:v>3066334</c:v>
                </c:pt>
                <c:pt idx="3">
                  <c:v>3861000</c:v>
                </c:pt>
                <c:pt idx="4">
                  <c:v>3180346</c:v>
                </c:pt>
                <c:pt idx="5">
                  <c:v>3495602</c:v>
                </c:pt>
                <c:pt idx="6">
                  <c:v>3494858</c:v>
                </c:pt>
                <c:pt idx="7">
                  <c:v>3419885</c:v>
                </c:pt>
                <c:pt idx="8">
                  <c:v>3380169</c:v>
                </c:pt>
                <c:pt idx="9">
                  <c:v>3401651</c:v>
                </c:pt>
                <c:pt idx="10">
                  <c:v>3550012</c:v>
                </c:pt>
                <c:pt idx="11">
                  <c:v>3917085</c:v>
                </c:pt>
                <c:pt idx="12">
                  <c:v>3692454</c:v>
                </c:pt>
                <c:pt idx="13">
                  <c:v>3251546</c:v>
                </c:pt>
                <c:pt idx="14">
                  <c:v>3664231</c:v>
                </c:pt>
                <c:pt idx="15">
                  <c:v>3989037</c:v>
                </c:pt>
                <c:pt idx="16">
                  <c:v>3736404</c:v>
                </c:pt>
                <c:pt idx="17">
                  <c:v>3943287</c:v>
                </c:pt>
                <c:pt idx="18">
                  <c:v>4280951</c:v>
                </c:pt>
                <c:pt idx="19">
                  <c:v>4223228</c:v>
                </c:pt>
                <c:pt idx="20">
                  <c:v>4791996</c:v>
                </c:pt>
                <c:pt idx="21">
                  <c:v>5759578</c:v>
                </c:pt>
                <c:pt idx="22">
                  <c:v>5348665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09-4057-89F2-EA0891A22067}"/>
            </c:ext>
          </c:extLst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グラフ!$Q$58:$AN$58</c:f>
              <c:numCache>
                <c:formatCode>#,##0,</c:formatCode>
                <c:ptCount val="23"/>
                <c:pt idx="0">
                  <c:v>2190364</c:v>
                </c:pt>
                <c:pt idx="1">
                  <c:v>2468211</c:v>
                </c:pt>
                <c:pt idx="2">
                  <c:v>3269220</c:v>
                </c:pt>
                <c:pt idx="3">
                  <c:v>2583848</c:v>
                </c:pt>
                <c:pt idx="4">
                  <c:v>2853106</c:v>
                </c:pt>
                <c:pt idx="5">
                  <c:v>3302210</c:v>
                </c:pt>
                <c:pt idx="6">
                  <c:v>3080927</c:v>
                </c:pt>
                <c:pt idx="7">
                  <c:v>2383542</c:v>
                </c:pt>
                <c:pt idx="8">
                  <c:v>2156602</c:v>
                </c:pt>
                <c:pt idx="9">
                  <c:v>1894339</c:v>
                </c:pt>
                <c:pt idx="10">
                  <c:v>1875691</c:v>
                </c:pt>
                <c:pt idx="11">
                  <c:v>1774906</c:v>
                </c:pt>
                <c:pt idx="12">
                  <c:v>1640701</c:v>
                </c:pt>
                <c:pt idx="13">
                  <c:v>1626882</c:v>
                </c:pt>
                <c:pt idx="14">
                  <c:v>1581527</c:v>
                </c:pt>
                <c:pt idx="15">
                  <c:v>1220054</c:v>
                </c:pt>
                <c:pt idx="16">
                  <c:v>1167031</c:v>
                </c:pt>
                <c:pt idx="17">
                  <c:v>974104</c:v>
                </c:pt>
                <c:pt idx="18">
                  <c:v>1378916</c:v>
                </c:pt>
                <c:pt idx="19">
                  <c:v>1220352</c:v>
                </c:pt>
                <c:pt idx="20">
                  <c:v>1624643</c:v>
                </c:pt>
                <c:pt idx="21">
                  <c:v>1380429</c:v>
                </c:pt>
                <c:pt idx="22">
                  <c:v>1158531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09-4057-89F2-EA0891A22067}"/>
            </c:ext>
          </c:extLst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グラフ!$Q$59:$AN$59</c:f>
              <c:numCache>
                <c:formatCode>#,##0,</c:formatCode>
                <c:ptCount val="23"/>
                <c:pt idx="0">
                  <c:v>2145076</c:v>
                </c:pt>
                <c:pt idx="1">
                  <c:v>2574944</c:v>
                </c:pt>
                <c:pt idx="2">
                  <c:v>2486881</c:v>
                </c:pt>
                <c:pt idx="3">
                  <c:v>2199751</c:v>
                </c:pt>
                <c:pt idx="4">
                  <c:v>2916609</c:v>
                </c:pt>
                <c:pt idx="5">
                  <c:v>2366119</c:v>
                </c:pt>
                <c:pt idx="6">
                  <c:v>2308066</c:v>
                </c:pt>
                <c:pt idx="7">
                  <c:v>2896735</c:v>
                </c:pt>
                <c:pt idx="8">
                  <c:v>2411132</c:v>
                </c:pt>
                <c:pt idx="9">
                  <c:v>2365733</c:v>
                </c:pt>
                <c:pt idx="10">
                  <c:v>2435573</c:v>
                </c:pt>
                <c:pt idx="11">
                  <c:v>2459245</c:v>
                </c:pt>
                <c:pt idx="12">
                  <c:v>3454317</c:v>
                </c:pt>
                <c:pt idx="13">
                  <c:v>2834399</c:v>
                </c:pt>
                <c:pt idx="14">
                  <c:v>2698919</c:v>
                </c:pt>
                <c:pt idx="15">
                  <c:v>2467960</c:v>
                </c:pt>
                <c:pt idx="16">
                  <c:v>2269182</c:v>
                </c:pt>
                <c:pt idx="17">
                  <c:v>2310378</c:v>
                </c:pt>
                <c:pt idx="18">
                  <c:v>2286672</c:v>
                </c:pt>
                <c:pt idx="19">
                  <c:v>2156235</c:v>
                </c:pt>
                <c:pt idx="20">
                  <c:v>3242166</c:v>
                </c:pt>
                <c:pt idx="21">
                  <c:v>2884877</c:v>
                </c:pt>
                <c:pt idx="22">
                  <c:v>3408818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09-4057-89F2-EA0891A22067}"/>
            </c:ext>
          </c:extLst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グラフ!$Q$60:$AN$60</c:f>
              <c:numCache>
                <c:formatCode>#,##0,</c:formatCode>
                <c:ptCount val="23"/>
                <c:pt idx="0">
                  <c:v>10690889</c:v>
                </c:pt>
                <c:pt idx="1">
                  <c:v>11575859</c:v>
                </c:pt>
                <c:pt idx="2">
                  <c:v>10388074</c:v>
                </c:pt>
                <c:pt idx="3">
                  <c:v>12670511</c:v>
                </c:pt>
                <c:pt idx="4">
                  <c:v>11873923</c:v>
                </c:pt>
                <c:pt idx="5">
                  <c:v>10270677</c:v>
                </c:pt>
                <c:pt idx="6">
                  <c:v>10322035</c:v>
                </c:pt>
                <c:pt idx="7">
                  <c:v>11017644</c:v>
                </c:pt>
                <c:pt idx="8">
                  <c:v>10597619</c:v>
                </c:pt>
                <c:pt idx="9">
                  <c:v>9800031</c:v>
                </c:pt>
                <c:pt idx="10">
                  <c:v>9102653</c:v>
                </c:pt>
                <c:pt idx="11">
                  <c:v>8156522</c:v>
                </c:pt>
                <c:pt idx="12">
                  <c:v>9219068</c:v>
                </c:pt>
                <c:pt idx="13">
                  <c:v>6681594</c:v>
                </c:pt>
                <c:pt idx="14">
                  <c:v>6058655</c:v>
                </c:pt>
                <c:pt idx="15">
                  <c:v>5912604</c:v>
                </c:pt>
                <c:pt idx="16">
                  <c:v>5693843</c:v>
                </c:pt>
                <c:pt idx="17">
                  <c:v>5252464</c:v>
                </c:pt>
                <c:pt idx="18">
                  <c:v>6659796</c:v>
                </c:pt>
                <c:pt idx="19">
                  <c:v>5878894</c:v>
                </c:pt>
                <c:pt idx="20">
                  <c:v>5610921</c:v>
                </c:pt>
                <c:pt idx="21">
                  <c:v>5054560</c:v>
                </c:pt>
                <c:pt idx="22">
                  <c:v>5561110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09-4057-89F2-EA0891A22067}"/>
            </c:ext>
          </c:extLst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グラフ!$Q$61:$AN$61</c:f>
              <c:numCache>
                <c:formatCode>#,##0,</c:formatCode>
                <c:ptCount val="23"/>
                <c:pt idx="0">
                  <c:v>6972137</c:v>
                </c:pt>
                <c:pt idx="1">
                  <c:v>8772750</c:v>
                </c:pt>
                <c:pt idx="2">
                  <c:v>6761056</c:v>
                </c:pt>
                <c:pt idx="3">
                  <c:v>5819759</c:v>
                </c:pt>
                <c:pt idx="4">
                  <c:v>5566834</c:v>
                </c:pt>
                <c:pt idx="5">
                  <c:v>5881604</c:v>
                </c:pt>
                <c:pt idx="6">
                  <c:v>5812623</c:v>
                </c:pt>
                <c:pt idx="7">
                  <c:v>6197155</c:v>
                </c:pt>
                <c:pt idx="8">
                  <c:v>6122139</c:v>
                </c:pt>
                <c:pt idx="9">
                  <c:v>6364463</c:v>
                </c:pt>
                <c:pt idx="10">
                  <c:v>7194339</c:v>
                </c:pt>
                <c:pt idx="11">
                  <c:v>6292307</c:v>
                </c:pt>
                <c:pt idx="12">
                  <c:v>7188028</c:v>
                </c:pt>
                <c:pt idx="13">
                  <c:v>5566363</c:v>
                </c:pt>
                <c:pt idx="14">
                  <c:v>6295552</c:v>
                </c:pt>
                <c:pt idx="15">
                  <c:v>5455365</c:v>
                </c:pt>
                <c:pt idx="16">
                  <c:v>4566481</c:v>
                </c:pt>
                <c:pt idx="17">
                  <c:v>4715728</c:v>
                </c:pt>
                <c:pt idx="18">
                  <c:v>6123637</c:v>
                </c:pt>
                <c:pt idx="19">
                  <c:v>6731554</c:v>
                </c:pt>
                <c:pt idx="20">
                  <c:v>7673094</c:v>
                </c:pt>
                <c:pt idx="21">
                  <c:v>7147717</c:v>
                </c:pt>
                <c:pt idx="22">
                  <c:v>6419920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B09-4057-89F2-EA0891A22067}"/>
            </c:ext>
          </c:extLst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グラフ!$Q$62:$AN$62</c:f>
              <c:numCache>
                <c:formatCode>#,##0,</c:formatCode>
                <c:ptCount val="23"/>
                <c:pt idx="0">
                  <c:v>3493569</c:v>
                </c:pt>
                <c:pt idx="1">
                  <c:v>3709477</c:v>
                </c:pt>
                <c:pt idx="2">
                  <c:v>3905091</c:v>
                </c:pt>
                <c:pt idx="3">
                  <c:v>4137090</c:v>
                </c:pt>
                <c:pt idx="4">
                  <c:v>4397112</c:v>
                </c:pt>
                <c:pt idx="5">
                  <c:v>4730561</c:v>
                </c:pt>
                <c:pt idx="6">
                  <c:v>4946578</c:v>
                </c:pt>
                <c:pt idx="7">
                  <c:v>5351096</c:v>
                </c:pt>
                <c:pt idx="8">
                  <c:v>5166574</c:v>
                </c:pt>
                <c:pt idx="9">
                  <c:v>5297346</c:v>
                </c:pt>
                <c:pt idx="10">
                  <c:v>5455271</c:v>
                </c:pt>
                <c:pt idx="11">
                  <c:v>5442629</c:v>
                </c:pt>
                <c:pt idx="12">
                  <c:v>5388082</c:v>
                </c:pt>
                <c:pt idx="13">
                  <c:v>5906498</c:v>
                </c:pt>
                <c:pt idx="14">
                  <c:v>5204979</c:v>
                </c:pt>
                <c:pt idx="15">
                  <c:v>5204398</c:v>
                </c:pt>
                <c:pt idx="16">
                  <c:v>5401119</c:v>
                </c:pt>
                <c:pt idx="17">
                  <c:v>5255512</c:v>
                </c:pt>
                <c:pt idx="18">
                  <c:v>5062627</c:v>
                </c:pt>
                <c:pt idx="19">
                  <c:v>5012914</c:v>
                </c:pt>
                <c:pt idx="20">
                  <c:v>5058243</c:v>
                </c:pt>
                <c:pt idx="21">
                  <c:v>4931382</c:v>
                </c:pt>
                <c:pt idx="22">
                  <c:v>4882224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B09-4057-89F2-EA0891A22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74976"/>
        <c:axId val="135776512"/>
      </c:lineChart>
      <c:catAx>
        <c:axId val="13575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760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760512"/>
        <c:scaling>
          <c:orientation val="minMax"/>
          <c:max val="57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9400352733686073E-2"/>
              <c:y val="3.95256402349184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758592"/>
        <c:crosses val="autoZero"/>
        <c:crossBetween val="between"/>
      </c:valAx>
      <c:catAx>
        <c:axId val="135774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5776512"/>
        <c:crosses val="autoZero"/>
        <c:auto val="0"/>
        <c:lblAlgn val="ctr"/>
        <c:lblOffset val="100"/>
        <c:noMultiLvlLbl val="0"/>
      </c:catAx>
      <c:valAx>
        <c:axId val="13577651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3950825591245548"/>
              <c:y val="3.82081645799496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77497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58400570299086"/>
          <c:y val="0.87597962624123693"/>
          <c:w val="0.77248862410717178"/>
          <c:h val="9.66057441253262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普通建設事業の推移</a:t>
            </a:r>
          </a:p>
        </c:rich>
      </c:tx>
      <c:layout>
        <c:manualLayout>
          <c:xMode val="edge"/>
          <c:yMode val="edge"/>
          <c:x val="0.34434873901631868"/>
          <c:y val="1.92802056555269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13282727452654E-2"/>
          <c:y val="0.11054007123084"/>
          <c:w val="0.87478483725756795"/>
          <c:h val="0.72108116233140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グラフ!$Q$77:$AN$77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グラフ!$Q$78:$AN$78</c:f>
              <c:numCache>
                <c:formatCode>#,##0,</c:formatCode>
                <c:ptCount val="23"/>
                <c:pt idx="0">
                  <c:v>2621270</c:v>
                </c:pt>
                <c:pt idx="1">
                  <c:v>2834785</c:v>
                </c:pt>
                <c:pt idx="2">
                  <c:v>3578274</c:v>
                </c:pt>
                <c:pt idx="3">
                  <c:v>4295039</c:v>
                </c:pt>
                <c:pt idx="4">
                  <c:v>2934977</c:v>
                </c:pt>
                <c:pt idx="5">
                  <c:v>2144898</c:v>
                </c:pt>
                <c:pt idx="6">
                  <c:v>1590795</c:v>
                </c:pt>
                <c:pt idx="7">
                  <c:v>2716021</c:v>
                </c:pt>
                <c:pt idx="8">
                  <c:v>2801304</c:v>
                </c:pt>
                <c:pt idx="9">
                  <c:v>2245453</c:v>
                </c:pt>
                <c:pt idx="10">
                  <c:v>2500151</c:v>
                </c:pt>
                <c:pt idx="11">
                  <c:v>1312190</c:v>
                </c:pt>
                <c:pt idx="12">
                  <c:v>1788753</c:v>
                </c:pt>
                <c:pt idx="13">
                  <c:v>1296426</c:v>
                </c:pt>
                <c:pt idx="14">
                  <c:v>1734250</c:v>
                </c:pt>
                <c:pt idx="15">
                  <c:v>1011472</c:v>
                </c:pt>
                <c:pt idx="16">
                  <c:v>893111</c:v>
                </c:pt>
                <c:pt idx="17">
                  <c:v>1182300</c:v>
                </c:pt>
                <c:pt idx="18">
                  <c:v>1780575</c:v>
                </c:pt>
                <c:pt idx="19">
                  <c:v>1917598</c:v>
                </c:pt>
                <c:pt idx="20">
                  <c:v>3867365</c:v>
                </c:pt>
                <c:pt idx="21">
                  <c:v>2592414</c:v>
                </c:pt>
                <c:pt idx="22">
                  <c:v>1987811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E-4A7E-AF84-B1AD9F054F22}"/>
            </c:ext>
          </c:extLst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グラフ!$Q$77:$AN$77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グラフ!$Q$79:$AN$79</c:f>
              <c:numCache>
                <c:formatCode>#,##0,</c:formatCode>
                <c:ptCount val="23"/>
                <c:pt idx="0">
                  <c:v>12663641</c:v>
                </c:pt>
                <c:pt idx="1">
                  <c:v>13611861</c:v>
                </c:pt>
                <c:pt idx="2">
                  <c:v>9860034</c:v>
                </c:pt>
                <c:pt idx="3">
                  <c:v>9589475</c:v>
                </c:pt>
                <c:pt idx="4">
                  <c:v>9843840</c:v>
                </c:pt>
                <c:pt idx="5">
                  <c:v>8911606</c:v>
                </c:pt>
                <c:pt idx="6">
                  <c:v>7981253</c:v>
                </c:pt>
                <c:pt idx="7">
                  <c:v>8632466</c:v>
                </c:pt>
                <c:pt idx="8">
                  <c:v>9279599</c:v>
                </c:pt>
                <c:pt idx="9">
                  <c:v>7509577</c:v>
                </c:pt>
                <c:pt idx="10">
                  <c:v>7445206</c:v>
                </c:pt>
                <c:pt idx="11">
                  <c:v>7011446</c:v>
                </c:pt>
                <c:pt idx="12">
                  <c:v>8017527</c:v>
                </c:pt>
                <c:pt idx="13">
                  <c:v>4307870</c:v>
                </c:pt>
                <c:pt idx="14">
                  <c:v>4660962</c:v>
                </c:pt>
                <c:pt idx="15">
                  <c:v>3956223</c:v>
                </c:pt>
                <c:pt idx="16">
                  <c:v>3076900</c:v>
                </c:pt>
                <c:pt idx="17">
                  <c:v>2411567</c:v>
                </c:pt>
                <c:pt idx="18">
                  <c:v>5133238</c:v>
                </c:pt>
                <c:pt idx="19">
                  <c:v>4216282</c:v>
                </c:pt>
                <c:pt idx="20">
                  <c:v>4043679</c:v>
                </c:pt>
                <c:pt idx="21">
                  <c:v>4328782</c:v>
                </c:pt>
                <c:pt idx="22">
                  <c:v>8384263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FE-4A7E-AF84-B1AD9F054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5684864"/>
        <c:axId val="135686400"/>
      </c:barChart>
      <c:catAx>
        <c:axId val="13568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68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68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3.826086956521739E-2"/>
              <c:y val="6.68382149532079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684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521807600136947"/>
          <c:y val="0.92288103286575063"/>
          <c:w val="0.56521876069839105"/>
          <c:h val="4.88433563413826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982980</xdr:colOff>
      <xdr:row>7</xdr:row>
      <xdr:rowOff>114300</xdr:rowOff>
    </xdr:from>
    <xdr:to>
      <xdr:col>0</xdr:col>
      <xdr:colOff>1181100</xdr:colOff>
      <xdr:row>9</xdr:row>
      <xdr:rowOff>7620</xdr:rowOff>
    </xdr:to>
    <xdr:sp macro="" textlink="">
      <xdr:nvSpPr>
        <xdr:cNvPr id="79879" name="左中かっこ 1">
          <a:extLst>
            <a:ext uri="{FF2B5EF4-FFF2-40B4-BE49-F238E27FC236}">
              <a16:creationId xmlns:a16="http://schemas.microsoft.com/office/drawing/2014/main" id="{00000000-0008-0000-0900-000007380100}"/>
            </a:ext>
          </a:extLst>
        </xdr:cNvPr>
        <xdr:cNvSpPr>
          <a:spLocks/>
        </xdr:cNvSpPr>
      </xdr:nvSpPr>
      <xdr:spPr bwMode="auto">
        <a:xfrm>
          <a:off x="982980" y="1714500"/>
          <a:ext cx="198120" cy="350520"/>
        </a:xfrm>
        <a:prstGeom prst="leftBrace">
          <a:avLst>
            <a:gd name="adj1" fmla="val 8330"/>
            <a:gd name="adj2" fmla="val 34782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982980</xdr:colOff>
      <xdr:row>36</xdr:row>
      <xdr:rowOff>114300</xdr:rowOff>
    </xdr:from>
    <xdr:to>
      <xdr:col>0</xdr:col>
      <xdr:colOff>1181100</xdr:colOff>
      <xdr:row>38</xdr:row>
      <xdr:rowOff>7620</xdr:rowOff>
    </xdr:to>
    <xdr:sp macro="" textlink="">
      <xdr:nvSpPr>
        <xdr:cNvPr id="79880" name="左中かっこ 2">
          <a:extLst>
            <a:ext uri="{FF2B5EF4-FFF2-40B4-BE49-F238E27FC236}">
              <a16:creationId xmlns:a16="http://schemas.microsoft.com/office/drawing/2014/main" id="{00000000-0008-0000-0900-000008380100}"/>
            </a:ext>
          </a:extLst>
        </xdr:cNvPr>
        <xdr:cNvSpPr>
          <a:spLocks/>
        </xdr:cNvSpPr>
      </xdr:nvSpPr>
      <xdr:spPr bwMode="auto">
        <a:xfrm>
          <a:off x="982980" y="8343900"/>
          <a:ext cx="198120" cy="350520"/>
        </a:xfrm>
        <a:prstGeom prst="leftBrace">
          <a:avLst>
            <a:gd name="adj1" fmla="val 8330"/>
            <a:gd name="adj2" fmla="val 34782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45720</xdr:rowOff>
    </xdr:from>
    <xdr:to>
      <xdr:col>7</xdr:col>
      <xdr:colOff>15240</xdr:colOff>
      <xdr:row>37</xdr:row>
      <xdr:rowOff>160020</xdr:rowOff>
    </xdr:to>
    <xdr:graphicFrame macro="">
      <xdr:nvGraphicFramePr>
        <xdr:cNvPr id="2169" name="Chart 4">
          <a:extLst>
            <a:ext uri="{FF2B5EF4-FFF2-40B4-BE49-F238E27FC236}">
              <a16:creationId xmlns:a16="http://schemas.microsoft.com/office/drawing/2014/main" id="{00000000-0008-0000-0F00-00007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</xdr:colOff>
      <xdr:row>1</xdr:row>
      <xdr:rowOff>76200</xdr:rowOff>
    </xdr:from>
    <xdr:to>
      <xdr:col>13</xdr:col>
      <xdr:colOff>655320</xdr:colOff>
      <xdr:row>37</xdr:row>
      <xdr:rowOff>160020</xdr:rowOff>
    </xdr:to>
    <xdr:graphicFrame macro="">
      <xdr:nvGraphicFramePr>
        <xdr:cNvPr id="2170" name="Chart 5">
          <a:extLst>
            <a:ext uri="{FF2B5EF4-FFF2-40B4-BE49-F238E27FC236}">
              <a16:creationId xmlns:a16="http://schemas.microsoft.com/office/drawing/2014/main" id="{00000000-0008-0000-0F00-00007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99060</xdr:colOff>
      <xdr:row>78</xdr:row>
      <xdr:rowOff>0</xdr:rowOff>
    </xdr:from>
    <xdr:to>
      <xdr:col>13</xdr:col>
      <xdr:colOff>624840</xdr:colOff>
      <xdr:row>113</xdr:row>
      <xdr:rowOff>76200</xdr:rowOff>
    </xdr:to>
    <xdr:graphicFrame macro="">
      <xdr:nvGraphicFramePr>
        <xdr:cNvPr id="2171" name="Chart 6">
          <a:extLst>
            <a:ext uri="{FF2B5EF4-FFF2-40B4-BE49-F238E27FC236}">
              <a16:creationId xmlns:a16="http://schemas.microsoft.com/office/drawing/2014/main" id="{00000000-0008-0000-0F00-00007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91440</xdr:rowOff>
    </xdr:from>
    <xdr:to>
      <xdr:col>6</xdr:col>
      <xdr:colOff>617220</xdr:colOff>
      <xdr:row>75</xdr:row>
      <xdr:rowOff>30480</xdr:rowOff>
    </xdr:to>
    <xdr:graphicFrame macro="">
      <xdr:nvGraphicFramePr>
        <xdr:cNvPr id="2172" name="Chart 7">
          <a:extLst>
            <a:ext uri="{FF2B5EF4-FFF2-40B4-BE49-F238E27FC236}">
              <a16:creationId xmlns:a16="http://schemas.microsoft.com/office/drawing/2014/main" id="{00000000-0008-0000-0F00-00007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83820</xdr:colOff>
      <xdr:row>40</xdr:row>
      <xdr:rowOff>76200</xdr:rowOff>
    </xdr:from>
    <xdr:to>
      <xdr:col>13</xdr:col>
      <xdr:colOff>655320</xdr:colOff>
      <xdr:row>75</xdr:row>
      <xdr:rowOff>45720</xdr:rowOff>
    </xdr:to>
    <xdr:graphicFrame macro="">
      <xdr:nvGraphicFramePr>
        <xdr:cNvPr id="2173" name="Chart 8">
          <a:extLst>
            <a:ext uri="{FF2B5EF4-FFF2-40B4-BE49-F238E27FC236}">
              <a16:creationId xmlns:a16="http://schemas.microsoft.com/office/drawing/2014/main" id="{00000000-0008-0000-0F00-00007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78</xdr:row>
      <xdr:rowOff>15240</xdr:rowOff>
    </xdr:from>
    <xdr:to>
      <xdr:col>7</xdr:col>
      <xdr:colOff>7620</xdr:colOff>
      <xdr:row>113</xdr:row>
      <xdr:rowOff>76200</xdr:rowOff>
    </xdr:to>
    <xdr:graphicFrame macro="">
      <xdr:nvGraphicFramePr>
        <xdr:cNvPr id="2174" name="Chart 9">
          <a:extLst>
            <a:ext uri="{FF2B5EF4-FFF2-40B4-BE49-F238E27FC236}">
              <a16:creationId xmlns:a16="http://schemas.microsoft.com/office/drawing/2014/main" id="{00000000-0008-0000-0F00-00007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&#26627;&#2640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5&#35199;&#26041;&#3001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1-1&#26627;&#26408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栃木市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西方町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旧栃木市"/>
      <sheetName val="旧大平町"/>
      <sheetName val="旧藤岡町"/>
      <sheetName val="旧都賀町"/>
      <sheetName val="歳入"/>
      <sheetName val="旧栃木市・歳入"/>
      <sheetName val="旧大平町・歳入"/>
      <sheetName val="旧藤岡町・歳入"/>
      <sheetName val="旧都賀町・歳入"/>
      <sheetName val="税"/>
      <sheetName val="旧栃木市・税"/>
      <sheetName val="旧大平町・税"/>
      <sheetName val="旧藤岡町・税"/>
      <sheetName val="旧都賀町・税"/>
      <sheetName val="歳出（性質別）"/>
      <sheetName val="旧栃木市・性質"/>
      <sheetName val="旧大平町・性質"/>
      <sheetName val="旧藤岡町・性質"/>
      <sheetName val="旧都賀町・性質"/>
      <sheetName val="歳出（目的別）"/>
      <sheetName val="旧栃木市・目的"/>
      <sheetName val="旧大平町・目的"/>
      <sheetName val="旧藤岡町・目的"/>
      <sheetName val="旧都賀町・目的"/>
      <sheetName val="グラフ"/>
    </sheetNames>
    <sheetDataSet>
      <sheetData sheetId="0">
        <row r="1">
          <cell r="M1" t="str">
            <v>栃木市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7"/>
  <sheetViews>
    <sheetView showGridLines="0" view="pageBreakPreview" zoomScaleNormal="100" zoomScaleSheetLayoutView="100" workbookViewId="0">
      <pane xSplit="2" ySplit="3" topLeftCell="V4" activePane="bottomRight" state="frozen"/>
      <selection pane="topRight" activeCell="C1" sqref="C1"/>
      <selection pane="bottomLeft" activeCell="A2" sqref="A2"/>
      <selection pane="bottomRight" activeCell="AA4" sqref="AA4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customWidth="1"/>
    <col min="4" max="4" width="8.6640625" style="43" customWidth="1"/>
    <col min="5" max="5" width="10.88671875" style="43" customWidth="1"/>
    <col min="6" max="8" width="8.6640625" style="43" customWidth="1"/>
    <col min="9" max="9" width="8.6640625" style="45" customWidth="1"/>
    <col min="10" max="14" width="8.6640625" style="43" customWidth="1"/>
    <col min="15" max="18" width="9" style="43"/>
    <col min="19" max="19" width="9.21875" style="43" customWidth="1"/>
    <col min="20" max="25" width="9" style="43"/>
    <col min="26" max="26" width="9.44140625" style="43" customWidth="1"/>
    <col min="27" max="27" width="9.77734375" style="43" customWidth="1"/>
    <col min="28" max="16384" width="9" style="43"/>
  </cols>
  <sheetData>
    <row r="1" spans="1:27" ht="14.1" customHeight="1" x14ac:dyDescent="0.2">
      <c r="A1" s="44" t="s">
        <v>139</v>
      </c>
      <c r="M1" s="46" t="s">
        <v>183</v>
      </c>
      <c r="Y1" s="46" t="s">
        <v>183</v>
      </c>
    </row>
    <row r="2" spans="1:27" ht="14.1" customHeight="1" x14ac:dyDescent="0.15">
      <c r="M2" s="22" t="s">
        <v>172</v>
      </c>
      <c r="S2" s="43" t="s">
        <v>303</v>
      </c>
      <c r="Y2" s="22" t="s">
        <v>316</v>
      </c>
    </row>
    <row r="3" spans="1:27" ht="14.1" customHeight="1" x14ac:dyDescent="0.2">
      <c r="A3" s="48"/>
      <c r="B3" s="48"/>
      <c r="C3" s="48" t="s">
        <v>10</v>
      </c>
      <c r="D3" s="48" t="s">
        <v>9</v>
      </c>
      <c r="E3" s="85" t="s">
        <v>8</v>
      </c>
      <c r="F3" s="85" t="s">
        <v>7</v>
      </c>
      <c r="G3" s="85" t="s">
        <v>6</v>
      </c>
      <c r="H3" s="85" t="s">
        <v>5</v>
      </c>
      <c r="I3" s="86" t="s">
        <v>4</v>
      </c>
      <c r="J3" s="85" t="s">
        <v>3</v>
      </c>
      <c r="K3" s="86" t="s">
        <v>2</v>
      </c>
      <c r="L3" s="86" t="s">
        <v>83</v>
      </c>
      <c r="M3" s="85" t="s">
        <v>84</v>
      </c>
      <c r="N3" s="85" t="s">
        <v>176</v>
      </c>
      <c r="O3" s="85" t="s">
        <v>184</v>
      </c>
      <c r="P3" s="85" t="s">
        <v>188</v>
      </c>
      <c r="Q3" s="85" t="s">
        <v>189</v>
      </c>
      <c r="R3" s="85" t="s">
        <v>190</v>
      </c>
      <c r="S3" s="85" t="s">
        <v>195</v>
      </c>
      <c r="T3" s="85" t="s">
        <v>198</v>
      </c>
      <c r="U3" s="85" t="s">
        <v>199</v>
      </c>
      <c r="V3" s="85" t="s">
        <v>206</v>
      </c>
      <c r="W3" s="85" t="s">
        <v>297</v>
      </c>
      <c r="X3" s="85" t="s">
        <v>300</v>
      </c>
      <c r="Y3" s="107" t="s">
        <v>301</v>
      </c>
      <c r="Z3" s="107" t="s">
        <v>315</v>
      </c>
      <c r="AA3" s="107" t="s">
        <v>319</v>
      </c>
    </row>
    <row r="4" spans="1:27" ht="14.1" customHeight="1" x14ac:dyDescent="0.2">
      <c r="A4" s="152" t="s">
        <v>85</v>
      </c>
      <c r="B4" s="152"/>
      <c r="C4" s="50"/>
      <c r="D4" s="50"/>
      <c r="E4" s="87">
        <f>旧栃木市!E4+旧西方町!E4</f>
        <v>155981</v>
      </c>
      <c r="F4" s="87">
        <f>旧栃木市!F4+旧西方町!F4</f>
        <v>156131</v>
      </c>
      <c r="G4" s="87">
        <f>旧栃木市!G4+旧西方町!G4</f>
        <v>155941</v>
      </c>
      <c r="H4" s="87">
        <f>旧栃木市!H4+旧西方町!H4</f>
        <v>155613</v>
      </c>
      <c r="I4" s="87">
        <f>旧栃木市!I4+旧西方町!I4</f>
        <v>155364</v>
      </c>
      <c r="J4" s="87">
        <f>旧栃木市!J4+旧西方町!J4</f>
        <v>155055</v>
      </c>
      <c r="K4" s="87">
        <f>旧栃木市!K4+旧西方町!K4</f>
        <v>154776</v>
      </c>
      <c r="L4" s="87">
        <f>旧栃木市!L4+旧西方町!L4</f>
        <v>154292</v>
      </c>
      <c r="M4" s="87">
        <f>旧栃木市!M4+旧西方町!M4</f>
        <v>153759</v>
      </c>
      <c r="N4" s="87">
        <f>旧栃木市!N4+旧西方町!N4</f>
        <v>152975</v>
      </c>
      <c r="O4" s="87">
        <f>旧栃木市!O4+旧西方町!O4</f>
        <v>152379</v>
      </c>
      <c r="P4" s="87">
        <f>旧栃木市!P4+旧西方町!P4</f>
        <v>151849</v>
      </c>
      <c r="Q4" s="87">
        <f>旧栃木市!Q4+旧西方町!Q4</f>
        <v>151228</v>
      </c>
      <c r="R4" s="87">
        <f>旧栃木市!R4+旧西方町!R4</f>
        <v>150895</v>
      </c>
      <c r="S4" s="87">
        <f>旧栃木市!S4+旧西方町!S4</f>
        <v>150277</v>
      </c>
      <c r="T4" s="87">
        <f>旧栃木市!T4+旧西方町!T4</f>
        <v>149493</v>
      </c>
      <c r="U4" s="87">
        <f>旧栃木市!U4+旧西方町!U4</f>
        <v>148887</v>
      </c>
      <c r="V4" s="87">
        <f>旧栃木市!V4+旧西方町!V4</f>
        <v>148245</v>
      </c>
      <c r="W4" s="87">
        <f>旧栃木市!W4+旧西方町!W4</f>
        <v>147647</v>
      </c>
      <c r="X4" s="87">
        <f>旧栃木市!X4+旧西方町!X4</f>
        <v>146736</v>
      </c>
      <c r="Y4" s="108">
        <v>145609</v>
      </c>
      <c r="Z4" s="108">
        <v>146667</v>
      </c>
      <c r="AA4" s="108">
        <v>146667</v>
      </c>
    </row>
    <row r="5" spans="1:27" ht="14.1" customHeight="1" x14ac:dyDescent="0.2">
      <c r="A5" s="153" t="s">
        <v>13</v>
      </c>
      <c r="B5" s="52" t="s">
        <v>22</v>
      </c>
      <c r="C5" s="53"/>
      <c r="D5" s="53"/>
      <c r="E5" s="88">
        <f>旧栃木市!E5+旧西方町!E5</f>
        <v>46877365</v>
      </c>
      <c r="F5" s="88">
        <f>旧栃木市!F5+旧西方町!F5</f>
        <v>48917851</v>
      </c>
      <c r="G5" s="88">
        <f>旧栃木市!G5+旧西方町!G5</f>
        <v>47519502</v>
      </c>
      <c r="H5" s="88">
        <f>旧栃木市!H5+旧西方町!H5</f>
        <v>49572659</v>
      </c>
      <c r="I5" s="88">
        <f>旧栃木市!I5+旧西方町!I5</f>
        <v>49203765</v>
      </c>
      <c r="J5" s="88">
        <f>旧栃木市!J5+旧西方町!J5</f>
        <v>49438126</v>
      </c>
      <c r="K5" s="88">
        <f>旧栃木市!K5+旧西方町!K5</f>
        <v>49264062</v>
      </c>
      <c r="L5" s="88">
        <f>旧栃木市!L5+旧西方町!L5</f>
        <v>52897113</v>
      </c>
      <c r="M5" s="88">
        <f>旧栃木市!M5+旧西方町!M5</f>
        <v>55325115</v>
      </c>
      <c r="N5" s="88">
        <f>旧栃木市!N5+旧西方町!N5</f>
        <v>51238751</v>
      </c>
      <c r="O5" s="88">
        <f>旧栃木市!O5+旧西方町!O5</f>
        <v>51953857</v>
      </c>
      <c r="P5" s="88">
        <f>旧栃木市!P5+旧西方町!P5</f>
        <v>50857278</v>
      </c>
      <c r="Q5" s="88">
        <f>旧栃木市!Q5+旧西方町!Q5</f>
        <v>53865690</v>
      </c>
      <c r="R5" s="88">
        <f>旧栃木市!R5+旧西方町!R5</f>
        <v>47998877</v>
      </c>
      <c r="S5" s="88">
        <f>旧栃木市!S5+旧西方町!S5</f>
        <v>48203665</v>
      </c>
      <c r="T5" s="88">
        <f>旧栃木市!T5+旧西方町!T5</f>
        <v>46898358</v>
      </c>
      <c r="U5" s="88">
        <f>旧栃木市!U5+旧西方町!U5</f>
        <v>45857037</v>
      </c>
      <c r="V5" s="88">
        <f>旧栃木市!V5+旧西方町!V5</f>
        <v>46190931</v>
      </c>
      <c r="W5" s="88">
        <f>旧栃木市!W5+旧西方町!W5</f>
        <v>52940745</v>
      </c>
      <c r="X5" s="88">
        <f>旧栃木市!X5+旧西方町!X5</f>
        <v>54626051</v>
      </c>
      <c r="Y5" s="109">
        <v>57658797</v>
      </c>
      <c r="Z5" s="109">
        <v>56668597</v>
      </c>
      <c r="AA5" s="109">
        <v>56668597</v>
      </c>
    </row>
    <row r="6" spans="1:27" ht="14.1" customHeight="1" x14ac:dyDescent="0.2">
      <c r="A6" s="153"/>
      <c r="B6" s="52" t="s">
        <v>23</v>
      </c>
      <c r="C6" s="53"/>
      <c r="D6" s="53"/>
      <c r="E6" s="88">
        <f>旧栃木市!E6+旧西方町!E6</f>
        <v>45254097</v>
      </c>
      <c r="F6" s="88">
        <f>旧栃木市!F6+旧西方町!F6</f>
        <v>47028999</v>
      </c>
      <c r="G6" s="88">
        <f>旧栃木市!G6+旧西方町!G6</f>
        <v>45503292</v>
      </c>
      <c r="H6" s="88">
        <f>旧栃木市!H6+旧西方町!H6</f>
        <v>47685978</v>
      </c>
      <c r="I6" s="88">
        <f>旧栃木市!I6+旧西方町!I6</f>
        <v>47276067</v>
      </c>
      <c r="J6" s="88">
        <f>旧栃木市!J6+旧西方町!J6</f>
        <v>47320858</v>
      </c>
      <c r="K6" s="88">
        <f>旧栃木市!K6+旧西方町!K6</f>
        <v>47098019</v>
      </c>
      <c r="L6" s="88">
        <f>旧栃木市!L6+旧西方町!L6</f>
        <v>50026571</v>
      </c>
      <c r="M6" s="88">
        <f>旧栃木市!M6+旧西方町!M6</f>
        <v>53079002</v>
      </c>
      <c r="N6" s="88">
        <f>旧栃木市!N6+旧西方町!N6</f>
        <v>48553942</v>
      </c>
      <c r="O6" s="88">
        <f>旧栃木市!O6+旧西方町!O6</f>
        <v>49588209</v>
      </c>
      <c r="P6" s="88">
        <f>旧栃木市!P6+旧西方町!P6</f>
        <v>48921691</v>
      </c>
      <c r="Q6" s="88">
        <f>旧栃木市!Q6+旧西方町!Q6</f>
        <v>51807638</v>
      </c>
      <c r="R6" s="88">
        <f>旧栃木市!R6+旧西方町!R6</f>
        <v>45935655</v>
      </c>
      <c r="S6" s="88">
        <f>旧栃木市!S6+旧西方町!S6</f>
        <v>46197125</v>
      </c>
      <c r="T6" s="88">
        <f>旧栃木市!T6+旧西方町!T6</f>
        <v>44958074</v>
      </c>
      <c r="U6" s="88">
        <f>旧栃木市!U6+旧西方町!U6</f>
        <v>43908691</v>
      </c>
      <c r="V6" s="88">
        <f>旧栃木市!V6+旧西方町!V6</f>
        <v>43723356</v>
      </c>
      <c r="W6" s="88">
        <f>旧栃木市!W6+旧西方町!W6</f>
        <v>50126429</v>
      </c>
      <c r="X6" s="88">
        <f>旧栃木市!X6+旧西方町!X6</f>
        <v>51672940</v>
      </c>
      <c r="Y6" s="109">
        <v>54453685</v>
      </c>
      <c r="Z6" s="109">
        <v>53441681</v>
      </c>
      <c r="AA6" s="109">
        <v>53441681</v>
      </c>
    </row>
    <row r="7" spans="1:27" ht="14.1" customHeight="1" x14ac:dyDescent="0.2">
      <c r="A7" s="153"/>
      <c r="B7" s="52" t="s">
        <v>24</v>
      </c>
      <c r="C7" s="54"/>
      <c r="D7" s="54"/>
      <c r="E7" s="89">
        <f>+E5-E6</f>
        <v>1623268</v>
      </c>
      <c r="F7" s="89">
        <f t="shared" ref="F7:V7" si="0">+F5-F6</f>
        <v>1888852</v>
      </c>
      <c r="G7" s="89">
        <f t="shared" si="0"/>
        <v>2016210</v>
      </c>
      <c r="H7" s="89">
        <f t="shared" si="0"/>
        <v>1886681</v>
      </c>
      <c r="I7" s="89">
        <f t="shared" si="0"/>
        <v>1927698</v>
      </c>
      <c r="J7" s="89">
        <f t="shared" si="0"/>
        <v>2117268</v>
      </c>
      <c r="K7" s="89">
        <f t="shared" si="0"/>
        <v>2166043</v>
      </c>
      <c r="L7" s="89">
        <f t="shared" si="0"/>
        <v>2870542</v>
      </c>
      <c r="M7" s="89">
        <f t="shared" si="0"/>
        <v>2246113</v>
      </c>
      <c r="N7" s="89">
        <f t="shared" si="0"/>
        <v>2684809</v>
      </c>
      <c r="O7" s="89">
        <f t="shared" si="0"/>
        <v>2365648</v>
      </c>
      <c r="P7" s="89">
        <f t="shared" si="0"/>
        <v>1935587</v>
      </c>
      <c r="Q7" s="89">
        <f t="shared" si="0"/>
        <v>2058052</v>
      </c>
      <c r="R7" s="89">
        <f t="shared" si="0"/>
        <v>2063222</v>
      </c>
      <c r="S7" s="89">
        <f t="shared" si="0"/>
        <v>2006540</v>
      </c>
      <c r="T7" s="89">
        <f t="shared" si="0"/>
        <v>1940284</v>
      </c>
      <c r="U7" s="89">
        <f t="shared" si="0"/>
        <v>1948346</v>
      </c>
      <c r="V7" s="89">
        <f t="shared" si="0"/>
        <v>2467575</v>
      </c>
      <c r="W7" s="89">
        <f>+W5-W6</f>
        <v>2814316</v>
      </c>
      <c r="X7" s="89">
        <f>+X5-X6</f>
        <v>2953111</v>
      </c>
      <c r="Y7" s="109">
        <v>3205112</v>
      </c>
      <c r="Z7" s="109">
        <v>3226916</v>
      </c>
      <c r="AA7" s="109">
        <v>3226916</v>
      </c>
    </row>
    <row r="8" spans="1:27" ht="14.1" customHeight="1" x14ac:dyDescent="0.2">
      <c r="A8" s="153"/>
      <c r="B8" s="52" t="s">
        <v>25</v>
      </c>
      <c r="C8" s="53"/>
      <c r="D8" s="53"/>
      <c r="E8" s="88">
        <f>旧栃木市!E8+旧西方町!E8</f>
        <v>171278</v>
      </c>
      <c r="F8" s="88">
        <f>旧栃木市!F8+旧西方町!F8</f>
        <v>101699</v>
      </c>
      <c r="G8" s="88">
        <f>旧栃木市!G8+旧西方町!G8</f>
        <v>74764</v>
      </c>
      <c r="H8" s="88">
        <f>旧栃木市!H8+旧西方町!H8</f>
        <v>150540</v>
      </c>
      <c r="I8" s="88">
        <f>旧栃木市!I8+旧西方町!I8</f>
        <v>371216</v>
      </c>
      <c r="J8" s="88">
        <f>旧栃木市!J8+旧西方町!J8</f>
        <v>492643</v>
      </c>
      <c r="K8" s="88">
        <f>旧栃木市!K8+旧西方町!K8</f>
        <v>456093</v>
      </c>
      <c r="L8" s="88">
        <f>旧栃木市!L8+旧西方町!L8</f>
        <v>1015790</v>
      </c>
      <c r="M8" s="88">
        <f>旧栃木市!M8+旧西方町!M8</f>
        <v>293290</v>
      </c>
      <c r="N8" s="88">
        <f>旧栃木市!N8+旧西方町!N8</f>
        <v>746810</v>
      </c>
      <c r="O8" s="88">
        <f>旧栃木市!O8+旧西方町!O8</f>
        <v>501205</v>
      </c>
      <c r="P8" s="88">
        <f>旧栃木市!P8+旧西方町!P8</f>
        <v>332777</v>
      </c>
      <c r="Q8" s="88">
        <f>旧栃木市!Q8+旧西方町!Q8</f>
        <v>130383</v>
      </c>
      <c r="R8" s="88">
        <f>旧栃木市!R8+旧西方町!R8</f>
        <v>181031</v>
      </c>
      <c r="S8" s="88">
        <f>旧栃木市!S8+旧西方町!S8</f>
        <v>181685</v>
      </c>
      <c r="T8" s="88">
        <f>旧栃木市!T8+旧西方町!T8</f>
        <v>78178</v>
      </c>
      <c r="U8" s="88">
        <f>旧栃木市!U8+旧西方町!U8</f>
        <v>43691</v>
      </c>
      <c r="V8" s="88">
        <f>旧栃木市!V8+旧西方町!V8</f>
        <v>500891</v>
      </c>
      <c r="W8" s="88">
        <f>旧栃木市!W8+旧西方町!W8</f>
        <v>260765</v>
      </c>
      <c r="X8" s="88">
        <f>旧栃木市!X8+旧西方町!X8</f>
        <v>511752</v>
      </c>
      <c r="Y8" s="109">
        <v>252179</v>
      </c>
      <c r="Z8" s="109">
        <v>115609</v>
      </c>
      <c r="AA8" s="109">
        <v>115609</v>
      </c>
    </row>
    <row r="9" spans="1:27" ht="14.1" customHeight="1" x14ac:dyDescent="0.2">
      <c r="A9" s="153"/>
      <c r="B9" s="52" t="s">
        <v>26</v>
      </c>
      <c r="C9" s="54"/>
      <c r="D9" s="54"/>
      <c r="E9" s="89">
        <f>+E7-E8</f>
        <v>1451990</v>
      </c>
      <c r="F9" s="89">
        <f t="shared" ref="F9:V9" si="1">+F7-F8</f>
        <v>1787153</v>
      </c>
      <c r="G9" s="89">
        <f t="shared" si="1"/>
        <v>1941446</v>
      </c>
      <c r="H9" s="89">
        <f t="shared" si="1"/>
        <v>1736141</v>
      </c>
      <c r="I9" s="89">
        <f t="shared" si="1"/>
        <v>1556482</v>
      </c>
      <c r="J9" s="89">
        <f t="shared" si="1"/>
        <v>1624625</v>
      </c>
      <c r="K9" s="89">
        <f t="shared" si="1"/>
        <v>1709950</v>
      </c>
      <c r="L9" s="89">
        <f t="shared" si="1"/>
        <v>1854752</v>
      </c>
      <c r="M9" s="89">
        <f t="shared" si="1"/>
        <v>1952823</v>
      </c>
      <c r="N9" s="89">
        <f t="shared" si="1"/>
        <v>1937999</v>
      </c>
      <c r="O9" s="89">
        <f t="shared" si="1"/>
        <v>1864443</v>
      </c>
      <c r="P9" s="89">
        <f t="shared" si="1"/>
        <v>1602810</v>
      </c>
      <c r="Q9" s="89">
        <f t="shared" si="1"/>
        <v>1927669</v>
      </c>
      <c r="R9" s="89">
        <f t="shared" si="1"/>
        <v>1882191</v>
      </c>
      <c r="S9" s="89">
        <f t="shared" si="1"/>
        <v>1824855</v>
      </c>
      <c r="T9" s="89">
        <f t="shared" si="1"/>
        <v>1862106</v>
      </c>
      <c r="U9" s="89">
        <f t="shared" si="1"/>
        <v>1904655</v>
      </c>
      <c r="V9" s="89">
        <f t="shared" si="1"/>
        <v>1966684</v>
      </c>
      <c r="W9" s="89">
        <f>+W7-W8</f>
        <v>2553551</v>
      </c>
      <c r="X9" s="89">
        <f>+X7-X8</f>
        <v>2441359</v>
      </c>
      <c r="Y9" s="109">
        <v>2952933</v>
      </c>
      <c r="Z9" s="109">
        <v>3111307</v>
      </c>
      <c r="AA9" s="109">
        <v>3111307</v>
      </c>
    </row>
    <row r="10" spans="1:27" ht="14.1" customHeight="1" x14ac:dyDescent="0.2">
      <c r="A10" s="153"/>
      <c r="B10" s="52" t="s">
        <v>27</v>
      </c>
      <c r="C10" s="55"/>
      <c r="D10" s="55"/>
      <c r="E10" s="88">
        <f>旧栃木市!E10+旧西方町!E10</f>
        <v>-311299</v>
      </c>
      <c r="F10" s="88">
        <f>旧栃木市!F10+旧西方町!F10</f>
        <v>334833</v>
      </c>
      <c r="G10" s="88">
        <f>旧栃木市!G10+旧西方町!G10</f>
        <v>154293</v>
      </c>
      <c r="H10" s="88">
        <f>旧栃木市!H10+旧西方町!H10</f>
        <v>-205183</v>
      </c>
      <c r="I10" s="88">
        <f>旧栃木市!I10+旧西方町!I10</f>
        <v>-179659</v>
      </c>
      <c r="J10" s="88">
        <f>旧栃木市!J10+旧西方町!J10</f>
        <v>68143</v>
      </c>
      <c r="K10" s="88">
        <f>旧栃木市!K10+旧西方町!K10</f>
        <v>86587</v>
      </c>
      <c r="L10" s="88">
        <f>旧栃木市!L10+旧西方町!L10</f>
        <v>144802</v>
      </c>
      <c r="M10" s="88">
        <f>旧栃木市!M10+旧西方町!M10</f>
        <v>98071</v>
      </c>
      <c r="N10" s="88">
        <f>旧栃木市!N10+旧西方町!N10</f>
        <v>-14824</v>
      </c>
      <c r="O10" s="88">
        <f>旧栃木市!O10+旧西方町!O10</f>
        <v>-73556</v>
      </c>
      <c r="P10" s="88">
        <f>旧栃木市!P10+旧西方町!P10</f>
        <v>-261633</v>
      </c>
      <c r="Q10" s="88">
        <f>旧栃木市!Q10+旧西方町!Q10</f>
        <v>324859</v>
      </c>
      <c r="R10" s="88">
        <f>旧栃木市!R10+旧西方町!R10</f>
        <v>-45478</v>
      </c>
      <c r="S10" s="88">
        <f>旧栃木市!S10+旧西方町!S10</f>
        <v>-57336</v>
      </c>
      <c r="T10" s="88">
        <f>旧栃木市!T10+旧西方町!T10</f>
        <v>37251</v>
      </c>
      <c r="U10" s="88">
        <f>旧栃木市!U10+旧西方町!U10</f>
        <v>42549</v>
      </c>
      <c r="V10" s="88">
        <f>旧栃木市!V10+旧西方町!V10</f>
        <v>62029</v>
      </c>
      <c r="W10" s="88">
        <f>旧栃木市!W10+旧西方町!W10</f>
        <v>586867</v>
      </c>
      <c r="X10" s="88">
        <f>旧栃木市!X10+旧西方町!X10</f>
        <v>-112192</v>
      </c>
      <c r="Y10" s="109">
        <v>510967</v>
      </c>
      <c r="Z10" s="109">
        <v>158374</v>
      </c>
      <c r="AA10" s="109">
        <v>158374</v>
      </c>
    </row>
    <row r="11" spans="1:27" ht="14.1" customHeight="1" x14ac:dyDescent="0.2">
      <c r="A11" s="153"/>
      <c r="B11" s="52" t="s">
        <v>28</v>
      </c>
      <c r="C11" s="53"/>
      <c r="D11" s="53"/>
      <c r="E11" s="88">
        <f>旧栃木市!E11+旧西方町!E11</f>
        <v>1495818</v>
      </c>
      <c r="F11" s="88">
        <f>旧栃木市!F11+旧西方町!F11</f>
        <v>234190</v>
      </c>
      <c r="G11" s="88">
        <f>旧栃木市!G11+旧西方町!G11</f>
        <v>615371</v>
      </c>
      <c r="H11" s="88">
        <f>旧栃木市!H11+旧西方町!H11</f>
        <v>1129277</v>
      </c>
      <c r="I11" s="88">
        <f>旧栃木市!I11+旧西方町!I11</f>
        <v>623567</v>
      </c>
      <c r="J11" s="88">
        <f>旧栃木市!J11+旧西方町!J11</f>
        <v>550484</v>
      </c>
      <c r="K11" s="88">
        <f>旧栃木市!K11+旧西方町!K11</f>
        <v>782705</v>
      </c>
      <c r="L11" s="88">
        <f>旧栃木市!L11+旧西方町!L11</f>
        <v>445896</v>
      </c>
      <c r="M11" s="88">
        <f>旧栃木市!M11+旧西方町!M11</f>
        <v>761225</v>
      </c>
      <c r="N11" s="88">
        <f>旧栃木市!N11+旧西方町!N11</f>
        <v>512412</v>
      </c>
      <c r="O11" s="88">
        <f>旧栃木市!O11+旧西方町!O11</f>
        <v>487298</v>
      </c>
      <c r="P11" s="88">
        <f>旧栃木市!P11+旧西方町!P11</f>
        <v>570669</v>
      </c>
      <c r="Q11" s="88">
        <f>旧栃木市!Q11+旧西方町!Q11</f>
        <v>593102</v>
      </c>
      <c r="R11" s="88">
        <f>旧栃木市!R11+旧西方町!R11</f>
        <v>571546</v>
      </c>
      <c r="S11" s="88">
        <f>旧栃木市!S11+旧西方町!S11</f>
        <v>513874</v>
      </c>
      <c r="T11" s="88">
        <f>旧栃木市!T11+旧西方町!T11</f>
        <v>640846</v>
      </c>
      <c r="U11" s="88">
        <f>旧栃木市!U11+旧西方町!U11</f>
        <v>514538</v>
      </c>
      <c r="V11" s="88">
        <f>旧栃木市!V11+旧西方町!V11</f>
        <v>1028733</v>
      </c>
      <c r="W11" s="88">
        <f>旧栃木市!W11+旧西方町!W11</f>
        <v>618450</v>
      </c>
      <c r="X11" s="88">
        <f>旧栃木市!X11+旧西方町!X11</f>
        <v>1201091</v>
      </c>
      <c r="Y11" s="110">
        <v>1589657</v>
      </c>
      <c r="Z11" s="110">
        <v>1482338</v>
      </c>
      <c r="AA11" s="110">
        <v>1482338</v>
      </c>
    </row>
    <row r="12" spans="1:27" ht="14.1" customHeight="1" x14ac:dyDescent="0.2">
      <c r="A12" s="153"/>
      <c r="B12" s="52" t="s">
        <v>29</v>
      </c>
      <c r="C12" s="53"/>
      <c r="D12" s="53"/>
      <c r="E12" s="88">
        <f>旧栃木市!E12+旧西方町!E12</f>
        <v>0</v>
      </c>
      <c r="F12" s="88">
        <f>旧栃木市!F12+旧西方町!F12</f>
        <v>0</v>
      </c>
      <c r="G12" s="88">
        <f>旧栃木市!G12+旧西方町!G12</f>
        <v>0</v>
      </c>
      <c r="H12" s="88">
        <f>旧栃木市!H12+旧西方町!H12</f>
        <v>0</v>
      </c>
      <c r="I12" s="88">
        <f>旧栃木市!I12+旧西方町!I12</f>
        <v>0</v>
      </c>
      <c r="J12" s="88">
        <f>旧栃木市!J12+旧西方町!J12</f>
        <v>0</v>
      </c>
      <c r="K12" s="88">
        <f>旧栃木市!K12+旧西方町!K12</f>
        <v>0</v>
      </c>
      <c r="L12" s="88">
        <f>旧栃木市!L12+旧西方町!L12</f>
        <v>129800</v>
      </c>
      <c r="M12" s="88">
        <f>旧栃木市!M12+旧西方町!M12</f>
        <v>0</v>
      </c>
      <c r="N12" s="88">
        <f>旧栃木市!N12+旧西方町!N12</f>
        <v>0</v>
      </c>
      <c r="O12" s="88">
        <f>旧栃木市!O12+旧西方町!O12</f>
        <v>0</v>
      </c>
      <c r="P12" s="88">
        <f>旧栃木市!P12+旧西方町!P12</f>
        <v>0</v>
      </c>
      <c r="Q12" s="88">
        <f>旧栃木市!Q12+旧西方町!Q12</f>
        <v>0</v>
      </c>
      <c r="R12" s="88">
        <f>旧栃木市!R12+旧西方町!R12</f>
        <v>1</v>
      </c>
      <c r="S12" s="88">
        <f>旧栃木市!S12+旧西方町!S12</f>
        <v>1</v>
      </c>
      <c r="T12" s="88">
        <f>旧栃木市!T12+旧西方町!T12</f>
        <v>0</v>
      </c>
      <c r="U12" s="88">
        <f>旧栃木市!U12+旧西方町!U12</f>
        <v>55170</v>
      </c>
      <c r="V12" s="88">
        <f>旧栃木市!V12+旧西方町!V12</f>
        <v>84235</v>
      </c>
      <c r="W12" s="88">
        <f>旧栃木市!W12+旧西方町!W12</f>
        <v>2258</v>
      </c>
      <c r="X12" s="88">
        <f>旧栃木市!X12+旧西方町!X12</f>
        <v>13126</v>
      </c>
      <c r="Y12" s="109">
        <v>48110</v>
      </c>
      <c r="Z12" s="109">
        <v>0</v>
      </c>
      <c r="AA12" s="109">
        <v>0</v>
      </c>
    </row>
    <row r="13" spans="1:27" ht="14.1" customHeight="1" x14ac:dyDescent="0.2">
      <c r="A13" s="153"/>
      <c r="B13" s="52" t="s">
        <v>30</v>
      </c>
      <c r="C13" s="53"/>
      <c r="D13" s="53"/>
      <c r="E13" s="88">
        <f>旧栃木市!E13+旧西方町!E13</f>
        <v>447350</v>
      </c>
      <c r="F13" s="88">
        <f>旧栃木市!F13+旧西方町!F13</f>
        <v>1640100</v>
      </c>
      <c r="G13" s="88">
        <f>旧栃木市!G13+旧西方町!G13</f>
        <v>495000</v>
      </c>
      <c r="H13" s="88">
        <f>旧栃木市!H13+旧西方町!H13</f>
        <v>766821</v>
      </c>
      <c r="I13" s="88">
        <f>旧栃木市!I13+旧西方町!I13</f>
        <v>637128</v>
      </c>
      <c r="J13" s="88">
        <f>旧栃木市!J13+旧西方町!J13</f>
        <v>430000</v>
      </c>
      <c r="K13" s="88">
        <f>旧栃木市!K13+旧西方町!K13</f>
        <v>643000</v>
      </c>
      <c r="L13" s="88">
        <f>旧栃木市!L13+旧西方町!L13</f>
        <v>1098000</v>
      </c>
      <c r="M13" s="88">
        <f>旧栃木市!M13+旧西方町!M13</f>
        <v>700000</v>
      </c>
      <c r="N13" s="88">
        <f>旧栃木市!N13+旧西方町!N13</f>
        <v>399915</v>
      </c>
      <c r="O13" s="88">
        <f>旧栃木市!O13+旧西方町!O13</f>
        <v>636275</v>
      </c>
      <c r="P13" s="88">
        <f>旧栃木市!P13+旧西方町!P13</f>
        <v>1212291</v>
      </c>
      <c r="Q13" s="88">
        <f>旧栃木市!Q13+旧西方町!Q13</f>
        <v>579415</v>
      </c>
      <c r="R13" s="88">
        <f>旧栃木市!R13+旧西方町!R13</f>
        <v>815715</v>
      </c>
      <c r="S13" s="88">
        <f>旧栃木市!S13+旧西方町!S13</f>
        <v>478525</v>
      </c>
      <c r="T13" s="88">
        <f>旧栃木市!T13+旧西方町!T13</f>
        <v>1328731</v>
      </c>
      <c r="U13" s="88">
        <f>旧栃木市!U13+旧西方町!U13</f>
        <v>716300</v>
      </c>
      <c r="V13" s="88">
        <f>旧栃木市!V13+旧西方町!V13</f>
        <v>313192</v>
      </c>
      <c r="W13" s="88">
        <f>旧栃木市!W13+旧西方町!W13</f>
        <v>1010823</v>
      </c>
      <c r="X13" s="88">
        <f>旧栃木市!X13+旧西方町!X13</f>
        <v>103513</v>
      </c>
      <c r="Y13" s="109">
        <v>482546</v>
      </c>
      <c r="Z13" s="109">
        <v>1073289</v>
      </c>
      <c r="AA13" s="109">
        <v>1073289</v>
      </c>
    </row>
    <row r="14" spans="1:27" ht="14.1" customHeight="1" x14ac:dyDescent="0.2">
      <c r="A14" s="153"/>
      <c r="B14" s="52" t="s">
        <v>31</v>
      </c>
      <c r="C14" s="54"/>
      <c r="D14" s="54"/>
      <c r="E14" s="89">
        <f>+E10+E11+E12-E13</f>
        <v>737169</v>
      </c>
      <c r="F14" s="89">
        <f t="shared" ref="F14:V14" si="2">+F10+F11+F12-F13</f>
        <v>-1071077</v>
      </c>
      <c r="G14" s="89">
        <f t="shared" si="2"/>
        <v>274664</v>
      </c>
      <c r="H14" s="89">
        <f t="shared" si="2"/>
        <v>157273</v>
      </c>
      <c r="I14" s="89">
        <f t="shared" si="2"/>
        <v>-193220</v>
      </c>
      <c r="J14" s="89">
        <f t="shared" si="2"/>
        <v>188627</v>
      </c>
      <c r="K14" s="89">
        <f t="shared" si="2"/>
        <v>226292</v>
      </c>
      <c r="L14" s="89">
        <f t="shared" si="2"/>
        <v>-377502</v>
      </c>
      <c r="M14" s="89">
        <f t="shared" si="2"/>
        <v>159296</v>
      </c>
      <c r="N14" s="89">
        <f t="shared" si="2"/>
        <v>97673</v>
      </c>
      <c r="O14" s="89">
        <f t="shared" si="2"/>
        <v>-222533</v>
      </c>
      <c r="P14" s="89">
        <f t="shared" si="2"/>
        <v>-903255</v>
      </c>
      <c r="Q14" s="89">
        <f t="shared" si="2"/>
        <v>338546</v>
      </c>
      <c r="R14" s="89">
        <f t="shared" si="2"/>
        <v>-289646</v>
      </c>
      <c r="S14" s="89">
        <f t="shared" si="2"/>
        <v>-21986</v>
      </c>
      <c r="T14" s="89">
        <f t="shared" si="2"/>
        <v>-650634</v>
      </c>
      <c r="U14" s="89">
        <f t="shared" si="2"/>
        <v>-104043</v>
      </c>
      <c r="V14" s="89">
        <f t="shared" si="2"/>
        <v>861805</v>
      </c>
      <c r="W14" s="89">
        <f>+W10+W11+W12-W13</f>
        <v>196752</v>
      </c>
      <c r="X14" s="89">
        <f>+X10+X11+X12-X13</f>
        <v>998512</v>
      </c>
      <c r="Y14" s="109">
        <v>1666188</v>
      </c>
      <c r="Z14" s="109">
        <v>567423</v>
      </c>
      <c r="AA14" s="109">
        <v>567423</v>
      </c>
    </row>
    <row r="15" spans="1:27" ht="14.1" customHeight="1" x14ac:dyDescent="0.2">
      <c r="A15" s="153"/>
      <c r="B15" s="3" t="s">
        <v>32</v>
      </c>
      <c r="C15" s="56"/>
      <c r="D15" s="56"/>
      <c r="E15" s="90">
        <f>+E9/E19*100</f>
        <v>5.766759731106692</v>
      </c>
      <c r="F15" s="90">
        <f t="shared" ref="F15:R15" si="3">+F9/F19*100</f>
        <v>6.4851034287257425</v>
      </c>
      <c r="G15" s="90">
        <f t="shared" si="3"/>
        <v>6.9174973832854079</v>
      </c>
      <c r="H15" s="90">
        <f t="shared" si="3"/>
        <v>6.1698100883412357</v>
      </c>
      <c r="I15" s="90">
        <f t="shared" si="3"/>
        <v>5.3316804304855072</v>
      </c>
      <c r="J15" s="90">
        <f t="shared" si="3"/>
        <v>5.4396162501196574</v>
      </c>
      <c r="K15" s="90">
        <f t="shared" si="3"/>
        <v>5.5443113345703239</v>
      </c>
      <c r="L15" s="90">
        <f t="shared" si="3"/>
        <v>5.8396684891702169</v>
      </c>
      <c r="M15" s="90">
        <f t="shared" si="3"/>
        <v>6.1185382004340321</v>
      </c>
      <c r="N15" s="90">
        <f t="shared" si="3"/>
        <v>6.0793935961742838</v>
      </c>
      <c r="O15" s="90">
        <f t="shared" si="3"/>
        <v>5.9802166652708664</v>
      </c>
      <c r="P15" s="90">
        <f t="shared" si="3"/>
        <v>5.4072424682740596</v>
      </c>
      <c r="Q15" s="90">
        <f t="shared" si="3"/>
        <v>6.9758449567922733</v>
      </c>
      <c r="R15" s="90">
        <f t="shared" si="3"/>
        <v>6.829667984455627</v>
      </c>
      <c r="S15" s="90">
        <f t="shared" ref="S15:Y15" si="4">+S9/S19*100</f>
        <v>6.4945635472003476</v>
      </c>
      <c r="T15" s="90">
        <f t="shared" si="4"/>
        <v>6.6526511645853308</v>
      </c>
      <c r="U15" s="90">
        <f t="shared" si="4"/>
        <v>6.7277530130427605</v>
      </c>
      <c r="V15" s="90">
        <f t="shared" si="4"/>
        <v>6.5116883057543138</v>
      </c>
      <c r="W15" s="90">
        <f>+W9/W19*100</f>
        <v>8.2733863646753569</v>
      </c>
      <c r="X15" s="90">
        <f>+X9/X19*100</f>
        <v>7.5188154479235365</v>
      </c>
      <c r="Y15" s="111">
        <f t="shared" si="4"/>
        <v>9.1474928687123462</v>
      </c>
      <c r="Z15" s="111">
        <f>+Z9/Z19*100</f>
        <v>9.7012560530597298</v>
      </c>
      <c r="AA15" s="111">
        <f>+AA9/AA19*100</f>
        <v>9.7012560530597298</v>
      </c>
    </row>
    <row r="16" spans="1:27" ht="14.1" customHeight="1" x14ac:dyDescent="0.2">
      <c r="A16" s="154" t="s">
        <v>33</v>
      </c>
      <c r="B16" s="154"/>
      <c r="C16" s="57"/>
      <c r="D16" s="58"/>
      <c r="E16" s="88">
        <f>旧栃木市!E16+旧西方町!E16</f>
        <v>14534198</v>
      </c>
      <c r="F16" s="88">
        <f>旧栃木市!F16+旧西方町!F16</f>
        <v>15832608</v>
      </c>
      <c r="G16" s="88">
        <f>旧栃木市!G16+旧西方町!G16</f>
        <v>16456770</v>
      </c>
      <c r="H16" s="88">
        <f>旧栃木市!H16+旧西方町!H16</f>
        <v>16189209</v>
      </c>
      <c r="I16" s="88">
        <f>旧栃木市!I16+旧西方町!I16</f>
        <v>16666271</v>
      </c>
      <c r="J16" s="88">
        <f>旧栃木市!J16+旧西方町!J16</f>
        <v>16886757</v>
      </c>
      <c r="K16" s="88">
        <f>旧栃木市!K16+旧西方町!K16</f>
        <v>17488911</v>
      </c>
      <c r="L16" s="88">
        <f>旧栃木市!L16+旧西方町!L16</f>
        <v>17674629</v>
      </c>
      <c r="M16" s="88">
        <f>旧栃木市!M16+旧西方町!M16</f>
        <v>17059041</v>
      </c>
      <c r="N16" s="88">
        <f>旧栃木市!N16+旧西方町!N16</f>
        <v>16722044</v>
      </c>
      <c r="O16" s="88">
        <f>旧栃木市!O16+旧西方町!O16</f>
        <v>16974735</v>
      </c>
      <c r="P16" s="88">
        <f>旧栃木市!P16+旧西方町!P16</f>
        <v>16554181</v>
      </c>
      <c r="Q16" s="88">
        <f>旧栃木市!Q16+旧西方町!Q16</f>
        <v>16055067</v>
      </c>
      <c r="R16" s="88">
        <f>旧栃木市!R16+旧西方町!R16</f>
        <v>16096154</v>
      </c>
      <c r="S16" s="88">
        <f>旧栃木市!S16+旧西方町!S16</f>
        <v>16384472</v>
      </c>
      <c r="T16" s="88">
        <f>旧栃木市!T16+旧西方町!T16</f>
        <v>16792152</v>
      </c>
      <c r="U16" s="88">
        <f>旧栃木市!U16+旧西方町!U16</f>
        <v>17291754</v>
      </c>
      <c r="V16" s="88">
        <f>旧栃木市!V16+旧西方町!V16</f>
        <v>17112815</v>
      </c>
      <c r="W16" s="88">
        <f>旧栃木市!W16+旧西方町!W16</f>
        <v>16847783</v>
      </c>
      <c r="X16" s="88">
        <f>旧栃木市!X16+旧西方町!X16</f>
        <v>15808841</v>
      </c>
      <c r="Y16" s="109">
        <v>16001953</v>
      </c>
      <c r="Z16" s="109">
        <v>15738992</v>
      </c>
      <c r="AA16" s="109">
        <v>15738992</v>
      </c>
    </row>
    <row r="17" spans="1:27" ht="14.1" customHeight="1" x14ac:dyDescent="0.2">
      <c r="A17" s="154" t="s">
        <v>34</v>
      </c>
      <c r="B17" s="154"/>
      <c r="C17" s="57"/>
      <c r="D17" s="58"/>
      <c r="E17" s="88">
        <f>旧栃木市!E17+旧西方町!E17</f>
        <v>20532226</v>
      </c>
      <c r="F17" s="88">
        <f>旧栃木市!F17+旧西方町!F17</f>
        <v>22497562</v>
      </c>
      <c r="G17" s="88">
        <f>旧栃木市!G17+旧西方町!G17</f>
        <v>22811262</v>
      </c>
      <c r="H17" s="88">
        <f>旧栃木市!H17+旧西方町!H17</f>
        <v>23017566</v>
      </c>
      <c r="I17" s="88">
        <f>旧栃木市!I17+旧西方町!I17</f>
        <v>23813077</v>
      </c>
      <c r="J17" s="88">
        <f>旧栃木市!J17+旧西方町!J17</f>
        <v>24443660</v>
      </c>
      <c r="K17" s="88">
        <f>旧栃木市!K17+旧西方町!K17</f>
        <v>25242110</v>
      </c>
      <c r="L17" s="88">
        <f>旧栃木市!L17+旧西方町!L17</f>
        <v>26083124</v>
      </c>
      <c r="M17" s="88">
        <f>旧栃木市!M17+旧西方町!M17</f>
        <v>26460377</v>
      </c>
      <c r="N17" s="88">
        <f>旧栃木市!N17+旧西方町!N17</f>
        <v>26501424</v>
      </c>
      <c r="O17" s="88">
        <f>旧栃木市!O17+旧西方町!O17</f>
        <v>25747980</v>
      </c>
      <c r="P17" s="88">
        <f>旧栃木市!P17+旧西方町!P17</f>
        <v>24354142</v>
      </c>
      <c r="Q17" s="88">
        <f>旧栃木市!Q17+旧西方町!Q17</f>
        <v>22518492</v>
      </c>
      <c r="R17" s="88">
        <f>旧栃木市!R17+旧西方町!R17</f>
        <v>22424960</v>
      </c>
      <c r="S17" s="88">
        <f>旧栃木市!S17+旧西方町!S17</f>
        <v>22989117</v>
      </c>
      <c r="T17" s="88">
        <f>旧栃木市!T17+旧西方町!T17</f>
        <v>23040996</v>
      </c>
      <c r="U17" s="88">
        <f>旧栃木市!U17+旧西方町!U17</f>
        <v>23232386</v>
      </c>
      <c r="V17" s="88">
        <f>旧栃木市!V17+旧西方町!V17</f>
        <v>23831420</v>
      </c>
      <c r="W17" s="88">
        <f>旧栃木市!W17+旧西方町!W17</f>
        <v>23854585</v>
      </c>
      <c r="X17" s="88">
        <f>旧栃木市!X17+旧西方町!X17</f>
        <v>22656922</v>
      </c>
      <c r="Y17" s="109">
        <v>22792769</v>
      </c>
      <c r="Z17" s="109">
        <v>21992703</v>
      </c>
      <c r="AA17" s="109">
        <v>21992703</v>
      </c>
    </row>
    <row r="18" spans="1:27" ht="14.1" customHeight="1" x14ac:dyDescent="0.2">
      <c r="A18" s="154" t="s">
        <v>35</v>
      </c>
      <c r="B18" s="154"/>
      <c r="C18" s="57"/>
      <c r="D18" s="58"/>
      <c r="E18" s="88">
        <f>旧栃木市!E18+旧西方町!E18</f>
        <v>17612085</v>
      </c>
      <c r="F18" s="88">
        <f>旧栃木市!F18+旧西方町!F18</f>
        <v>20933861</v>
      </c>
      <c r="G18" s="88">
        <f>旧栃木市!G18+旧西方町!G18</f>
        <v>21762895</v>
      </c>
      <c r="H18" s="88">
        <f>旧栃木市!H18+旧西方町!H18</f>
        <v>21393807</v>
      </c>
      <c r="I18" s="88">
        <f>旧栃木市!I18+旧西方町!I18</f>
        <v>22030042</v>
      </c>
      <c r="J18" s="88">
        <f>旧栃木市!J18+旧西方町!J18</f>
        <v>22316508</v>
      </c>
      <c r="K18" s="88">
        <f>旧栃木市!K18+旧西方町!K18</f>
        <v>23109425</v>
      </c>
      <c r="L18" s="88">
        <f>旧栃木市!L18+旧西方町!L18</f>
        <v>23356991</v>
      </c>
      <c r="M18" s="88">
        <f>旧栃木市!M18+旧西方町!M18</f>
        <v>22532240</v>
      </c>
      <c r="N18" s="88">
        <f>旧栃木市!N18+旧西方町!N18</f>
        <v>22094933</v>
      </c>
      <c r="O18" s="88">
        <f>旧栃木市!O18+旧西方町!O18</f>
        <v>22414102</v>
      </c>
      <c r="P18" s="88">
        <f>旧栃木市!P18+旧西方町!P18</f>
        <v>21854712</v>
      </c>
      <c r="Q18" s="88">
        <f>旧栃木市!Q18+旧西方町!Q18</f>
        <v>21176633</v>
      </c>
      <c r="R18" s="88">
        <f>旧栃木市!R18+旧西方町!R18</f>
        <v>21219178</v>
      </c>
      <c r="S18" s="88">
        <f>旧栃木市!S18+旧西方町!S18</f>
        <v>21418756</v>
      </c>
      <c r="T18" s="88">
        <f>旧栃木市!T18+旧西方町!T18</f>
        <v>21763554</v>
      </c>
      <c r="U18" s="88">
        <f>旧栃木市!U18+旧西方町!U18</f>
        <v>22406900</v>
      </c>
      <c r="V18" s="88">
        <f>旧栃木市!V18+旧西方町!V18</f>
        <v>22119298</v>
      </c>
      <c r="W18" s="88">
        <f>旧栃木市!W18+旧西方町!W18</f>
        <v>21757085</v>
      </c>
      <c r="X18" s="88">
        <f>旧栃木市!X18+旧西方町!X18</f>
        <v>20372312</v>
      </c>
      <c r="Y18" s="109">
        <v>20571266</v>
      </c>
      <c r="Z18" s="109">
        <v>20339258</v>
      </c>
      <c r="AA18" s="109">
        <v>20339258</v>
      </c>
    </row>
    <row r="19" spans="1:27" ht="14.1" customHeight="1" x14ac:dyDescent="0.2">
      <c r="A19" s="154" t="s">
        <v>36</v>
      </c>
      <c r="B19" s="154"/>
      <c r="C19" s="57"/>
      <c r="D19" s="58"/>
      <c r="E19" s="88">
        <f>旧栃木市!E19+旧西方町!E19</f>
        <v>25178611</v>
      </c>
      <c r="F19" s="88">
        <f>旧栃木市!F19+旧西方町!F19</f>
        <v>27557818</v>
      </c>
      <c r="G19" s="88">
        <f>旧栃木市!G19+旧西方町!G19</f>
        <v>28065728</v>
      </c>
      <c r="H19" s="88">
        <f>旧栃木市!H19+旧西方町!H19</f>
        <v>28139294</v>
      </c>
      <c r="I19" s="88">
        <f>旧栃木市!I19+旧西方町!I19</f>
        <v>29193085</v>
      </c>
      <c r="J19" s="88">
        <f>旧栃木市!J19+旧西方町!J19</f>
        <v>29866537</v>
      </c>
      <c r="K19" s="88">
        <f>旧栃木市!K19+旧西方町!K19</f>
        <v>30841522</v>
      </c>
      <c r="L19" s="88">
        <f>旧栃木市!L19+旧西方町!L19</f>
        <v>31761255</v>
      </c>
      <c r="M19" s="88">
        <f>旧栃木市!M19+旧西方町!M19</f>
        <v>31916496</v>
      </c>
      <c r="N19" s="88">
        <f>旧栃木市!N19+旧西方町!N19</f>
        <v>31878163</v>
      </c>
      <c r="O19" s="88">
        <f>旧栃木市!O19+旧西方町!O19</f>
        <v>31176847</v>
      </c>
      <c r="P19" s="88">
        <f>旧栃木市!P19+旧西方町!P19</f>
        <v>29641911</v>
      </c>
      <c r="Q19" s="88">
        <f>旧栃木市!Q19+旧西方町!Q19</f>
        <v>27633484</v>
      </c>
      <c r="R19" s="88">
        <f>旧栃木市!R19+旧西方町!R19</f>
        <v>27559041</v>
      </c>
      <c r="S19" s="88">
        <f>旧栃木市!S19+旧西方町!S19</f>
        <v>28098193</v>
      </c>
      <c r="T19" s="88">
        <f>旧栃木市!T19+旧西方町!T19</f>
        <v>27990435</v>
      </c>
      <c r="U19" s="88">
        <f>旧栃木市!U19+旧西方町!U19</f>
        <v>28310418</v>
      </c>
      <c r="V19" s="88">
        <f>旧栃木市!V19+旧西方町!V19</f>
        <v>30202367</v>
      </c>
      <c r="W19" s="144">
        <f>旧栃木市!W19+旧西方町!W19</f>
        <v>30864641</v>
      </c>
      <c r="X19" s="88">
        <f>旧栃木市!X19+旧西方町!X19</f>
        <v>32469995</v>
      </c>
      <c r="Y19" s="109">
        <v>32281337</v>
      </c>
      <c r="Z19" s="109">
        <v>32071177</v>
      </c>
      <c r="AA19" s="109">
        <v>32071177</v>
      </c>
    </row>
    <row r="20" spans="1:27" ht="14.1" customHeight="1" x14ac:dyDescent="0.2">
      <c r="A20" s="154" t="s">
        <v>37</v>
      </c>
      <c r="B20" s="154"/>
      <c r="C20" s="59"/>
      <c r="D20" s="6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145"/>
      <c r="X20" s="145"/>
      <c r="Y20" s="112">
        <v>0.7</v>
      </c>
      <c r="Z20" s="112">
        <v>0.71</v>
      </c>
      <c r="AA20" s="112">
        <v>0.71</v>
      </c>
    </row>
    <row r="21" spans="1:27" ht="14.1" customHeight="1" x14ac:dyDescent="0.2">
      <c r="A21" s="154" t="s">
        <v>38</v>
      </c>
      <c r="B21" s="154"/>
      <c r="C21" s="62"/>
      <c r="D21" s="63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46"/>
      <c r="X21" s="146"/>
      <c r="Y21" s="113">
        <v>89.5</v>
      </c>
      <c r="Z21" s="113">
        <v>91.8</v>
      </c>
      <c r="AA21" s="113">
        <v>91.8</v>
      </c>
    </row>
    <row r="22" spans="1:27" ht="14.1" customHeight="1" x14ac:dyDescent="0.2">
      <c r="A22" s="154" t="s">
        <v>39</v>
      </c>
      <c r="B22" s="154"/>
      <c r="C22" s="62"/>
      <c r="D22" s="63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46"/>
      <c r="X22" s="146"/>
      <c r="Y22" s="113">
        <v>12.8</v>
      </c>
      <c r="Z22" s="113">
        <v>12.3</v>
      </c>
      <c r="AA22" s="113">
        <v>12.3</v>
      </c>
    </row>
    <row r="23" spans="1:27" ht="14.1" customHeight="1" x14ac:dyDescent="0.2">
      <c r="A23" s="154" t="s">
        <v>40</v>
      </c>
      <c r="B23" s="154"/>
      <c r="C23" s="62"/>
      <c r="D23" s="63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46"/>
      <c r="X23" s="146"/>
      <c r="Y23" s="113"/>
      <c r="Z23" s="113"/>
      <c r="AA23" s="113"/>
    </row>
    <row r="24" spans="1:27" ht="14.1" customHeight="1" x14ac:dyDescent="0.2">
      <c r="A24" s="4" t="s">
        <v>196</v>
      </c>
      <c r="B24" s="4"/>
      <c r="C24" s="62"/>
      <c r="D24" s="63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46"/>
      <c r="X24" s="146"/>
      <c r="Y24" s="113">
        <v>10.199999999999999</v>
      </c>
      <c r="Z24" s="113">
        <v>9.6</v>
      </c>
      <c r="AA24" s="113">
        <v>9.6</v>
      </c>
    </row>
    <row r="25" spans="1:27" ht="14.1" customHeight="1" x14ac:dyDescent="0.2">
      <c r="A25" s="154" t="s">
        <v>197</v>
      </c>
      <c r="B25" s="154"/>
      <c r="C25" s="62"/>
      <c r="D25" s="63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46"/>
      <c r="X25" s="146"/>
      <c r="Y25" s="113"/>
      <c r="Z25" s="113"/>
      <c r="AA25" s="113"/>
    </row>
    <row r="26" spans="1:27" ht="14.1" customHeight="1" x14ac:dyDescent="0.2">
      <c r="A26" s="155" t="s">
        <v>200</v>
      </c>
      <c r="B26" s="156"/>
      <c r="C26" s="62"/>
      <c r="D26" s="6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46"/>
      <c r="X26" s="146"/>
      <c r="Y26" s="113">
        <v>69.599999999999994</v>
      </c>
      <c r="Z26" s="113">
        <v>66.400000000000006</v>
      </c>
      <c r="AA26" s="113">
        <v>66.400000000000006</v>
      </c>
    </row>
    <row r="27" spans="1:27" ht="14.1" customHeight="1" x14ac:dyDescent="0.2">
      <c r="A27" s="152" t="s">
        <v>201</v>
      </c>
      <c r="B27" s="152"/>
      <c r="C27" s="54"/>
      <c r="D27" s="54"/>
      <c r="E27" s="89">
        <f>SUM(E28:E30)</f>
        <v>10741841</v>
      </c>
      <c r="F27" s="89">
        <f t="shared" ref="F27:X27" si="5">SUM(F28:F30)</f>
        <v>9765546</v>
      </c>
      <c r="G27" s="89">
        <f t="shared" si="5"/>
        <v>10118951</v>
      </c>
      <c r="H27" s="89">
        <f t="shared" si="5"/>
        <v>10651629</v>
      </c>
      <c r="I27" s="89">
        <f t="shared" si="5"/>
        <v>10722008</v>
      </c>
      <c r="J27" s="89">
        <f t="shared" si="5"/>
        <v>11018973</v>
      </c>
      <c r="K27" s="89">
        <f t="shared" si="5"/>
        <v>11498934</v>
      </c>
      <c r="L27" s="89">
        <f t="shared" si="5"/>
        <v>11349506</v>
      </c>
      <c r="M27" s="89">
        <f t="shared" si="5"/>
        <v>11875804</v>
      </c>
      <c r="N27" s="89">
        <f t="shared" si="5"/>
        <v>11998701</v>
      </c>
      <c r="O27" s="89">
        <f t="shared" si="5"/>
        <v>12134897</v>
      </c>
      <c r="P27" s="89">
        <f t="shared" si="5"/>
        <v>11373166</v>
      </c>
      <c r="Q27" s="89">
        <f t="shared" si="5"/>
        <v>11403573</v>
      </c>
      <c r="R27" s="89">
        <f t="shared" si="5"/>
        <v>10639185</v>
      </c>
      <c r="S27" s="89">
        <f t="shared" si="5"/>
        <v>9697502</v>
      </c>
      <c r="T27" s="89">
        <f t="shared" si="5"/>
        <v>9359841</v>
      </c>
      <c r="U27" s="89">
        <f t="shared" si="5"/>
        <v>9254436</v>
      </c>
      <c r="V27" s="89">
        <f t="shared" si="5"/>
        <v>10015712</v>
      </c>
      <c r="W27" s="89">
        <f t="shared" si="5"/>
        <v>8841993</v>
      </c>
      <c r="X27" s="89">
        <f t="shared" si="5"/>
        <v>11374252</v>
      </c>
      <c r="Y27" s="114">
        <f>SUM(Y28:Y30)</f>
        <v>13475333</v>
      </c>
      <c r="Z27" s="114">
        <f>SUM(Z28:Z30)</f>
        <v>14798545</v>
      </c>
      <c r="AA27" s="114">
        <f>SUM(AA28:AA30)</f>
        <v>14798545</v>
      </c>
    </row>
    <row r="28" spans="1:27" ht="14.1" customHeight="1" x14ac:dyDescent="0.15">
      <c r="A28" s="65"/>
      <c r="B28" s="2" t="s">
        <v>19</v>
      </c>
      <c r="C28" s="54"/>
      <c r="D28" s="53"/>
      <c r="E28" s="88">
        <f>旧栃木市!E28+旧西方町!E28</f>
        <v>3450002</v>
      </c>
      <c r="F28" s="88">
        <f>旧栃木市!F28+旧西方町!F28</f>
        <v>2100092</v>
      </c>
      <c r="G28" s="88">
        <f>旧栃木市!G28+旧西方町!G28</f>
        <v>2324463</v>
      </c>
      <c r="H28" s="88">
        <f>旧栃木市!H28+旧西方町!H28</f>
        <v>2829319</v>
      </c>
      <c r="I28" s="88">
        <f>旧栃木市!I28+旧西方町!I28</f>
        <v>2975758</v>
      </c>
      <c r="J28" s="88">
        <f>旧栃木市!J28+旧西方町!J28</f>
        <v>3209242</v>
      </c>
      <c r="K28" s="88">
        <f>旧栃木市!K28+旧西方町!K28</f>
        <v>3531947</v>
      </c>
      <c r="L28" s="88">
        <f>旧栃木市!L28+旧西方町!L28</f>
        <v>3090843</v>
      </c>
      <c r="M28" s="88">
        <f>旧栃木市!M28+旧西方町!M28</f>
        <v>3263068</v>
      </c>
      <c r="N28" s="88">
        <f>旧栃木市!N28+旧西方町!N28</f>
        <v>3555567</v>
      </c>
      <c r="O28" s="88">
        <f>旧栃木市!O28+旧西方町!O28</f>
        <v>3566590</v>
      </c>
      <c r="P28" s="88">
        <f>旧栃木市!P28+旧西方町!P28</f>
        <v>3089968</v>
      </c>
      <c r="Q28" s="88">
        <f>旧栃木市!Q28+旧西方町!Q28</f>
        <v>3173655</v>
      </c>
      <c r="R28" s="88">
        <f>旧栃木市!R28+旧西方町!R28</f>
        <v>3039486</v>
      </c>
      <c r="S28" s="88">
        <f>旧栃木市!S28+旧西方町!S28</f>
        <v>3199835</v>
      </c>
      <c r="T28" s="88">
        <f>旧栃木市!T28+旧西方町!T28</f>
        <v>2656950</v>
      </c>
      <c r="U28" s="88">
        <f>旧栃木市!U28+旧西方町!U28</f>
        <v>2545187</v>
      </c>
      <c r="V28" s="88">
        <f>旧栃木市!V28+旧西方町!V28</f>
        <v>3510728</v>
      </c>
      <c r="W28" s="88">
        <f>旧栃木市!W28+旧西方町!W28</f>
        <v>3258355</v>
      </c>
      <c r="X28" s="88">
        <f>旧栃木市!X28+旧西方町!X28</f>
        <v>4455933</v>
      </c>
      <c r="Y28" s="109">
        <v>6132106</v>
      </c>
      <c r="Z28" s="109">
        <v>6541156</v>
      </c>
      <c r="AA28" s="109">
        <v>6541156</v>
      </c>
    </row>
    <row r="29" spans="1:27" ht="14.1" customHeight="1" x14ac:dyDescent="0.15">
      <c r="A29" s="65"/>
      <c r="B29" s="2" t="s">
        <v>20</v>
      </c>
      <c r="C29" s="54"/>
      <c r="D29" s="53"/>
      <c r="E29" s="88">
        <f>旧栃木市!E29+旧西方町!E29</f>
        <v>1802306</v>
      </c>
      <c r="F29" s="88">
        <f>旧栃木市!F29+旧西方町!F29</f>
        <v>1968345</v>
      </c>
      <c r="G29" s="88">
        <f>旧栃木市!G29+旧西方町!G29</f>
        <v>1727286</v>
      </c>
      <c r="H29" s="88">
        <f>旧栃木市!H29+旧西方町!H29</f>
        <v>1880943</v>
      </c>
      <c r="I29" s="88">
        <f>旧栃木市!I29+旧西方町!I29</f>
        <v>1967955</v>
      </c>
      <c r="J29" s="88">
        <f>旧栃木市!J29+旧西方町!J29</f>
        <v>1824342</v>
      </c>
      <c r="K29" s="88">
        <f>旧栃木市!K29+旧西方町!K29</f>
        <v>1805925</v>
      </c>
      <c r="L29" s="88">
        <f>旧栃木市!L29+旧西方町!L29</f>
        <v>1435940</v>
      </c>
      <c r="M29" s="88">
        <f>旧栃木市!M29+旧西方町!M29</f>
        <v>1279977</v>
      </c>
      <c r="N29" s="88">
        <f>旧栃木市!N29+旧西方町!N29</f>
        <v>1542852</v>
      </c>
      <c r="O29" s="88">
        <f>旧栃木市!O29+旧西方町!O29</f>
        <v>1637271</v>
      </c>
      <c r="P29" s="88">
        <f>旧栃木市!P29+旧西方町!P29</f>
        <v>1414885</v>
      </c>
      <c r="Q29" s="88">
        <f>旧栃木市!Q29+旧西方町!Q29</f>
        <v>1211892</v>
      </c>
      <c r="R29" s="88">
        <f>旧栃木市!R29+旧西方町!R29</f>
        <v>620135</v>
      </c>
      <c r="S29" s="88">
        <f>旧栃木市!S29+旧西方町!S29</f>
        <v>620295</v>
      </c>
      <c r="T29" s="88">
        <f>旧栃木市!T29+旧西方町!T29</f>
        <v>591941</v>
      </c>
      <c r="U29" s="88">
        <f>旧栃木市!U29+旧西方町!U29</f>
        <v>523127</v>
      </c>
      <c r="V29" s="88">
        <f>旧栃木市!V29+旧西方町!V29</f>
        <v>506173</v>
      </c>
      <c r="W29" s="88">
        <f>旧栃木市!W29+旧西方町!W29</f>
        <v>481249</v>
      </c>
      <c r="X29" s="88">
        <f>旧栃木市!X29+旧西方町!X29</f>
        <v>2312194</v>
      </c>
      <c r="Y29" s="109">
        <v>2699336</v>
      </c>
      <c r="Z29" s="109">
        <v>2701569</v>
      </c>
      <c r="AA29" s="109">
        <v>2701569</v>
      </c>
    </row>
    <row r="30" spans="1:27" ht="14.1" customHeight="1" x14ac:dyDescent="0.15">
      <c r="A30" s="65"/>
      <c r="B30" s="2" t="s">
        <v>21</v>
      </c>
      <c r="C30" s="54"/>
      <c r="D30" s="53"/>
      <c r="E30" s="88">
        <f>旧栃木市!E30+旧西方町!E30</f>
        <v>5489533</v>
      </c>
      <c r="F30" s="88">
        <f>旧栃木市!F30+旧西方町!F30</f>
        <v>5697109</v>
      </c>
      <c r="G30" s="88">
        <f>旧栃木市!G30+旧西方町!G30</f>
        <v>6067202</v>
      </c>
      <c r="H30" s="88">
        <f>旧栃木市!H30+旧西方町!H30</f>
        <v>5941367</v>
      </c>
      <c r="I30" s="88">
        <f>旧栃木市!I30+旧西方町!I30</f>
        <v>5778295</v>
      </c>
      <c r="J30" s="88">
        <f>旧栃木市!J30+旧西方町!J30</f>
        <v>5985389</v>
      </c>
      <c r="K30" s="88">
        <f>旧栃木市!K30+旧西方町!K30</f>
        <v>6161062</v>
      </c>
      <c r="L30" s="88">
        <f>旧栃木市!L30+旧西方町!L30</f>
        <v>6822723</v>
      </c>
      <c r="M30" s="88">
        <f>旧栃木市!M30+旧西方町!M30</f>
        <v>7332759</v>
      </c>
      <c r="N30" s="88">
        <f>旧栃木市!N30+旧西方町!N30</f>
        <v>6900282</v>
      </c>
      <c r="O30" s="88">
        <f>旧栃木市!O30+旧西方町!O30</f>
        <v>6931036</v>
      </c>
      <c r="P30" s="88">
        <f>旧栃木市!P30+旧西方町!P30</f>
        <v>6868313</v>
      </c>
      <c r="Q30" s="88">
        <f>旧栃木市!Q30+旧西方町!Q30</f>
        <v>7018026</v>
      </c>
      <c r="R30" s="88">
        <f>旧栃木市!R30+旧西方町!R30</f>
        <v>6979564</v>
      </c>
      <c r="S30" s="88">
        <f>旧栃木市!S30+旧西方町!S30</f>
        <v>5877372</v>
      </c>
      <c r="T30" s="88">
        <f>旧栃木市!T30+旧西方町!T30</f>
        <v>6110950</v>
      </c>
      <c r="U30" s="88">
        <f>旧栃木市!U30+旧西方町!U30</f>
        <v>6186122</v>
      </c>
      <c r="V30" s="88">
        <f>旧栃木市!V30+旧西方町!V30</f>
        <v>5998811</v>
      </c>
      <c r="W30" s="88">
        <f>旧栃木市!W30+旧西方町!W30</f>
        <v>5102389</v>
      </c>
      <c r="X30" s="88">
        <f>旧栃木市!X30+旧西方町!X30</f>
        <v>4606125</v>
      </c>
      <c r="Y30" s="109">
        <v>4643891</v>
      </c>
      <c r="Z30" s="109">
        <v>5555820</v>
      </c>
      <c r="AA30" s="109">
        <v>5555820</v>
      </c>
    </row>
    <row r="31" spans="1:27" ht="14.1" customHeight="1" x14ac:dyDescent="0.2">
      <c r="A31" s="152" t="s">
        <v>202</v>
      </c>
      <c r="B31" s="152"/>
      <c r="C31" s="54"/>
      <c r="D31" s="53"/>
      <c r="E31" s="88">
        <f>旧栃木市!E31+旧西方町!E31</f>
        <v>28018120</v>
      </c>
      <c r="F31" s="88">
        <f>旧栃木市!F31+旧西方町!F31</f>
        <v>30016806</v>
      </c>
      <c r="G31" s="88">
        <f>旧栃木市!G31+旧西方町!G31</f>
        <v>31411602</v>
      </c>
      <c r="H31" s="88">
        <f>旧栃木市!H31+旧西方町!H31</f>
        <v>34741323</v>
      </c>
      <c r="I31" s="88">
        <f>旧栃木市!I31+旧西方町!I31</f>
        <v>37550498</v>
      </c>
      <c r="J31" s="88">
        <f>旧栃木市!J31+旧西方町!J31</f>
        <v>39843278</v>
      </c>
      <c r="K31" s="88">
        <f>旧栃木市!K31+旧西方町!K31</f>
        <v>40984998</v>
      </c>
      <c r="L31" s="88">
        <f>旧栃木市!L31+旧西方町!L31</f>
        <v>42604644</v>
      </c>
      <c r="M31" s="88">
        <f>旧栃木市!M31+旧西方町!M31</f>
        <v>43812877</v>
      </c>
      <c r="N31" s="88">
        <f>旧栃木市!N31+旧西方町!N31</f>
        <v>44770292</v>
      </c>
      <c r="O31" s="88">
        <f>旧栃木市!O31+旧西方町!O31</f>
        <v>45770354</v>
      </c>
      <c r="P31" s="88">
        <f>旧栃木市!P31+旧西方町!P31</f>
        <v>46720638</v>
      </c>
      <c r="Q31" s="88">
        <f>旧栃木市!Q31+旧西方町!Q31</f>
        <v>49881798</v>
      </c>
      <c r="R31" s="88">
        <f>旧栃木市!R31+旧西方町!R31</f>
        <v>49439309</v>
      </c>
      <c r="S31" s="88">
        <f>旧栃木市!S31+旧西方町!S31</f>
        <v>49414440</v>
      </c>
      <c r="T31" s="88">
        <f>旧栃木市!T31+旧西方町!T31</f>
        <v>48699316</v>
      </c>
      <c r="U31" s="88">
        <f>旧栃木市!U31+旧西方町!U31</f>
        <v>46871488</v>
      </c>
      <c r="V31" s="88">
        <f>旧栃木市!V31+旧西方町!V31</f>
        <v>44501122</v>
      </c>
      <c r="W31" s="88">
        <f>旧栃木市!W31+旧西方町!W31</f>
        <v>43660304</v>
      </c>
      <c r="X31" s="88">
        <f>旧栃木市!X31+旧西方町!X31</f>
        <v>45138118</v>
      </c>
      <c r="Y31" s="109">
        <v>47239921</v>
      </c>
      <c r="Z31" s="109">
        <v>49097691</v>
      </c>
      <c r="AA31" s="109">
        <v>49097691</v>
      </c>
    </row>
    <row r="32" spans="1:27" ht="14.1" customHeight="1" x14ac:dyDescent="0.2">
      <c r="A32" s="51"/>
      <c r="B32" s="48" t="s">
        <v>14</v>
      </c>
      <c r="C32" s="54"/>
      <c r="D32" s="53"/>
      <c r="E32" s="88">
        <f>旧栃木市!E32+旧西方町!E32</f>
        <v>27290508</v>
      </c>
      <c r="F32" s="88">
        <f>旧栃木市!F32+旧西方町!F32</f>
        <v>29289194</v>
      </c>
      <c r="G32" s="88">
        <f>旧栃木市!G32+旧西方町!G32</f>
        <v>30985631</v>
      </c>
      <c r="H32" s="88">
        <f>旧栃木市!H32+旧西方町!H32</f>
        <v>0</v>
      </c>
      <c r="I32" s="88">
        <f>旧栃木市!I32+旧西方町!I32</f>
        <v>21964353</v>
      </c>
      <c r="J32" s="88">
        <f>旧栃木市!J32+旧西方町!J32</f>
        <v>23374594</v>
      </c>
      <c r="K32" s="88">
        <f>旧栃木市!K32+旧西方町!K32</f>
        <v>23979290</v>
      </c>
      <c r="L32" s="88">
        <f>旧栃木市!L32+旧西方町!L32</f>
        <v>24876959</v>
      </c>
      <c r="M32" s="88">
        <f>旧栃木市!M32+旧西方町!M32</f>
        <v>10182696</v>
      </c>
      <c r="N32" s="88">
        <f>旧栃木市!N32+旧西方町!N32</f>
        <v>26599827</v>
      </c>
      <c r="O32" s="88">
        <f>旧栃木市!O32+旧西方町!O32</f>
        <v>27285219</v>
      </c>
      <c r="P32" s="88">
        <f>旧栃木市!P32+旧西方町!P32</f>
        <v>27877036</v>
      </c>
      <c r="Q32" s="88">
        <f>旧栃木市!Q32+旧西方町!Q32</f>
        <v>29844571</v>
      </c>
      <c r="R32" s="88">
        <f>旧栃木市!R32+旧西方町!R32</f>
        <v>29475421</v>
      </c>
      <c r="S32" s="88">
        <f>旧栃木市!S32+旧西方町!S32</f>
        <v>29524018</v>
      </c>
      <c r="T32" s="88">
        <f>旧栃木市!T32+旧西方町!T32</f>
        <v>29669050</v>
      </c>
      <c r="U32" s="88">
        <f>旧栃木市!U32+旧西方町!U32</f>
        <v>29383602</v>
      </c>
      <c r="V32" s="88">
        <f>旧栃木市!V32+旧西方町!V32</f>
        <v>0</v>
      </c>
      <c r="W32" s="88">
        <f>旧栃木市!W32+旧西方町!W32</f>
        <v>0</v>
      </c>
      <c r="X32" s="88">
        <f>旧栃木市!X32+旧西方町!X32</f>
        <v>0</v>
      </c>
      <c r="Y32" s="109">
        <v>0</v>
      </c>
      <c r="Z32" s="109">
        <v>0</v>
      </c>
      <c r="AA32" s="109">
        <v>0</v>
      </c>
    </row>
    <row r="33" spans="1:27" ht="14.1" customHeight="1" x14ac:dyDescent="0.2">
      <c r="A33" s="157" t="s">
        <v>203</v>
      </c>
      <c r="B33" s="157"/>
      <c r="C33" s="54"/>
      <c r="D33" s="54"/>
      <c r="E33" s="89">
        <f>SUM(E34:E37)</f>
        <v>846931</v>
      </c>
      <c r="F33" s="89">
        <f t="shared" ref="F33:X33" si="6">SUM(F34:F37)</f>
        <v>696459</v>
      </c>
      <c r="G33" s="89">
        <f t="shared" si="6"/>
        <v>729151</v>
      </c>
      <c r="H33" s="89">
        <f t="shared" si="6"/>
        <v>1015851</v>
      </c>
      <c r="I33" s="89">
        <f t="shared" si="6"/>
        <v>588559</v>
      </c>
      <c r="J33" s="89">
        <f t="shared" si="6"/>
        <v>952674</v>
      </c>
      <c r="K33" s="89">
        <f t="shared" si="6"/>
        <v>1192596</v>
      </c>
      <c r="L33" s="89">
        <f t="shared" si="6"/>
        <v>1680843</v>
      </c>
      <c r="M33" s="89">
        <f t="shared" si="6"/>
        <v>1058846</v>
      </c>
      <c r="N33" s="89">
        <f t="shared" si="6"/>
        <v>1062376</v>
      </c>
      <c r="O33" s="89">
        <f t="shared" si="6"/>
        <v>796969</v>
      </c>
      <c r="P33" s="89">
        <f t="shared" si="6"/>
        <v>676893</v>
      </c>
      <c r="Q33" s="89">
        <f t="shared" si="6"/>
        <v>884574</v>
      </c>
      <c r="R33" s="89">
        <f t="shared" si="6"/>
        <v>775667</v>
      </c>
      <c r="S33" s="89">
        <f t="shared" si="6"/>
        <v>2560363</v>
      </c>
      <c r="T33" s="89">
        <f t="shared" si="6"/>
        <v>2269313</v>
      </c>
      <c r="U33" s="89">
        <f t="shared" si="6"/>
        <v>1821892</v>
      </c>
      <c r="V33" s="89">
        <f t="shared" si="6"/>
        <v>4313196</v>
      </c>
      <c r="W33" s="89">
        <f t="shared" si="6"/>
        <v>4397619</v>
      </c>
      <c r="X33" s="89">
        <f t="shared" si="6"/>
        <v>3468855</v>
      </c>
      <c r="Y33" s="114">
        <f>SUM(Y34:Y37)</f>
        <v>3809545</v>
      </c>
      <c r="Z33" s="114">
        <f>SUM(Z34:Z37)</f>
        <v>2860140</v>
      </c>
      <c r="AA33" s="114">
        <f>SUM(AA34:AA37)</f>
        <v>2860140</v>
      </c>
    </row>
    <row r="34" spans="1:27" ht="14.1" customHeight="1" x14ac:dyDescent="0.2">
      <c r="A34" s="48"/>
      <c r="B34" s="48" t="s">
        <v>15</v>
      </c>
      <c r="C34" s="54"/>
      <c r="D34" s="53"/>
      <c r="E34" s="88">
        <f>旧栃木市!E34+旧西方町!E34</f>
        <v>804222</v>
      </c>
      <c r="F34" s="88">
        <f>旧栃木市!F34+旧西方町!F34</f>
        <v>660824</v>
      </c>
      <c r="G34" s="88">
        <f>旧栃木市!G34+旧西方町!G34</f>
        <v>576754</v>
      </c>
      <c r="H34" s="88">
        <f>旧栃木市!H34+旧西方町!H34</f>
        <v>462749</v>
      </c>
      <c r="I34" s="88">
        <f>旧栃木市!I34+旧西方町!I34</f>
        <v>354189</v>
      </c>
      <c r="J34" s="88">
        <f>旧栃木市!J34+旧西方町!J34</f>
        <v>468439</v>
      </c>
      <c r="K34" s="88">
        <f>旧栃木市!K34+旧西方町!K34</f>
        <v>455055</v>
      </c>
      <c r="L34" s="88">
        <f>旧栃木市!L34+旧西方町!L34</f>
        <v>1152878</v>
      </c>
      <c r="M34" s="88">
        <f>旧栃木市!M34+旧西方町!M34</f>
        <v>881442</v>
      </c>
      <c r="N34" s="88">
        <f>旧栃木市!N34+旧西方町!N34</f>
        <v>930911</v>
      </c>
      <c r="O34" s="88">
        <f>旧栃木市!O34+旧西方町!O34</f>
        <v>701749</v>
      </c>
      <c r="P34" s="88">
        <f>旧栃木市!P34+旧西方町!P34</f>
        <v>529929</v>
      </c>
      <c r="Q34" s="88">
        <f>旧栃木市!Q34+旧西方町!Q34</f>
        <v>493627</v>
      </c>
      <c r="R34" s="88">
        <f>旧栃木市!R34+旧西方町!R34</f>
        <v>423209</v>
      </c>
      <c r="S34" s="88">
        <f>旧栃木市!S34+旧西方町!S34</f>
        <v>871738</v>
      </c>
      <c r="T34" s="88">
        <f>旧栃木市!T34+旧西方町!T34</f>
        <v>877448</v>
      </c>
      <c r="U34" s="88">
        <f>旧栃木市!U34+旧西方町!U34</f>
        <v>695064</v>
      </c>
      <c r="V34" s="88">
        <f>旧栃木市!V34+旧西方町!V34</f>
        <v>848266</v>
      </c>
      <c r="W34" s="88">
        <f>旧栃木市!W34+旧西方町!W34</f>
        <v>455656</v>
      </c>
      <c r="X34" s="88">
        <f>旧栃木市!X34+旧西方町!X34</f>
        <v>22479</v>
      </c>
      <c r="Y34" s="109">
        <v>212393</v>
      </c>
      <c r="Z34" s="109">
        <v>240562</v>
      </c>
      <c r="AA34" s="109">
        <v>240562</v>
      </c>
    </row>
    <row r="35" spans="1:27" ht="14.1" customHeight="1" x14ac:dyDescent="0.2">
      <c r="A35" s="51"/>
      <c r="B35" s="48" t="s">
        <v>16</v>
      </c>
      <c r="C35" s="54"/>
      <c r="D35" s="53"/>
      <c r="E35" s="88">
        <f>旧栃木市!E35+旧西方町!E35</f>
        <v>0</v>
      </c>
      <c r="F35" s="88">
        <f>旧栃木市!F35+旧西方町!F35</f>
        <v>0</v>
      </c>
      <c r="G35" s="88">
        <f>旧栃木市!G35+旧西方町!G35</f>
        <v>0</v>
      </c>
      <c r="H35" s="88">
        <f>旧栃木市!H35+旧西方町!H35</f>
        <v>347998</v>
      </c>
      <c r="I35" s="88">
        <f>旧栃木市!I35+旧西方町!I35</f>
        <v>0</v>
      </c>
      <c r="J35" s="88">
        <f>旧栃木市!J35+旧西方町!J35</f>
        <v>0</v>
      </c>
      <c r="K35" s="88">
        <f>旧栃木市!K35+旧西方町!K35</f>
        <v>0</v>
      </c>
      <c r="L35" s="88">
        <f>旧栃木市!L35+旧西方町!L35</f>
        <v>0</v>
      </c>
      <c r="M35" s="88">
        <f>旧栃木市!M35+旧西方町!M35</f>
        <v>0</v>
      </c>
      <c r="N35" s="88">
        <f>旧栃木市!N35+旧西方町!N35</f>
        <v>0</v>
      </c>
      <c r="O35" s="88">
        <f>旧栃木市!O35+旧西方町!O35</f>
        <v>0</v>
      </c>
      <c r="P35" s="88">
        <f>旧栃木市!P35+旧西方町!P35</f>
        <v>0</v>
      </c>
      <c r="Q35" s="88">
        <f>旧栃木市!Q35+旧西方町!Q35</f>
        <v>1</v>
      </c>
      <c r="R35" s="88">
        <f>旧栃木市!R35+旧西方町!R35</f>
        <v>1</v>
      </c>
      <c r="S35" s="88">
        <f>旧栃木市!S35+旧西方町!S35</f>
        <v>0</v>
      </c>
      <c r="T35" s="88">
        <f>旧栃木市!T35+旧西方町!T35</f>
        <v>0</v>
      </c>
      <c r="U35" s="88">
        <f>旧栃木市!U35+旧西方町!U35</f>
        <v>0</v>
      </c>
      <c r="V35" s="88">
        <f>旧栃木市!V35+旧西方町!V35</f>
        <v>0</v>
      </c>
      <c r="W35" s="88">
        <f>旧栃木市!W35+旧西方町!W35</f>
        <v>0</v>
      </c>
      <c r="X35" s="88">
        <f>旧栃木市!X35+旧西方町!X35</f>
        <v>0</v>
      </c>
      <c r="Y35" s="109">
        <v>0</v>
      </c>
      <c r="Z35" s="109">
        <v>0</v>
      </c>
      <c r="AA35" s="109">
        <v>0</v>
      </c>
    </row>
    <row r="36" spans="1:27" ht="14.1" customHeight="1" x14ac:dyDescent="0.2">
      <c r="A36" s="51"/>
      <c r="B36" s="48" t="s">
        <v>17</v>
      </c>
      <c r="C36" s="54"/>
      <c r="D36" s="53"/>
      <c r="E36" s="88">
        <f>旧栃木市!E36+旧西方町!E36</f>
        <v>42709</v>
      </c>
      <c r="F36" s="88">
        <f>旧栃木市!F36+旧西方町!F36</f>
        <v>35635</v>
      </c>
      <c r="G36" s="88">
        <f>旧栃木市!G36+旧西方町!G36</f>
        <v>152397</v>
      </c>
      <c r="H36" s="88">
        <f>旧栃木市!H36+旧西方町!H36</f>
        <v>205104</v>
      </c>
      <c r="I36" s="88">
        <f>旧栃木市!I36+旧西方町!I36</f>
        <v>234370</v>
      </c>
      <c r="J36" s="88">
        <f>旧栃木市!J36+旧西方町!J36</f>
        <v>484235</v>
      </c>
      <c r="K36" s="88">
        <f>旧栃木市!K36+旧西方町!K36</f>
        <v>737541</v>
      </c>
      <c r="L36" s="88">
        <f>旧栃木市!L36+旧西方町!L36</f>
        <v>527965</v>
      </c>
      <c r="M36" s="88">
        <f>旧栃木市!M36+旧西方町!M36</f>
        <v>177404</v>
      </c>
      <c r="N36" s="88">
        <f>旧栃木市!N36+旧西方町!N36</f>
        <v>131465</v>
      </c>
      <c r="O36" s="88">
        <f>旧栃木市!O36+旧西方町!O36</f>
        <v>95220</v>
      </c>
      <c r="P36" s="88">
        <f>旧栃木市!P36+旧西方町!P36</f>
        <v>146964</v>
      </c>
      <c r="Q36" s="88">
        <f>旧栃木市!Q36+旧西方町!Q36</f>
        <v>390945</v>
      </c>
      <c r="R36" s="88">
        <f>旧栃木市!R36+旧西方町!R36</f>
        <v>352456</v>
      </c>
      <c r="S36" s="88">
        <f>旧栃木市!S36+旧西方町!S36</f>
        <v>1688624</v>
      </c>
      <c r="T36" s="88">
        <f>旧栃木市!T36+旧西方町!T36</f>
        <v>1386305</v>
      </c>
      <c r="U36" s="88">
        <f>旧栃木市!U36+旧西方町!U36</f>
        <v>1126828</v>
      </c>
      <c r="V36" s="88">
        <f>旧栃木市!V36+旧西方町!V36</f>
        <v>3464930</v>
      </c>
      <c r="W36" s="88">
        <f>旧栃木市!W36+旧西方町!W36</f>
        <v>3941963</v>
      </c>
      <c r="X36" s="88">
        <f>旧栃木市!X36+旧西方町!X36</f>
        <v>3446376</v>
      </c>
      <c r="Y36" s="109">
        <v>3597152</v>
      </c>
      <c r="Z36" s="109">
        <v>2619578</v>
      </c>
      <c r="AA36" s="109">
        <v>2619578</v>
      </c>
    </row>
    <row r="37" spans="1:27" ht="14.1" customHeight="1" x14ac:dyDescent="0.2">
      <c r="A37" s="51"/>
      <c r="B37" s="48" t="s">
        <v>18</v>
      </c>
      <c r="C37" s="54"/>
      <c r="D37" s="53"/>
      <c r="E37" s="88">
        <f>旧栃木市!E37+旧西方町!E37</f>
        <v>0</v>
      </c>
      <c r="F37" s="88">
        <f>旧栃木市!F37+旧西方町!F37</f>
        <v>0</v>
      </c>
      <c r="G37" s="88">
        <f>旧栃木市!G37+旧西方町!G37</f>
        <v>0</v>
      </c>
      <c r="H37" s="88">
        <f>旧栃木市!H37+旧西方町!H37</f>
        <v>0</v>
      </c>
      <c r="I37" s="88">
        <f>旧栃木市!I37+旧西方町!I37</f>
        <v>0</v>
      </c>
      <c r="J37" s="88">
        <f>旧栃木市!J37+旧西方町!J37</f>
        <v>0</v>
      </c>
      <c r="K37" s="88">
        <f>旧栃木市!K37+旧西方町!K37</f>
        <v>0</v>
      </c>
      <c r="L37" s="88">
        <f>旧栃木市!L37+旧西方町!L37</f>
        <v>0</v>
      </c>
      <c r="M37" s="88">
        <f>旧栃木市!M37+旧西方町!M37</f>
        <v>0</v>
      </c>
      <c r="N37" s="88">
        <f>旧栃木市!N37+旧西方町!N37</f>
        <v>0</v>
      </c>
      <c r="O37" s="88">
        <f>旧栃木市!O37+旧西方町!O37</f>
        <v>0</v>
      </c>
      <c r="P37" s="88">
        <f>旧栃木市!P37+旧西方町!P37</f>
        <v>0</v>
      </c>
      <c r="Q37" s="88">
        <f>旧栃木市!Q37+旧西方町!Q37</f>
        <v>1</v>
      </c>
      <c r="R37" s="88">
        <f>旧栃木市!R37+旧西方町!R37</f>
        <v>1</v>
      </c>
      <c r="S37" s="88">
        <f>旧栃木市!S37+旧西方町!S37</f>
        <v>1</v>
      </c>
      <c r="T37" s="88">
        <f>旧栃木市!T37+旧西方町!T37</f>
        <v>5560</v>
      </c>
      <c r="U37" s="88">
        <f>旧栃木市!U37+旧西方町!U37</f>
        <v>0</v>
      </c>
      <c r="V37" s="88">
        <f>旧栃木市!V37+旧西方町!V37</f>
        <v>0</v>
      </c>
      <c r="W37" s="88">
        <f>旧栃木市!W37+旧西方町!W37</f>
        <v>0</v>
      </c>
      <c r="X37" s="88">
        <f>旧栃木市!X37+旧西方町!X37</f>
        <v>0</v>
      </c>
      <c r="Y37" s="109">
        <v>0</v>
      </c>
      <c r="Z37" s="109">
        <v>0</v>
      </c>
      <c r="AA37" s="109">
        <v>0</v>
      </c>
    </row>
    <row r="38" spans="1:27" ht="14.1" customHeight="1" x14ac:dyDescent="0.2">
      <c r="A38" s="152" t="s">
        <v>204</v>
      </c>
      <c r="B38" s="152"/>
      <c r="C38" s="54"/>
      <c r="D38" s="53"/>
      <c r="E38" s="88">
        <f>旧栃木市!E38+旧西方町!E38</f>
        <v>166851</v>
      </c>
      <c r="F38" s="88">
        <f>旧栃木市!F38+旧西方町!F38</f>
        <v>142096</v>
      </c>
      <c r="G38" s="88">
        <f>旧栃木市!G38+旧西方町!G38</f>
        <v>100169</v>
      </c>
      <c r="H38" s="88">
        <f>旧栃木市!H38+旧西方町!H38</f>
        <v>47859</v>
      </c>
      <c r="I38" s="88">
        <f>旧栃木市!I38+旧西方町!I38</f>
        <v>40117</v>
      </c>
      <c r="J38" s="88">
        <f>旧栃木市!J38+旧西方町!J38</f>
        <v>40216</v>
      </c>
      <c r="K38" s="88">
        <f>旧栃木市!K38+旧西方町!K38</f>
        <v>18214</v>
      </c>
      <c r="L38" s="88">
        <f>旧栃木市!L38+旧西方町!L38</f>
        <v>0</v>
      </c>
      <c r="M38" s="88">
        <f>旧栃木市!M38+旧西方町!M38</f>
        <v>0</v>
      </c>
      <c r="N38" s="88">
        <f>旧栃木市!N38+旧西方町!N38</f>
        <v>0</v>
      </c>
      <c r="O38" s="88">
        <f>旧栃木市!O38+旧西方町!O38</f>
        <v>0</v>
      </c>
      <c r="P38" s="88">
        <f>旧栃木市!P38+旧西方町!P38</f>
        <v>0</v>
      </c>
      <c r="Q38" s="88">
        <f>旧栃木市!Q38+旧西方町!Q38</f>
        <v>1</v>
      </c>
      <c r="R38" s="88">
        <f>旧栃木市!R38+旧西方町!R38</f>
        <v>1</v>
      </c>
      <c r="S38" s="88">
        <f>旧栃木市!S38+旧西方町!S38</f>
        <v>1</v>
      </c>
      <c r="T38" s="88">
        <f>旧栃木市!T38+旧西方町!T38</f>
        <v>1</v>
      </c>
      <c r="U38" s="88">
        <f>旧栃木市!U38+旧西方町!U38</f>
        <v>1</v>
      </c>
      <c r="V38" s="88">
        <f>旧栃木市!V38+旧西方町!V38</f>
        <v>1</v>
      </c>
      <c r="W38" s="88">
        <f>旧栃木市!W38+旧西方町!W38</f>
        <v>0</v>
      </c>
      <c r="X38" s="88">
        <f>旧栃木市!X38+旧西方町!X38</f>
        <v>0</v>
      </c>
      <c r="Y38" s="109">
        <v>0</v>
      </c>
      <c r="Z38" s="109">
        <v>0</v>
      </c>
      <c r="AA38" s="109">
        <v>0</v>
      </c>
    </row>
    <row r="39" spans="1:27" ht="14.1" customHeight="1" x14ac:dyDescent="0.2">
      <c r="A39" s="152" t="s">
        <v>205</v>
      </c>
      <c r="B39" s="152"/>
      <c r="C39" s="54"/>
      <c r="D39" s="53"/>
      <c r="E39" s="88">
        <f>旧栃木市!E39+旧西方町!E39</f>
        <v>2040209</v>
      </c>
      <c r="F39" s="88">
        <f>旧栃木市!F39+旧西方町!F39</f>
        <v>2548403</v>
      </c>
      <c r="G39" s="88">
        <f>旧栃木市!G39+旧西方町!G39</f>
        <v>2586113</v>
      </c>
      <c r="H39" s="88">
        <f>旧栃木市!H39+旧西方町!H39</f>
        <v>2622969</v>
      </c>
      <c r="I39" s="88">
        <f>旧栃木市!I39+旧西方町!I39</f>
        <v>2644220</v>
      </c>
      <c r="J39" s="88">
        <f>旧栃木市!J39+旧西方町!J39</f>
        <v>2654901</v>
      </c>
      <c r="K39" s="88">
        <f>旧栃木市!K39+旧西方町!K39</f>
        <v>2664925</v>
      </c>
      <c r="L39" s="88">
        <f>旧栃木市!L39+旧西方町!L39</f>
        <v>2669021</v>
      </c>
      <c r="M39" s="88">
        <f>旧栃木市!M39+旧西方町!M39</f>
        <v>2671960</v>
      </c>
      <c r="N39" s="88">
        <f>旧栃木市!N39+旧西方町!N39</f>
        <v>2674275</v>
      </c>
      <c r="O39" s="88">
        <f>旧栃木市!O39+旧西方町!O39</f>
        <v>2676713</v>
      </c>
      <c r="P39" s="88">
        <f>旧栃木市!P39+旧西方町!P39</f>
        <v>2676930</v>
      </c>
      <c r="Q39" s="88">
        <f>旧栃木市!Q39+旧西方町!Q39</f>
        <v>1079876</v>
      </c>
      <c r="R39" s="88">
        <f>旧栃木市!R39+旧西方町!R39</f>
        <v>1080143</v>
      </c>
      <c r="S39" s="88">
        <f>旧栃木市!S39+旧西方町!S39</f>
        <v>980341</v>
      </c>
      <c r="T39" s="88">
        <f>旧栃木市!T39+旧西方町!T39</f>
        <v>980387</v>
      </c>
      <c r="U39" s="88">
        <f>旧栃木市!U39+旧西方町!U39</f>
        <v>792248</v>
      </c>
      <c r="V39" s="88">
        <f>旧栃木市!V39+旧西方町!V39</f>
        <v>623528</v>
      </c>
      <c r="W39" s="88">
        <f>旧栃木市!W39+旧西方町!W39</f>
        <v>60017</v>
      </c>
      <c r="X39" s="88">
        <f>旧栃木市!X39+旧西方町!X39</f>
        <v>60090</v>
      </c>
      <c r="Y39" s="109">
        <v>60102</v>
      </c>
      <c r="Z39" s="109">
        <v>60114</v>
      </c>
      <c r="AA39" s="109">
        <v>60114</v>
      </c>
    </row>
    <row r="40" spans="1:27" ht="14.1" customHeight="1" x14ac:dyDescent="0.2"/>
    <row r="41" spans="1:27" ht="14.1" customHeight="1" x14ac:dyDescent="0.2"/>
    <row r="42" spans="1:27" ht="14.1" customHeight="1" x14ac:dyDescent="0.2"/>
    <row r="43" spans="1:27" ht="14.1" customHeight="1" x14ac:dyDescent="0.2"/>
    <row r="44" spans="1:27" ht="14.1" customHeight="1" x14ac:dyDescent="0.2"/>
    <row r="45" spans="1:27" ht="14.1" customHeight="1" x14ac:dyDescent="0.2"/>
    <row r="46" spans="1:27" ht="14.1" customHeight="1" x14ac:dyDescent="0.2"/>
    <row r="47" spans="1:27" ht="14.1" customHeight="1" x14ac:dyDescent="0.2"/>
    <row r="48" spans="1:2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honeticPr fontId="2"/>
  <pageMargins left="0.78740157480314965" right="0.78740157480314965" top="0.51" bottom="0.55000000000000004" header="0" footer="0.35"/>
  <pageSetup paperSize="9" orientation="landscape" r:id="rId1"/>
  <headerFooter alignWithMargins="0">
    <oddFooter>&amp;C-&amp;P--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75"/>
  <sheetViews>
    <sheetView view="pageBreakPreview" zoomScaleNormal="100" workbookViewId="0">
      <pane xSplit="1" ySplit="3" topLeftCell="W4" activePane="bottomRight" state="frozen"/>
      <selection pane="topRight" activeCell="B1" sqref="B1"/>
      <selection pane="bottomLeft" activeCell="A2" sqref="A2"/>
      <selection pane="bottomRight" activeCell="Z23" sqref="Z23"/>
    </sheetView>
  </sheetViews>
  <sheetFormatPr defaultColWidth="9" defaultRowHeight="12" x14ac:dyDescent="0.15"/>
  <cols>
    <col min="1" max="1" width="27" style="18" customWidth="1"/>
    <col min="2" max="2" width="8.6640625" style="22" hidden="1" customWidth="1"/>
    <col min="3" max="3" width="8.6640625" style="18" hidden="1" customWidth="1"/>
    <col min="4" max="9" width="8.6640625" style="18" customWidth="1"/>
    <col min="10" max="11" width="8.6640625" style="20" customWidth="1"/>
    <col min="12" max="21" width="8.6640625" style="18" customWidth="1"/>
    <col min="22" max="26" width="8.6640625" style="131" customWidth="1"/>
    <col min="27" max="16384" width="9" style="18"/>
  </cols>
  <sheetData>
    <row r="1" spans="1:26" ht="18" customHeight="1" x14ac:dyDescent="0.2">
      <c r="A1" s="33" t="s">
        <v>99</v>
      </c>
      <c r="L1" s="34" t="str">
        <f>財政指標!$M$1</f>
        <v>栃木市</v>
      </c>
      <c r="Y1" s="34" t="str">
        <f>財政指標!$M$1</f>
        <v>栃木市</v>
      </c>
    </row>
    <row r="2" spans="1:26" ht="18" customHeight="1" x14ac:dyDescent="0.15">
      <c r="M2" s="22" t="s">
        <v>171</v>
      </c>
      <c r="S2" s="43" t="s">
        <v>309</v>
      </c>
      <c r="W2" s="22"/>
      <c r="Y2" s="132"/>
      <c r="Z2" s="132" t="s">
        <v>171</v>
      </c>
    </row>
    <row r="3" spans="1:26" ht="18" customHeight="1" x14ac:dyDescent="0.15">
      <c r="A3" s="15"/>
      <c r="B3" s="21" t="s">
        <v>10</v>
      </c>
      <c r="C3" s="15" t="s">
        <v>9</v>
      </c>
      <c r="D3" s="80" t="s">
        <v>8</v>
      </c>
      <c r="E3" s="80" t="s">
        <v>7</v>
      </c>
      <c r="F3" s="80" t="s">
        <v>6</v>
      </c>
      <c r="G3" s="80" t="s">
        <v>5</v>
      </c>
      <c r="H3" s="80" t="s">
        <v>4</v>
      </c>
      <c r="I3" s="80" t="s">
        <v>3</v>
      </c>
      <c r="J3" s="94" t="s">
        <v>167</v>
      </c>
      <c r="K3" s="94" t="s">
        <v>168</v>
      </c>
      <c r="L3" s="80" t="s">
        <v>84</v>
      </c>
      <c r="M3" s="80" t="s">
        <v>176</v>
      </c>
      <c r="N3" s="80" t="s">
        <v>184</v>
      </c>
      <c r="O3" s="78" t="s">
        <v>188</v>
      </c>
      <c r="P3" s="78" t="s">
        <v>189</v>
      </c>
      <c r="Q3" s="78" t="s">
        <v>190</v>
      </c>
      <c r="R3" s="78" t="s">
        <v>195</v>
      </c>
      <c r="S3" s="78" t="s">
        <v>198</v>
      </c>
      <c r="T3" s="78" t="s">
        <v>199</v>
      </c>
      <c r="U3" s="78" t="s">
        <v>206</v>
      </c>
      <c r="V3" s="78" t="s">
        <v>298</v>
      </c>
      <c r="W3" s="78" t="s">
        <v>300</v>
      </c>
      <c r="X3" s="133" t="s">
        <v>301</v>
      </c>
      <c r="Y3" s="133" t="s">
        <v>315</v>
      </c>
      <c r="Z3" s="117" t="s">
        <v>321</v>
      </c>
    </row>
    <row r="4" spans="1:26" ht="18" customHeight="1" x14ac:dyDescent="0.15">
      <c r="A4" s="19" t="s">
        <v>61</v>
      </c>
      <c r="B4" s="19"/>
      <c r="C4" s="15"/>
      <c r="D4" s="80">
        <f>旧栃木市・性質!D4+旧西方町・性質!D4</f>
        <v>8853471</v>
      </c>
      <c r="E4" s="80">
        <f>旧栃木市・性質!E4+旧西方町・性質!E4</f>
        <v>9453692</v>
      </c>
      <c r="F4" s="80">
        <f>旧栃木市・性質!F4+旧西方町・性質!F4</f>
        <v>9713731</v>
      </c>
      <c r="G4" s="80">
        <f>旧栃木市・性質!G4+旧西方町・性質!G4</f>
        <v>10024313</v>
      </c>
      <c r="H4" s="80">
        <f>旧栃木市・性質!H4+旧西方町・性質!H4</f>
        <v>10209725</v>
      </c>
      <c r="I4" s="80">
        <f>旧栃木市・性質!I4+旧西方町・性質!I4</f>
        <v>10485648</v>
      </c>
      <c r="J4" s="80">
        <f>旧栃木市・性質!J4+旧西方町・性質!J4</f>
        <v>10883576</v>
      </c>
      <c r="K4" s="80">
        <f>旧栃木市・性質!K4+旧西方町・性質!K4</f>
        <v>10793445</v>
      </c>
      <c r="L4" s="80">
        <f>旧栃木市・性質!L4+旧西方町・性質!L4</f>
        <v>10786514</v>
      </c>
      <c r="M4" s="80">
        <f>旧栃木市・性質!M4+旧西方町・性質!M4</f>
        <v>10769564</v>
      </c>
      <c r="N4" s="80">
        <f>旧栃木市・性質!N4+旧西方町・性質!N4</f>
        <v>10820947</v>
      </c>
      <c r="O4" s="80">
        <f>旧栃木市・性質!O4+旧西方町・性質!O4</f>
        <v>10413761</v>
      </c>
      <c r="P4" s="80">
        <f>旧栃木市・性質!P4+旧西方町・性質!P4</f>
        <v>10219557</v>
      </c>
      <c r="Q4" s="80">
        <f>旧栃木市・性質!Q4+旧西方町・性質!Q4</f>
        <v>10176611</v>
      </c>
      <c r="R4" s="80">
        <f>旧栃木市・性質!R4+旧西方町・性質!R4</f>
        <v>10346453</v>
      </c>
      <c r="S4" s="80">
        <f>旧栃木市・性質!S4+旧西方町・性質!S4</f>
        <v>9716006</v>
      </c>
      <c r="T4" s="80">
        <f>旧栃木市・性質!T4+旧西方町・性質!T4</f>
        <v>9721431</v>
      </c>
      <c r="U4" s="80">
        <f>旧栃木市・性質!U4+旧西方町・性質!U4</f>
        <v>9380101</v>
      </c>
      <c r="V4" s="80">
        <f>旧栃木市・性質!V4+旧西方町・性質!V4</f>
        <v>9336158</v>
      </c>
      <c r="W4" s="80">
        <f>旧栃木市・性質!W4+旧西方町・性質!W4</f>
        <v>9018322</v>
      </c>
      <c r="X4" s="134">
        <v>9544648</v>
      </c>
      <c r="Y4" s="134">
        <v>10291254</v>
      </c>
      <c r="Z4" s="134">
        <v>9965849</v>
      </c>
    </row>
    <row r="5" spans="1:26" ht="18" customHeight="1" x14ac:dyDescent="0.15">
      <c r="A5" s="19" t="s">
        <v>62</v>
      </c>
      <c r="B5" s="19"/>
      <c r="C5" s="15"/>
      <c r="D5" s="80">
        <f>旧栃木市・性質!D5+旧西方町・性質!D5</f>
        <v>6004821</v>
      </c>
      <c r="E5" s="80">
        <f>旧栃木市・性質!E5+旧西方町・性質!E5</f>
        <v>6513861</v>
      </c>
      <c r="F5" s="80">
        <f>旧栃木市・性質!F5+旧西方町・性質!F5</f>
        <v>6830264</v>
      </c>
      <c r="G5" s="80">
        <f>旧栃木市・性質!G5+旧西方町・性質!G5</f>
        <v>6932257</v>
      </c>
      <c r="H5" s="80">
        <f>旧栃木市・性質!H5+旧西方町・性質!H5</f>
        <v>7171565</v>
      </c>
      <c r="I5" s="80">
        <f>旧栃木市・性質!I5+旧西方町・性質!I5</f>
        <v>7414894</v>
      </c>
      <c r="J5" s="80">
        <f>旧栃木市・性質!J5+旧西方町・性質!J5</f>
        <v>7513775</v>
      </c>
      <c r="K5" s="80">
        <f>旧栃木市・性質!K5+旧西方町・性質!K5</f>
        <v>7534470</v>
      </c>
      <c r="L5" s="80">
        <f>旧栃木市・性質!L5+旧西方町・性質!L5</f>
        <v>7468512</v>
      </c>
      <c r="M5" s="80">
        <f>旧栃木市・性質!M5+旧西方町・性質!M5</f>
        <v>7316980</v>
      </c>
      <c r="N5" s="80">
        <f>旧栃木市・性質!N5+旧西方町・性質!N5</f>
        <v>7304056</v>
      </c>
      <c r="O5" s="80">
        <f>旧栃木市・性質!O5+旧西方町・性質!O5</f>
        <v>6956209</v>
      </c>
      <c r="P5" s="80">
        <f>旧栃木市・性質!P5+旧西方町・性質!P5</f>
        <v>6773254</v>
      </c>
      <c r="Q5" s="80">
        <f>旧栃木市・性質!Q5+旧西方町・性質!Q5</f>
        <v>6811753</v>
      </c>
      <c r="R5" s="80">
        <f>旧栃木市・性質!R5+旧西方町・性質!R5</f>
        <v>6719926</v>
      </c>
      <c r="S5" s="80">
        <f>旧栃木市・性質!S5+旧西方町・性質!S5</f>
        <v>6455991</v>
      </c>
      <c r="T5" s="80">
        <f>旧栃木市・性質!T5+旧西方町・性質!T5</f>
        <v>6353502</v>
      </c>
      <c r="U5" s="80">
        <f>旧栃木市・性質!U5+旧西方町・性質!U5</f>
        <v>6174338</v>
      </c>
      <c r="V5" s="80">
        <f>旧栃木市・性質!V5+旧西方町・性質!V5</f>
        <v>5888622</v>
      </c>
      <c r="W5" s="80">
        <f>旧栃木市・性質!W5+旧西方町・性質!W5</f>
        <v>5721285</v>
      </c>
      <c r="X5" s="134">
        <v>6030701</v>
      </c>
      <c r="Y5" s="134">
        <v>6577944</v>
      </c>
      <c r="Z5" s="134">
        <v>6308622</v>
      </c>
    </row>
    <row r="6" spans="1:26" ht="18" customHeight="1" x14ac:dyDescent="0.15">
      <c r="A6" s="19" t="s">
        <v>63</v>
      </c>
      <c r="B6" s="19"/>
      <c r="C6" s="15"/>
      <c r="D6" s="80">
        <f>旧栃木市・性質!D6+旧西方町・性質!D6</f>
        <v>1513459</v>
      </c>
      <c r="E6" s="80">
        <f>旧栃木市・性質!E6+旧西方町・性質!E6</f>
        <v>1707495</v>
      </c>
      <c r="F6" s="80">
        <f>旧栃木市・性質!F6+旧西方町・性質!F6</f>
        <v>2029841</v>
      </c>
      <c r="G6" s="80">
        <f>旧栃木市・性質!G6+旧西方町・性質!G6</f>
        <v>2339775</v>
      </c>
      <c r="H6" s="80">
        <f>旧栃木市・性質!H6+旧西方町・性質!H6</f>
        <v>2534351</v>
      </c>
      <c r="I6" s="80">
        <f>旧栃木市・性質!I6+旧西方町・性質!I6</f>
        <v>2893640</v>
      </c>
      <c r="J6" s="80">
        <f>旧栃木市・性質!J6+旧西方町・性質!J6</f>
        <v>3211670</v>
      </c>
      <c r="K6" s="80">
        <f>旧栃木市・性質!K6+旧西方町・性質!K6</f>
        <v>3562643</v>
      </c>
      <c r="L6" s="80">
        <f>旧栃木市・性質!L6+旧西方町・性質!L6</f>
        <v>3872082</v>
      </c>
      <c r="M6" s="80">
        <f>旧栃木市・性質!M6+旧西方町・性質!M6</f>
        <v>2820940</v>
      </c>
      <c r="N6" s="80">
        <f>旧栃木市・性質!N6+旧西方町・性質!N6</f>
        <v>3230925</v>
      </c>
      <c r="O6" s="80">
        <f>旧栃木市・性質!O6+旧西方町・性質!O6</f>
        <v>3677260</v>
      </c>
      <c r="P6" s="80">
        <f>旧栃木市・性質!P6+旧西方町・性質!P6</f>
        <v>4166069</v>
      </c>
      <c r="Q6" s="80">
        <f>旧栃木市・性質!Q6+旧西方町・性質!Q6</f>
        <v>4557830</v>
      </c>
      <c r="R6" s="80">
        <f>旧栃木市・性質!R6+旧西方町・性質!R6</f>
        <v>4727351</v>
      </c>
      <c r="S6" s="80">
        <f>旧栃木市・性質!S6+旧西方町・性質!S6</f>
        <v>4815592</v>
      </c>
      <c r="T6" s="80">
        <f>旧栃木市・性質!T6+旧西方町・性質!T6</f>
        <v>5127888</v>
      </c>
      <c r="U6" s="80">
        <f>旧栃木市・性質!U6+旧西方町・性質!U6</f>
        <v>5165173</v>
      </c>
      <c r="V6" s="80">
        <f>旧栃木市・性質!V6+旧西方町・性質!V6</f>
        <v>5466510</v>
      </c>
      <c r="W6" s="80">
        <f>旧栃木市・性質!W6+旧西方町・性質!W6</f>
        <v>8015642</v>
      </c>
      <c r="X6" s="134">
        <v>8464894</v>
      </c>
      <c r="Y6" s="134">
        <v>8558070</v>
      </c>
      <c r="Z6" s="134">
        <v>8829612</v>
      </c>
    </row>
    <row r="7" spans="1:26" ht="18" customHeight="1" x14ac:dyDescent="0.15">
      <c r="A7" s="19" t="s">
        <v>64</v>
      </c>
      <c r="B7" s="19"/>
      <c r="C7" s="15"/>
      <c r="D7" s="80">
        <f>旧栃木市・性質!D7+旧西方町・性質!D7</f>
        <v>3492927</v>
      </c>
      <c r="E7" s="80">
        <f>旧栃木市・性質!E7+旧西方町・性質!E7</f>
        <v>3708332</v>
      </c>
      <c r="F7" s="80">
        <f>旧栃木市・性質!F7+旧西方町・性質!F7</f>
        <v>3904129</v>
      </c>
      <c r="G7" s="80">
        <f>旧栃木市・性質!G7+旧西方町・性質!G7</f>
        <v>4135657</v>
      </c>
      <c r="H7" s="80">
        <f>旧栃木市・性質!H7+旧西方町・性質!H7</f>
        <v>4396242</v>
      </c>
      <c r="I7" s="80">
        <f>旧栃木市・性質!I7+旧西方町・性質!I7</f>
        <v>4729839</v>
      </c>
      <c r="J7" s="80">
        <f>旧栃木市・性質!J7+旧西方町・性質!J7</f>
        <v>4945924</v>
      </c>
      <c r="K7" s="80">
        <f>旧栃木市・性質!K7+旧西方町・性質!K7</f>
        <v>5350660</v>
      </c>
      <c r="L7" s="80">
        <f>旧栃木市・性質!L7+旧西方町・性質!L7</f>
        <v>5166255</v>
      </c>
      <c r="M7" s="80">
        <f>旧栃木市・性質!M7+旧西方町・性質!M7</f>
        <v>5297279</v>
      </c>
      <c r="N7" s="80">
        <f>旧栃木市・性質!N7+旧西方町・性質!N7</f>
        <v>5455200</v>
      </c>
      <c r="O7" s="80">
        <f>旧栃木市・性質!O7+旧西方町・性質!O7</f>
        <v>5442583</v>
      </c>
      <c r="P7" s="80">
        <f>旧栃木市・性質!P7+旧西方町・性質!P7</f>
        <v>5268489</v>
      </c>
      <c r="Q7" s="80">
        <f>旧栃木市・性質!Q7+旧西方町・性質!Q7</f>
        <v>5906299</v>
      </c>
      <c r="R7" s="80">
        <f>旧栃木市・性質!R7+旧西方町・性質!R7</f>
        <v>5204782</v>
      </c>
      <c r="S7" s="80">
        <f>旧栃木市・性質!S7+旧西方町・性質!S7</f>
        <v>5204207</v>
      </c>
      <c r="T7" s="80">
        <f>旧栃木市・性質!T7+旧西方町・性質!T7</f>
        <v>5400927</v>
      </c>
      <c r="U7" s="80">
        <f>旧栃木市・性質!U7+旧西方町・性質!U7</f>
        <v>5255323</v>
      </c>
      <c r="V7" s="80">
        <f>旧栃木市・性質!V7+旧西方町・性質!V7</f>
        <v>5062446</v>
      </c>
      <c r="W7" s="80">
        <f>旧栃木市・性質!W7+旧西方町・性質!W7</f>
        <v>5012906</v>
      </c>
      <c r="X7" s="134">
        <v>5058192</v>
      </c>
      <c r="Y7" s="134">
        <v>4931374</v>
      </c>
      <c r="Z7" s="134">
        <v>4882224</v>
      </c>
    </row>
    <row r="8" spans="1:26" ht="18" customHeight="1" x14ac:dyDescent="0.15">
      <c r="A8" s="19" t="s">
        <v>317</v>
      </c>
      <c r="B8" s="19"/>
      <c r="C8" s="15"/>
      <c r="D8" s="148">
        <f>旧栃木市・性質!D8+旧西方町・性質!D8</f>
        <v>3481391</v>
      </c>
      <c r="E8" s="148">
        <f>旧栃木市・性質!E8+旧西方町・性質!E8</f>
        <v>3700643</v>
      </c>
      <c r="F8" s="148">
        <f>旧栃木市・性質!F8+旧西方町・性質!F8</f>
        <v>3897413</v>
      </c>
      <c r="G8" s="148">
        <f>旧栃木市・性質!G8+旧西方町・性質!G8</f>
        <v>4128157</v>
      </c>
      <c r="H8" s="148">
        <f>旧栃木市・性質!H8+旧西方町・性質!H8</f>
        <v>4391396</v>
      </c>
      <c r="I8" s="148">
        <f>旧栃木市・性質!I8+旧西方町・性質!I8</f>
        <v>4726800</v>
      </c>
      <c r="J8" s="148">
        <f>旧栃木市・性質!J8+旧西方町・性質!J8</f>
        <v>4943190</v>
      </c>
      <c r="K8" s="148">
        <f>旧栃木市・性質!K8+旧西方町・性質!K8</f>
        <v>5346224</v>
      </c>
      <c r="L8" s="148">
        <f>旧栃木市・性質!L8+旧西方町・性質!L8</f>
        <v>5164812</v>
      </c>
      <c r="M8" s="148">
        <f>旧栃木市・性質!M8+旧西方町・性質!M8</f>
        <v>5272196</v>
      </c>
      <c r="N8" s="148">
        <f>旧栃木市・性質!N8+旧西方町・性質!N8</f>
        <v>5455074</v>
      </c>
      <c r="O8" s="148">
        <f>旧栃木市・性質!O8+旧西方町・性質!O8</f>
        <v>5442333</v>
      </c>
      <c r="P8" s="148">
        <f>旧栃木市・性質!P8+旧西方町・性質!P8</f>
        <v>5266783</v>
      </c>
      <c r="Q8" s="148">
        <f>旧栃木市・性質!Q8+旧西方町・性質!Q8</f>
        <v>5906175</v>
      </c>
      <c r="R8" s="148">
        <f>旧栃木市・性質!R8+旧西方町・性質!R8</f>
        <v>5204342</v>
      </c>
      <c r="S8" s="148">
        <f>旧栃木市・性質!S8+旧西方町・性質!S8</f>
        <v>5203723</v>
      </c>
      <c r="T8" s="148">
        <f>旧栃木市・性質!T8+旧西方町・性質!T8</f>
        <v>5399797</v>
      </c>
      <c r="U8" s="148">
        <f>旧栃木市・性質!U8+旧西方町・性質!U8</f>
        <v>5254942</v>
      </c>
      <c r="V8" s="148">
        <f>旧栃木市・性質!V8+旧西方町・性質!V8</f>
        <v>5062182</v>
      </c>
      <c r="W8" s="148">
        <f>旧栃木市・性質!W8+旧西方町・性質!W8</f>
        <v>5012611</v>
      </c>
      <c r="X8" s="134">
        <v>5057813</v>
      </c>
      <c r="Y8" s="134">
        <v>4263330</v>
      </c>
      <c r="Z8" s="134">
        <v>4261043</v>
      </c>
    </row>
    <row r="9" spans="1:26" ht="18" customHeight="1" x14ac:dyDescent="0.15">
      <c r="A9" s="19" t="s">
        <v>318</v>
      </c>
      <c r="B9" s="19"/>
      <c r="C9" s="15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134"/>
      <c r="Y9" s="134">
        <v>667713</v>
      </c>
      <c r="Z9" s="134">
        <v>620846</v>
      </c>
    </row>
    <row r="10" spans="1:26" ht="18" customHeight="1" x14ac:dyDescent="0.15">
      <c r="A10" s="19" t="s">
        <v>66</v>
      </c>
      <c r="B10" s="19"/>
      <c r="C10" s="15"/>
      <c r="D10" s="80">
        <f>旧栃木市・性質!D9+旧西方町・性質!D9</f>
        <v>11536</v>
      </c>
      <c r="E10" s="80">
        <f>旧栃木市・性質!E9+旧西方町・性質!E9</f>
        <v>7689</v>
      </c>
      <c r="F10" s="80">
        <f>旧栃木市・性質!F9+旧西方町・性質!F9</f>
        <v>6716</v>
      </c>
      <c r="G10" s="80">
        <f>旧栃木市・性質!G9+旧西方町・性質!G9</f>
        <v>7500</v>
      </c>
      <c r="H10" s="80">
        <f>旧栃木市・性質!H9+旧西方町・性質!H9</f>
        <v>4846</v>
      </c>
      <c r="I10" s="80">
        <f>旧栃木市・性質!I9+旧西方町・性質!I9</f>
        <v>3039</v>
      </c>
      <c r="J10" s="80">
        <f>旧栃木市・性質!J9+旧西方町・性質!J9</f>
        <v>2734</v>
      </c>
      <c r="K10" s="80">
        <f>旧栃木市・性質!K9+旧西方町・性質!K9</f>
        <v>4436</v>
      </c>
      <c r="L10" s="80">
        <f>旧栃木市・性質!L9+旧西方町・性質!L9</f>
        <v>1443</v>
      </c>
      <c r="M10" s="80">
        <f>旧栃木市・性質!M9+旧西方町・性質!M9</f>
        <v>805</v>
      </c>
      <c r="N10" s="80">
        <f>旧栃木市・性質!N9+旧西方町・性質!N9</f>
        <v>126</v>
      </c>
      <c r="O10" s="80">
        <f>旧栃木市・性質!O9+旧西方町・性質!O9</f>
        <v>250</v>
      </c>
      <c r="P10" s="80">
        <f>旧栃木市・性質!P9+旧西方町・性質!P9</f>
        <v>1706</v>
      </c>
      <c r="Q10" s="80">
        <f>旧栃木市・性質!Q9+旧西方町・性質!Q9</f>
        <v>124</v>
      </c>
      <c r="R10" s="80">
        <f>旧栃木市・性質!R9+旧西方町・性質!R9</f>
        <v>440</v>
      </c>
      <c r="S10" s="80">
        <f>旧栃木市・性質!S9+旧西方町・性質!S9</f>
        <v>853</v>
      </c>
      <c r="T10" s="80">
        <f>旧栃木市・性質!T9+旧西方町・性質!T9</f>
        <v>1499</v>
      </c>
      <c r="U10" s="80">
        <f>旧栃木市・性質!U9+旧西方町・性質!U9</f>
        <v>750</v>
      </c>
      <c r="V10" s="80">
        <f>旧栃木市・性質!V9+旧西方町・性質!V9</f>
        <v>264</v>
      </c>
      <c r="W10" s="80">
        <f>旧栃木市・性質!W9+旧西方町・性質!W9</f>
        <v>295</v>
      </c>
      <c r="X10" s="134">
        <v>379</v>
      </c>
      <c r="Y10" s="134">
        <v>331</v>
      </c>
      <c r="Z10" s="134">
        <v>335</v>
      </c>
    </row>
    <row r="11" spans="1:26" ht="18" customHeight="1" x14ac:dyDescent="0.15">
      <c r="A11" s="19" t="s">
        <v>67</v>
      </c>
      <c r="B11" s="19"/>
      <c r="C11" s="15"/>
      <c r="D11" s="80">
        <f>旧栃木市・性質!D10+旧西方町・性質!D10</f>
        <v>4492538</v>
      </c>
      <c r="E11" s="80">
        <f>旧栃木市・性質!E10+旧西方町・性質!E10</f>
        <v>4743376</v>
      </c>
      <c r="F11" s="80">
        <f>旧栃木市・性質!F10+旧西方町・性質!F10</f>
        <v>4913239</v>
      </c>
      <c r="G11" s="80">
        <f>旧栃木市・性質!G10+旧西方町・性質!G10</f>
        <v>4751751</v>
      </c>
      <c r="H11" s="80">
        <f>旧栃木市・性質!H10+旧西方町・性質!H10</f>
        <v>5053638</v>
      </c>
      <c r="I11" s="80">
        <f>旧栃木市・性質!I10+旧西方町・性質!I10</f>
        <v>5274977</v>
      </c>
      <c r="J11" s="80">
        <f>旧栃木市・性質!J10+旧西方町・性質!J10</f>
        <v>5418692</v>
      </c>
      <c r="K11" s="80">
        <f>旧栃木市・性質!K10+旧西方町・性質!K10</f>
        <v>5630559</v>
      </c>
      <c r="L11" s="80">
        <f>旧栃木市・性質!L10+旧西方町・性質!L10</f>
        <v>5708177</v>
      </c>
      <c r="M11" s="80">
        <f>旧栃木市・性質!M10+旧西方町・性質!M10</f>
        <v>5674508</v>
      </c>
      <c r="N11" s="80">
        <f>旧栃木市・性質!N10+旧西方町・性質!N10</f>
        <v>6008909</v>
      </c>
      <c r="O11" s="80">
        <f>旧栃木市・性質!O10+旧西方町・性質!O10</f>
        <v>6201473</v>
      </c>
      <c r="P11" s="80">
        <f>旧栃木市・性質!P10+旧西方町・性質!P10</f>
        <v>6236165</v>
      </c>
      <c r="Q11" s="80">
        <f>旧栃木市・性質!Q10+旧西方町・性質!Q10</f>
        <v>6125218</v>
      </c>
      <c r="R11" s="80">
        <f>旧栃木市・性質!R10+旧西方町・性質!R10</f>
        <v>5752623</v>
      </c>
      <c r="S11" s="80">
        <f>旧栃木市・性質!S10+旧西方町・性質!S10</f>
        <v>5645528</v>
      </c>
      <c r="T11" s="80">
        <f>旧栃木市・性質!T10+旧西方町・性質!T10</f>
        <v>5700659</v>
      </c>
      <c r="U11" s="80">
        <f>旧栃木市・性質!U10+旧西方町・性質!U10</f>
        <v>5587485</v>
      </c>
      <c r="V11" s="80">
        <f>旧栃木市・性質!V10+旧西方町・性質!V10</f>
        <v>6558826</v>
      </c>
      <c r="W11" s="80">
        <f>旧栃木市・性質!W10+旧西方町・性質!W10</f>
        <v>6601685</v>
      </c>
      <c r="X11" s="134">
        <v>7062332</v>
      </c>
      <c r="Y11" s="134">
        <v>6919144</v>
      </c>
      <c r="Z11" s="134">
        <v>7272254</v>
      </c>
    </row>
    <row r="12" spans="1:26" ht="18" customHeight="1" x14ac:dyDescent="0.15">
      <c r="A12" s="19" t="s">
        <v>68</v>
      </c>
      <c r="B12" s="19"/>
      <c r="C12" s="15"/>
      <c r="D12" s="80">
        <f>旧栃木市・性質!D11+旧西方町・性質!D11</f>
        <v>229355</v>
      </c>
      <c r="E12" s="80">
        <f>旧栃木市・性質!E11+旧西方町・性質!E11</f>
        <v>304467</v>
      </c>
      <c r="F12" s="80">
        <f>旧栃木市・性質!F11+旧西方町・性質!F11</f>
        <v>274697</v>
      </c>
      <c r="G12" s="80">
        <f>旧栃木市・性質!G11+旧西方町・性質!G11</f>
        <v>252245</v>
      </c>
      <c r="H12" s="80">
        <f>旧栃木市・性質!H11+旧西方町・性質!H11</f>
        <v>268480</v>
      </c>
      <c r="I12" s="80">
        <f>旧栃木市・性質!I11+旧西方町・性質!I11</f>
        <v>287205</v>
      </c>
      <c r="J12" s="80">
        <f>旧栃木市・性質!J11+旧西方町・性質!J11</f>
        <v>299818</v>
      </c>
      <c r="K12" s="80">
        <f>旧栃木市・性質!K11+旧西方町・性質!K11</f>
        <v>355719</v>
      </c>
      <c r="L12" s="80">
        <f>旧栃木市・性質!L11+旧西方町・性質!L11</f>
        <v>331468</v>
      </c>
      <c r="M12" s="80">
        <f>旧栃木市・性質!M11+旧西方町・性質!M11</f>
        <v>323354</v>
      </c>
      <c r="N12" s="80">
        <f>旧栃木市・性質!N11+旧西方町・性質!N11</f>
        <v>335216</v>
      </c>
      <c r="O12" s="80">
        <f>旧栃木市・性質!O11+旧西方町・性質!O11</f>
        <v>353752</v>
      </c>
      <c r="P12" s="80">
        <f>旧栃木市・性質!P11+旧西方町・性質!P11</f>
        <v>356290</v>
      </c>
      <c r="Q12" s="80">
        <f>旧栃木市・性質!Q11+旧西方町・性質!Q11</f>
        <v>273194</v>
      </c>
      <c r="R12" s="80">
        <f>旧栃木市・性質!R11+旧西方町・性質!R11</f>
        <v>268847</v>
      </c>
      <c r="S12" s="80">
        <f>旧栃木市・性質!S11+旧西方町・性質!S11</f>
        <v>269953</v>
      </c>
      <c r="T12" s="80">
        <f>旧栃木市・性質!T11+旧西方町・性質!T11</f>
        <v>227268</v>
      </c>
      <c r="U12" s="80">
        <f>旧栃木市・性質!U11+旧西方町・性質!U11</f>
        <v>251093</v>
      </c>
      <c r="V12" s="80">
        <f>旧栃木市・性質!V11+旧西方町・性質!V11</f>
        <v>275157</v>
      </c>
      <c r="W12" s="80">
        <f>旧栃木市・性質!W11+旧西方町・性質!W11</f>
        <v>146460</v>
      </c>
      <c r="X12" s="134">
        <v>174741</v>
      </c>
      <c r="Y12" s="134">
        <v>167046</v>
      </c>
      <c r="Z12" s="134">
        <v>165887</v>
      </c>
    </row>
    <row r="13" spans="1:26" ht="18" customHeight="1" x14ac:dyDescent="0.15">
      <c r="A13" s="19" t="s">
        <v>69</v>
      </c>
      <c r="B13" s="19"/>
      <c r="C13" s="15"/>
      <c r="D13" s="80">
        <f>旧栃木市・性質!D12+旧西方町・性質!D12</f>
        <v>4074679</v>
      </c>
      <c r="E13" s="80">
        <f>旧栃木市・性質!E12+旧西方町・性質!E12</f>
        <v>4535439</v>
      </c>
      <c r="F13" s="80">
        <f>旧栃木市・性質!F12+旧西方町・性質!F12</f>
        <v>4738122</v>
      </c>
      <c r="G13" s="80">
        <f>旧栃木市・性質!G12+旧西方町・性質!G12</f>
        <v>5285304</v>
      </c>
      <c r="H13" s="80">
        <f>旧栃木市・性質!H12+旧西方町・性質!H12</f>
        <v>4708392</v>
      </c>
      <c r="I13" s="80">
        <f>旧栃木市・性質!I12+旧西方町・性質!I12</f>
        <v>5197602</v>
      </c>
      <c r="J13" s="80">
        <f>旧栃木市・性質!J12+旧西方町・性質!J12</f>
        <v>5147041</v>
      </c>
      <c r="K13" s="80">
        <f>旧栃木市・性質!K12+旧西方町・性質!K12</f>
        <v>5118347</v>
      </c>
      <c r="L13" s="80">
        <f>旧栃木市・性質!L12+旧西方町・性質!L12</f>
        <v>5800010</v>
      </c>
      <c r="M13" s="80">
        <f>旧栃木市・性質!M12+旧西方町・性質!M12</f>
        <v>5127744</v>
      </c>
      <c r="N13" s="80">
        <f>旧栃木市・性質!N12+旧西方町・性質!N12</f>
        <v>5201852</v>
      </c>
      <c r="O13" s="80">
        <f>旧栃木市・性質!O12+旧西方町・性質!O12</f>
        <v>5474999</v>
      </c>
      <c r="P13" s="80">
        <f>旧栃木市・性質!P12+旧西方町・性質!P12</f>
        <v>5299258</v>
      </c>
      <c r="Q13" s="80">
        <f>旧栃木市・性質!Q12+旧西方町・性質!Q12</f>
        <v>4792912</v>
      </c>
      <c r="R13" s="80">
        <f>旧栃木市・性質!R12+旧西方町・性質!R12</f>
        <v>5294632</v>
      </c>
      <c r="S13" s="80">
        <f>旧栃木市・性質!S12+旧西方町・性質!S12</f>
        <v>5322638</v>
      </c>
      <c r="T13" s="80">
        <f>旧栃木市・性質!T12+旧西方町・性質!T12</f>
        <v>5218082</v>
      </c>
      <c r="U13" s="80">
        <f>旧栃木市・性質!U12+旧西方町・性質!U12</f>
        <v>5678065</v>
      </c>
      <c r="V13" s="80">
        <f>旧栃木市・性質!V12+旧西方町・性質!V12</f>
        <v>7902811</v>
      </c>
      <c r="W13" s="80">
        <f>旧栃木市・性質!W12+旧西方町・性質!W12</f>
        <v>5526623</v>
      </c>
      <c r="X13" s="134">
        <v>4619684</v>
      </c>
      <c r="Y13" s="134">
        <v>3724701</v>
      </c>
      <c r="Z13" s="134">
        <v>3815594</v>
      </c>
    </row>
    <row r="14" spans="1:26" ht="18" customHeight="1" x14ac:dyDescent="0.15">
      <c r="A14" s="19" t="s">
        <v>70</v>
      </c>
      <c r="B14" s="19"/>
      <c r="C14" s="15"/>
      <c r="D14" s="80">
        <f>旧栃木市・性質!D13+旧西方町・性質!D13</f>
        <v>2332183</v>
      </c>
      <c r="E14" s="80">
        <f>旧栃木市・性質!E13+旧西方町・性質!E13</f>
        <v>2612832</v>
      </c>
      <c r="F14" s="80">
        <f>旧栃木市・性質!F13+旧西方町・性質!F13</f>
        <v>2568088</v>
      </c>
      <c r="G14" s="80">
        <f>旧栃木市・性質!G13+旧西方町・性質!G13</f>
        <v>2768315</v>
      </c>
      <c r="H14" s="80">
        <f>旧栃木市・性質!H13+旧西方町・性質!H13</f>
        <v>2734090</v>
      </c>
      <c r="I14" s="80">
        <f>旧栃木市・性質!I13+旧西方町・性質!I13</f>
        <v>2857195</v>
      </c>
      <c r="J14" s="80">
        <f>旧栃木市・性質!J13+旧西方町・性質!J13</f>
        <v>2906438</v>
      </c>
      <c r="K14" s="80">
        <f>旧栃木市・性質!K13+旧西方町・性質!K13</f>
        <v>2906861</v>
      </c>
      <c r="L14" s="80">
        <f>旧栃木市・性質!L13+旧西方町・性質!L13</f>
        <v>2945399</v>
      </c>
      <c r="M14" s="80">
        <f>旧栃木市・性質!M13+旧西方町・性質!M13</f>
        <v>3065643</v>
      </c>
      <c r="N14" s="80">
        <f>旧栃木市・性質!N13+旧西方町・性質!N13</f>
        <v>3228551</v>
      </c>
      <c r="O14" s="80">
        <f>旧栃木市・性質!O13+旧西方町・性質!O13</f>
        <v>3408075</v>
      </c>
      <c r="P14" s="80">
        <f>旧栃木市・性質!P13+旧西方町・性質!P13</f>
        <v>3161471</v>
      </c>
      <c r="Q14" s="80">
        <f>旧栃木市・性質!Q13+旧西方町・性質!Q13</f>
        <v>2803132</v>
      </c>
      <c r="R14" s="80">
        <f>旧栃木市・性質!R13+旧西方町・性質!R13</f>
        <v>3359137</v>
      </c>
      <c r="S14" s="80">
        <f>旧栃木市・性質!S13+旧西方町・性質!S13</f>
        <v>3679963</v>
      </c>
      <c r="T14" s="80">
        <f>旧栃木市・性質!T13+旧西方町・性質!T13</f>
        <v>3510428</v>
      </c>
      <c r="U14" s="80">
        <f>旧栃木市・性質!U13+旧西方町・性質!U13</f>
        <v>3759397</v>
      </c>
      <c r="V14" s="80">
        <f>旧栃木市・性質!V13+旧西方町・性質!V13</f>
        <v>3754934</v>
      </c>
      <c r="W14" s="80">
        <f>旧栃木市・性質!W13+旧西方町・性質!W13</f>
        <v>3705980</v>
      </c>
      <c r="X14" s="134">
        <v>2730987</v>
      </c>
      <c r="Y14" s="134">
        <v>1724968</v>
      </c>
      <c r="Z14" s="134">
        <v>1533115</v>
      </c>
    </row>
    <row r="15" spans="1:26" ht="18" customHeight="1" x14ac:dyDescent="0.15">
      <c r="A15" s="19" t="s">
        <v>71</v>
      </c>
      <c r="B15" s="19"/>
      <c r="C15" s="15"/>
      <c r="D15" s="80">
        <f>旧栃木市・性質!D14+旧西方町・性質!D14</f>
        <v>2200607</v>
      </c>
      <c r="E15" s="80">
        <f>旧栃木市・性質!E14+旧西方町・性質!E14</f>
        <v>2541077</v>
      </c>
      <c r="F15" s="80">
        <f>旧栃木市・性質!F14+旧西方町・性質!F14</f>
        <v>2647560</v>
      </c>
      <c r="G15" s="80">
        <f>旧栃木市・性質!G14+旧西方町・性質!G14</f>
        <v>2647671</v>
      </c>
      <c r="H15" s="80">
        <f>旧栃木市・性質!H14+旧西方町・性質!H14</f>
        <v>3080920</v>
      </c>
      <c r="I15" s="80">
        <f>旧栃木市・性質!I14+旧西方町・性質!I14</f>
        <v>3019311</v>
      </c>
      <c r="J15" s="80">
        <f>旧栃木市・性質!J14+旧西方町・性質!J14</f>
        <v>2820534</v>
      </c>
      <c r="K15" s="80">
        <f>旧栃木市・性質!K14+旧西方町・性質!K14</f>
        <v>3354372</v>
      </c>
      <c r="L15" s="80">
        <f>旧栃木市・性質!L14+旧西方町・性質!L14</f>
        <v>3685051</v>
      </c>
      <c r="M15" s="80">
        <f>旧栃木市・性質!M14+旧西方町・性質!M14</f>
        <v>4202162</v>
      </c>
      <c r="N15" s="80">
        <f>旧栃木市・性質!N14+旧西方町・性質!N14</f>
        <v>4224219</v>
      </c>
      <c r="O15" s="80">
        <f>旧栃木市・性質!O14+旧西方町・性質!O14</f>
        <v>4414204</v>
      </c>
      <c r="P15" s="80">
        <f>旧栃木市・性質!P14+旧西方町・性質!P14</f>
        <v>4424720</v>
      </c>
      <c r="Q15" s="80">
        <f>旧栃木市・性質!Q14+旧西方町・性質!Q14</f>
        <v>4877660</v>
      </c>
      <c r="R15" s="80">
        <f>旧栃木市・性質!R14+旧西方町・性質!R14</f>
        <v>4919140</v>
      </c>
      <c r="S15" s="80">
        <f>旧栃木市・性質!S14+旧西方町・性質!S14</f>
        <v>5354022</v>
      </c>
      <c r="T15" s="80">
        <f>旧栃木市・性質!T14+旧西方町・性質!T14</f>
        <v>5371399</v>
      </c>
      <c r="U15" s="80">
        <f>旧栃木市・性質!U14+旧西方町・性質!U14</f>
        <v>5453050</v>
      </c>
      <c r="V15" s="80">
        <f>旧栃木市・性質!V14+旧西方町・性質!V14</f>
        <v>5864816</v>
      </c>
      <c r="W15" s="80">
        <f>旧栃木市・性質!W14+旧西方町・性質!W14</f>
        <v>6066673</v>
      </c>
      <c r="X15" s="134">
        <v>6018404</v>
      </c>
      <c r="Y15" s="134">
        <v>6182890</v>
      </c>
      <c r="Z15" s="134">
        <v>6162014</v>
      </c>
    </row>
    <row r="16" spans="1:26" ht="18" customHeight="1" x14ac:dyDescent="0.15">
      <c r="A16" s="19" t="s">
        <v>72</v>
      </c>
      <c r="B16" s="19"/>
      <c r="C16" s="15"/>
      <c r="D16" s="80">
        <f>旧栃木市・性質!D15+旧西方町・性質!D15</f>
        <v>3549558</v>
      </c>
      <c r="E16" s="80">
        <f>旧栃木市・性質!E15+旧西方町・性質!E15</f>
        <v>1727828</v>
      </c>
      <c r="F16" s="80">
        <f>旧栃木市・性質!F15+旧西方町・性質!F15</f>
        <v>1711239</v>
      </c>
      <c r="G16" s="80">
        <f>旧栃木市・性質!G15+旧西方町・性質!G15</f>
        <v>1884312</v>
      </c>
      <c r="H16" s="80">
        <f>旧栃木市・性質!H15+旧西方町・性質!H15</f>
        <v>1271303</v>
      </c>
      <c r="I16" s="80">
        <f>旧栃木市・性質!I15+旧西方町・性質!I15</f>
        <v>1075503</v>
      </c>
      <c r="J16" s="80">
        <f>旧栃木市・性質!J15+旧西方町・性質!J15</f>
        <v>1365119</v>
      </c>
      <c r="K16" s="80">
        <f>旧栃木市・性質!K15+旧西方町・性質!K15</f>
        <v>1437915</v>
      </c>
      <c r="L16" s="80">
        <f>旧栃木市・性質!L15+旧西方町・性質!L15</f>
        <v>2209375</v>
      </c>
      <c r="M16" s="80">
        <f>旧栃木市・性質!M15+旧西方町・性質!M15</f>
        <v>1834780</v>
      </c>
      <c r="N16" s="80">
        <f>旧栃木市・性質!N15+旧西方町・性質!N15</f>
        <v>1629931</v>
      </c>
      <c r="O16" s="80">
        <f>旧栃木市・性質!O15+旧西方町・性質!O15</f>
        <v>1548863</v>
      </c>
      <c r="P16" s="80">
        <f>旧栃木市・性質!P15+旧西方町・性質!P15</f>
        <v>2202701</v>
      </c>
      <c r="Q16" s="80">
        <f>旧栃木市・性質!Q15+旧西方町・性質!Q15</f>
        <v>1131705</v>
      </c>
      <c r="R16" s="80">
        <f>旧栃木市・性質!R15+旧西方町・性質!R15</f>
        <v>1069083</v>
      </c>
      <c r="S16" s="80">
        <f>旧栃木市・性質!S15+旧西方町・性質!S15</f>
        <v>1493355</v>
      </c>
      <c r="T16" s="80">
        <f>旧栃木市・性質!T15+旧西方町・性質!T15</f>
        <v>1460699</v>
      </c>
      <c r="U16" s="80">
        <f>旧栃木市・性質!U15+旧西方町・性質!U15</f>
        <v>1708854</v>
      </c>
      <c r="V16" s="80">
        <f>旧栃木市・性質!V15+旧西方町・性質!V15</f>
        <v>952946</v>
      </c>
      <c r="W16" s="80">
        <f>旧栃木市・性質!W15+旧西方町・性質!W15</f>
        <v>3479523</v>
      </c>
      <c r="X16" s="134">
        <v>2608254</v>
      </c>
      <c r="Y16" s="134">
        <v>3119276</v>
      </c>
      <c r="Z16" s="134">
        <v>2188014</v>
      </c>
    </row>
    <row r="17" spans="1:26" ht="18" customHeight="1" x14ac:dyDescent="0.15">
      <c r="A17" s="19" t="s">
        <v>73</v>
      </c>
      <c r="B17" s="19"/>
      <c r="C17" s="15"/>
      <c r="D17" s="80">
        <f>旧栃木市・性質!D16+旧西方町・性質!D16</f>
        <v>1346357</v>
      </c>
      <c r="E17" s="80">
        <f>旧栃木市・性質!E16+旧西方町・性質!E16</f>
        <v>1565676</v>
      </c>
      <c r="F17" s="80">
        <f>旧栃木市・性質!F16+旧西方町・性質!F16</f>
        <v>1738786</v>
      </c>
      <c r="G17" s="80">
        <f>旧栃木市・性質!G16+旧西方町・性質!G16</f>
        <v>1942557</v>
      </c>
      <c r="H17" s="80">
        <f>旧栃木市・性質!H16+旧西方町・性質!H16</f>
        <v>1976041</v>
      </c>
      <c r="I17" s="80">
        <f>旧栃木市・性質!I16+旧西方町・性質!I16</f>
        <v>2042629</v>
      </c>
      <c r="J17" s="80">
        <f>旧栃木市・性質!J16+旧西方町・性質!J16</f>
        <v>2080246</v>
      </c>
      <c r="K17" s="80">
        <f>旧栃木市・性質!K16+旧西方町・性質!K16</f>
        <v>2063223</v>
      </c>
      <c r="L17" s="80">
        <f>旧栃木市・性質!L16+旧西方町・性質!L16</f>
        <v>2080542</v>
      </c>
      <c r="M17" s="80">
        <f>旧栃木市・性質!M16+旧西方町・性質!M16</f>
        <v>1894624</v>
      </c>
      <c r="N17" s="80">
        <f>旧栃木市・性質!N16+旧西方町・性質!N16</f>
        <v>1946995</v>
      </c>
      <c r="O17" s="80">
        <f>旧栃木市・性質!O16+旧西方町・性質!O16</f>
        <v>2061849</v>
      </c>
      <c r="P17" s="80">
        <f>旧栃木市・性質!P16+旧西方町・性質!P16</f>
        <v>2944979</v>
      </c>
      <c r="Q17" s="80">
        <f>旧栃木市・性質!Q16+旧西方町・性質!Q16</f>
        <v>2205458</v>
      </c>
      <c r="R17" s="80">
        <f>旧栃木市・性質!R16+旧西方町・性質!R16</f>
        <v>2003773</v>
      </c>
      <c r="S17" s="80">
        <f>旧栃木市・性質!S16+旧西方町・性質!S16</f>
        <v>1940540</v>
      </c>
      <c r="T17" s="80">
        <f>旧栃木市・性質!T16+旧西方町・性質!T16</f>
        <v>1598968</v>
      </c>
      <c r="U17" s="80">
        <f>旧栃木市・性質!U16+旧西方町・性質!U16</f>
        <v>1601941</v>
      </c>
      <c r="V17" s="80">
        <f>旧栃木市・性質!V16+旧西方町・性質!V16</f>
        <v>1745812</v>
      </c>
      <c r="W17" s="80">
        <f>旧栃木市・性質!W16+旧西方町・性質!W16</f>
        <v>1606821</v>
      </c>
      <c r="X17" s="134">
        <v>2712101</v>
      </c>
      <c r="Y17" s="134">
        <v>2370000</v>
      </c>
      <c r="Z17" s="134">
        <v>2657000</v>
      </c>
    </row>
    <row r="18" spans="1:26" ht="18" customHeight="1" x14ac:dyDescent="0.15">
      <c r="A18" s="19" t="s">
        <v>81</v>
      </c>
      <c r="B18" s="19"/>
      <c r="C18" s="15"/>
      <c r="D18" s="80">
        <f>旧栃木市・性質!D17+旧西方町・性質!D17</f>
        <v>0</v>
      </c>
      <c r="E18" s="80">
        <f>旧栃木市・性質!E17+旧西方町・性質!E17</f>
        <v>0</v>
      </c>
      <c r="F18" s="80">
        <f>旧栃木市・性質!F17+旧西方町・性質!F17</f>
        <v>0</v>
      </c>
      <c r="G18" s="80">
        <f>旧栃木市・性質!G17+旧西方町・性質!G17</f>
        <v>0</v>
      </c>
      <c r="H18" s="80">
        <f>旧栃木市・性質!H17+旧西方町・性質!H17</f>
        <v>0</v>
      </c>
      <c r="I18" s="80">
        <f>旧栃木市・性質!I17+旧西方町・性質!I17</f>
        <v>0</v>
      </c>
      <c r="J18" s="80">
        <f>旧栃木市・性質!J17+旧西方町・性質!J17</f>
        <v>0</v>
      </c>
      <c r="K18" s="80">
        <f>旧栃木市・性質!K17+旧西方町・性質!K17</f>
        <v>0</v>
      </c>
      <c r="L18" s="80">
        <f>旧栃木市・性質!L17+旧西方町・性質!L17</f>
        <v>0</v>
      </c>
      <c r="M18" s="80">
        <f>旧栃木市・性質!M17+旧西方町・性質!M17</f>
        <v>0</v>
      </c>
      <c r="N18" s="80">
        <f>旧栃木市・性質!N17+旧西方町・性質!N17</f>
        <v>0</v>
      </c>
      <c r="O18" s="80">
        <f>旧栃木市・性質!O17+旧西方町・性質!O17</f>
        <v>0</v>
      </c>
      <c r="P18" s="80">
        <f>旧栃木市・性質!P17+旧西方町・性質!P17</f>
        <v>0</v>
      </c>
      <c r="Q18" s="80">
        <f>旧栃木市・性質!Q17+旧西方町・性質!Q17</f>
        <v>1</v>
      </c>
      <c r="R18" s="80">
        <f>旧栃木市・性質!R17+旧西方町・性質!R17</f>
        <v>1</v>
      </c>
      <c r="S18" s="80">
        <f>旧栃木市・性質!S17+旧西方町・性質!S17</f>
        <v>1</v>
      </c>
      <c r="T18" s="80">
        <f>旧栃木市・性質!T17+旧西方町・性質!T17</f>
        <v>1</v>
      </c>
      <c r="U18" s="80">
        <f>旧栃木市・性質!U17+旧西方町・性質!U17</f>
        <v>1</v>
      </c>
      <c r="V18" s="80">
        <f>旧栃木市・性質!V17+旧西方町・性質!V17</f>
        <v>0</v>
      </c>
      <c r="W18" s="80">
        <f>旧栃木市・性質!W17+旧西方町・性質!W17</f>
        <v>0</v>
      </c>
      <c r="X18" s="134">
        <v>0</v>
      </c>
      <c r="Y18" s="134">
        <v>0</v>
      </c>
      <c r="Z18" s="134">
        <v>0</v>
      </c>
    </row>
    <row r="19" spans="1:26" ht="18" customHeight="1" x14ac:dyDescent="0.15">
      <c r="A19" s="19" t="s">
        <v>178</v>
      </c>
      <c r="B19" s="19"/>
      <c r="C19" s="15"/>
      <c r="D19" s="80">
        <f>旧栃木市・性質!D18+旧西方町・性質!D18</f>
        <v>15442347</v>
      </c>
      <c r="E19" s="80">
        <f>旧栃木市・性質!E18+旧西方町・性質!E18</f>
        <v>16741617</v>
      </c>
      <c r="F19" s="80">
        <f>旧栃木市・性質!F18+旧西方町・性質!F18</f>
        <v>13817388</v>
      </c>
      <c r="G19" s="80">
        <f>旧栃木市・性質!G18+旧西方町・性質!G18</f>
        <v>14356306</v>
      </c>
      <c r="H19" s="80">
        <f>旧栃木市・性質!H18+旧西方町・性質!H18</f>
        <v>13705846</v>
      </c>
      <c r="I19" s="80">
        <f>旧栃木市・性質!I18+旧西方町・性質!I18</f>
        <v>12301220</v>
      </c>
      <c r="J19" s="80">
        <f>旧栃木市・性質!J18+旧西方町・性質!J18</f>
        <v>10916749</v>
      </c>
      <c r="K19" s="80">
        <f>旧栃木市・性質!K18+旧西方町・性質!K18</f>
        <v>12295347</v>
      </c>
      <c r="L19" s="80">
        <f>旧栃木市・性質!L18+旧西方町・性質!L18</f>
        <v>13397148</v>
      </c>
      <c r="M19" s="80">
        <f>旧栃木市・性質!M18+旧西方町・性質!M18</f>
        <v>10546413</v>
      </c>
      <c r="N19" s="80">
        <f>旧栃木市・性質!N18+旧西方町・性質!N18</f>
        <v>10662621</v>
      </c>
      <c r="O19" s="80">
        <f>旧栃木市・性質!O18+旧西方町・性質!O18</f>
        <v>9186169</v>
      </c>
      <c r="P19" s="80">
        <f>旧栃木市・性質!P18+旧西方町・性質!P18</f>
        <v>10672588</v>
      </c>
      <c r="Q19" s="80">
        <f>旧栃木市・性質!Q18+旧西方町・性質!Q18</f>
        <v>5888768</v>
      </c>
      <c r="R19" s="80">
        <f>旧栃木市・性質!R18+旧西方町・性質!R18</f>
        <v>6610029</v>
      </c>
      <c r="S19" s="80">
        <f>旧栃木市・性質!S18+旧西方町・性質!S18</f>
        <v>5196233</v>
      </c>
      <c r="T19" s="80">
        <f>旧栃木市・性質!T18+旧西方町・性質!T18</f>
        <v>4081370</v>
      </c>
      <c r="U19" s="80">
        <f>旧栃木市・性質!U18+旧西方町・性質!U18</f>
        <v>3633886</v>
      </c>
      <c r="V19" s="80">
        <f>旧栃木市・性質!V18+旧西方町・性質!V18</f>
        <v>6960947</v>
      </c>
      <c r="W19" s="80">
        <f>旧栃木市・性質!W18+旧西方町・性質!W18</f>
        <v>6195397</v>
      </c>
      <c r="X19" s="134">
        <v>8058691</v>
      </c>
      <c r="Y19" s="134">
        <v>7171285</v>
      </c>
      <c r="Z19" s="134">
        <v>10392849</v>
      </c>
    </row>
    <row r="20" spans="1:26" ht="18" customHeight="1" x14ac:dyDescent="0.15">
      <c r="A20" s="19" t="s">
        <v>75</v>
      </c>
      <c r="B20" s="19"/>
      <c r="C20" s="15"/>
      <c r="D20" s="80">
        <f>旧栃木市・性質!D19+旧西方町・性質!D19</f>
        <v>2621270</v>
      </c>
      <c r="E20" s="80">
        <f>旧栃木市・性質!E19+旧西方町・性質!E19</f>
        <v>2834785</v>
      </c>
      <c r="F20" s="80">
        <f>旧栃木市・性質!F19+旧西方町・性質!F19</f>
        <v>3578274</v>
      </c>
      <c r="G20" s="80">
        <f>旧栃木市・性質!G19+旧西方町・性質!G19</f>
        <v>4295039</v>
      </c>
      <c r="H20" s="80">
        <f>旧栃木市・性質!H19+旧西方町・性質!H19</f>
        <v>2934977</v>
      </c>
      <c r="I20" s="80">
        <f>旧栃木市・性質!I19+旧西方町・性質!I19</f>
        <v>2144898</v>
      </c>
      <c r="J20" s="80">
        <f>旧栃木市・性質!J19+旧西方町・性質!J19</f>
        <v>1590795</v>
      </c>
      <c r="K20" s="80">
        <f>旧栃木市・性質!K19+旧西方町・性質!K19</f>
        <v>2716021</v>
      </c>
      <c r="L20" s="80">
        <f>旧栃木市・性質!L19+旧西方町・性質!L19</f>
        <v>2801304</v>
      </c>
      <c r="M20" s="80">
        <f>旧栃木市・性質!M19+旧西方町・性質!M19</f>
        <v>2245453</v>
      </c>
      <c r="N20" s="80">
        <f>旧栃木市・性質!N19+旧西方町・性質!N19</f>
        <v>2500151</v>
      </c>
      <c r="O20" s="80">
        <f>旧栃木市・性質!O19+旧西方町・性質!O19</f>
        <v>1312190</v>
      </c>
      <c r="P20" s="80">
        <f>旧栃木市・性質!P19+旧西方町・性質!P19</f>
        <v>1788753</v>
      </c>
      <c r="Q20" s="80">
        <f>旧栃木市・性質!Q19+旧西方町・性質!Q19</f>
        <v>1296426</v>
      </c>
      <c r="R20" s="80">
        <f>旧栃木市・性質!R19+旧西方町・性質!R19</f>
        <v>1734250</v>
      </c>
      <c r="S20" s="80">
        <f>旧栃木市・性質!S19+旧西方町・性質!S19</f>
        <v>1011472</v>
      </c>
      <c r="T20" s="80">
        <f>旧栃木市・性質!T19+旧西方町・性質!T19</f>
        <v>893111</v>
      </c>
      <c r="U20" s="80">
        <f>旧栃木市・性質!U19+旧西方町・性質!U19</f>
        <v>1182300</v>
      </c>
      <c r="V20" s="80">
        <f>旧栃木市・性質!V19+旧西方町・性質!V19</f>
        <v>1780575</v>
      </c>
      <c r="W20" s="80">
        <f>旧栃木市・性質!W19+旧西方町・性質!W19</f>
        <v>1917598</v>
      </c>
      <c r="X20" s="134">
        <v>3867365</v>
      </c>
      <c r="Y20" s="134">
        <v>2592414</v>
      </c>
      <c r="Z20" s="134">
        <v>1987811</v>
      </c>
    </row>
    <row r="21" spans="1:26" ht="18" customHeight="1" x14ac:dyDescent="0.15">
      <c r="A21" s="19" t="s">
        <v>76</v>
      </c>
      <c r="B21" s="19"/>
      <c r="C21" s="15"/>
      <c r="D21" s="80">
        <f>旧栃木市・性質!D20+旧西方町・性質!D20</f>
        <v>12663641</v>
      </c>
      <c r="E21" s="80">
        <f>旧栃木市・性質!E20+旧西方町・性質!E20</f>
        <v>13611861</v>
      </c>
      <c r="F21" s="80">
        <f>旧栃木市・性質!F20+旧西方町・性質!F20</f>
        <v>9860034</v>
      </c>
      <c r="G21" s="80">
        <f>旧栃木市・性質!G20+旧西方町・性質!G20</f>
        <v>9589475</v>
      </c>
      <c r="H21" s="80">
        <f>旧栃木市・性質!H20+旧西方町・性質!H20</f>
        <v>9843840</v>
      </c>
      <c r="I21" s="80">
        <f>旧栃木市・性質!I20+旧西方町・性質!I20</f>
        <v>8911606</v>
      </c>
      <c r="J21" s="80">
        <f>旧栃木市・性質!J20+旧西方町・性質!J20</f>
        <v>7981253</v>
      </c>
      <c r="K21" s="80">
        <f>旧栃木市・性質!K20+旧西方町・性質!K20</f>
        <v>8632466</v>
      </c>
      <c r="L21" s="80">
        <f>旧栃木市・性質!L20+旧西方町・性質!L20</f>
        <v>9279599</v>
      </c>
      <c r="M21" s="80">
        <f>旧栃木市・性質!M20+旧西方町・性質!M20</f>
        <v>7509577</v>
      </c>
      <c r="N21" s="80">
        <f>旧栃木市・性質!N20+旧西方町・性質!N20</f>
        <v>7445206</v>
      </c>
      <c r="O21" s="80">
        <f>旧栃木市・性質!O20+旧西方町・性質!O20</f>
        <v>7011446</v>
      </c>
      <c r="P21" s="80">
        <f>旧栃木市・性質!P20+旧西方町・性質!P20</f>
        <v>8017527</v>
      </c>
      <c r="Q21" s="80">
        <f>旧栃木市・性質!Q20+旧西方町・性質!Q20</f>
        <v>4307870</v>
      </c>
      <c r="R21" s="80">
        <f>旧栃木市・性質!R20+旧西方町・性質!R20</f>
        <v>4660962</v>
      </c>
      <c r="S21" s="80">
        <f>旧栃木市・性質!S20+旧西方町・性質!S20</f>
        <v>3956223</v>
      </c>
      <c r="T21" s="80">
        <f>旧栃木市・性質!T20+旧西方町・性質!T20</f>
        <v>3076900</v>
      </c>
      <c r="U21" s="80">
        <f>旧栃木市・性質!U20+旧西方町・性質!U20</f>
        <v>2411567</v>
      </c>
      <c r="V21" s="80">
        <f>旧栃木市・性質!V20+旧西方町・性質!V20</f>
        <v>5133238</v>
      </c>
      <c r="W21" s="80">
        <f>旧栃木市・性質!W20+旧西方町・性質!W20</f>
        <v>4216282</v>
      </c>
      <c r="X21" s="134">
        <v>4043679</v>
      </c>
      <c r="Y21" s="134">
        <v>4328782</v>
      </c>
      <c r="Z21" s="134">
        <v>8384263</v>
      </c>
    </row>
    <row r="22" spans="1:26" ht="18" customHeight="1" x14ac:dyDescent="0.15">
      <c r="A22" s="19" t="s">
        <v>179</v>
      </c>
      <c r="B22" s="19"/>
      <c r="C22" s="15"/>
      <c r="D22" s="80">
        <f>旧栃木市・性質!D21+旧西方町・性質!D21</f>
        <v>58799</v>
      </c>
      <c r="E22" s="80">
        <f>旧栃木市・性質!E21+旧西方町・性質!E21</f>
        <v>0</v>
      </c>
      <c r="F22" s="80">
        <f>旧栃木市・性質!F21+旧西方町・性質!F21</f>
        <v>14560</v>
      </c>
      <c r="G22" s="80">
        <f>旧栃木市・性質!G21+旧西方町・性質!G21</f>
        <v>66087</v>
      </c>
      <c r="H22" s="80">
        <f>旧栃木市・性質!H21+旧西方町・性質!H21</f>
        <v>71138</v>
      </c>
      <c r="I22" s="80">
        <f>旧栃木市・性質!I21+旧西方町・性質!I21</f>
        <v>13284</v>
      </c>
      <c r="J22" s="80">
        <f>旧栃木市・性質!J21+旧西方町・性質!J21</f>
        <v>8650</v>
      </c>
      <c r="K22" s="80">
        <f>旧栃木市・性質!K21+旧西方町・性質!K21</f>
        <v>64217</v>
      </c>
      <c r="L22" s="80">
        <f>旧栃木市・性質!L21+旧西方町・性質!L21</f>
        <v>42380</v>
      </c>
      <c r="M22" s="80">
        <f>旧栃木市・性質!M21+旧西方町・性質!M21</f>
        <v>62574</v>
      </c>
      <c r="N22" s="80">
        <f>旧栃木市・性質!N21+旧西方町・性質!N21</f>
        <v>71394</v>
      </c>
      <c r="O22" s="80">
        <f>旧栃木市・性質!O21+旧西方町・性質!O21</f>
        <v>146778</v>
      </c>
      <c r="P22" s="80">
        <f>旧栃木市・性質!P21+旧西方町・性質!P21</f>
        <v>16822</v>
      </c>
      <c r="Q22" s="80">
        <f>旧栃木市・性質!Q21+旧西方町・性質!Q21</f>
        <v>1</v>
      </c>
      <c r="R22" s="80">
        <f>旧栃木市・性質!R21+旧西方町・性質!R21</f>
        <v>413</v>
      </c>
      <c r="S22" s="80">
        <f>旧栃木市・性質!S21+旧西方町・性質!S21</f>
        <v>413</v>
      </c>
      <c r="T22" s="80">
        <f>旧栃木市・性質!T21+旧西方町・性質!T21</f>
        <v>1</v>
      </c>
      <c r="U22" s="80">
        <f>旧栃木市・性質!U21+旧西方町・性質!U21</f>
        <v>8385</v>
      </c>
      <c r="V22" s="80">
        <f>旧栃木市・性質!V21+旧西方町・性質!V21</f>
        <v>4391</v>
      </c>
      <c r="W22" s="80">
        <f>旧栃木市・性質!W21+旧西方町・性質!W21</f>
        <v>2888</v>
      </c>
      <c r="X22" s="134">
        <v>131744</v>
      </c>
      <c r="Y22" s="134">
        <v>6641</v>
      </c>
      <c r="Z22" s="134">
        <v>0</v>
      </c>
    </row>
    <row r="23" spans="1:26" ht="18" customHeight="1" x14ac:dyDescent="0.15">
      <c r="A23" s="19" t="s">
        <v>180</v>
      </c>
      <c r="B23" s="19"/>
      <c r="C23" s="15"/>
      <c r="D23" s="80">
        <f>旧栃木市・性質!D22+旧西方町・性質!D22</f>
        <v>0</v>
      </c>
      <c r="E23" s="80">
        <f>旧栃木市・性質!E22+旧西方町・性質!E22</f>
        <v>0</v>
      </c>
      <c r="F23" s="80">
        <f>旧栃木市・性質!F22+旧西方町・性質!F22</f>
        <v>0</v>
      </c>
      <c r="G23" s="80">
        <f>旧栃木市・性質!G22+旧西方町・性質!G22</f>
        <v>0</v>
      </c>
      <c r="H23" s="80">
        <f>旧栃木市・性質!H22+旧西方町・性質!H22</f>
        <v>0</v>
      </c>
      <c r="I23" s="80">
        <f>旧栃木市・性質!I22+旧西方町・性質!I22</f>
        <v>0</v>
      </c>
      <c r="J23" s="80">
        <f>旧栃木市・性質!J22+旧西方町・性質!J22</f>
        <v>0</v>
      </c>
      <c r="K23" s="80">
        <f>旧栃木市・性質!K22+旧西方町・性質!K22</f>
        <v>0</v>
      </c>
      <c r="L23" s="80">
        <f>旧栃木市・性質!L22+旧西方町・性質!L22</f>
        <v>0</v>
      </c>
      <c r="M23" s="80">
        <f>旧栃木市・性質!M22+旧西方町・性質!M22</f>
        <v>0</v>
      </c>
      <c r="N23" s="80">
        <f>旧栃木市・性質!N22+旧西方町・性質!N22</f>
        <v>0</v>
      </c>
      <c r="O23" s="80">
        <f>旧栃木市・性質!O22+旧西方町・性質!O22</f>
        <v>0</v>
      </c>
      <c r="P23" s="80">
        <f>旧栃木市・性質!P22+旧西方町・性質!P22</f>
        <v>0</v>
      </c>
      <c r="Q23" s="80">
        <f>旧栃木市・性質!Q22+旧西方町・性質!Q22</f>
        <v>2</v>
      </c>
      <c r="R23" s="80">
        <f>旧栃木市・性質!R22+旧西方町・性質!R22</f>
        <v>2</v>
      </c>
      <c r="S23" s="80">
        <f>旧栃木市・性質!S22+旧西方町・性質!S22</f>
        <v>2</v>
      </c>
      <c r="T23" s="80">
        <f>旧栃木市・性質!T22+旧西方町・性質!T22</f>
        <v>2</v>
      </c>
      <c r="U23" s="80">
        <f>旧栃木市・性質!U22+旧西方町・性質!U22</f>
        <v>2</v>
      </c>
      <c r="V23" s="80">
        <f>旧栃木市・性質!V22+旧西方町・性質!V22</f>
        <v>1</v>
      </c>
      <c r="W23" s="80">
        <f>旧栃木市・性質!W22+旧西方町・性質!W22</f>
        <v>1</v>
      </c>
      <c r="X23" s="134">
        <v>0</v>
      </c>
      <c r="Y23" s="134">
        <v>0</v>
      </c>
      <c r="Z23" s="134">
        <v>0</v>
      </c>
    </row>
    <row r="24" spans="1:26" ht="18" customHeight="1" x14ac:dyDescent="0.15">
      <c r="A24" s="19" t="s">
        <v>60</v>
      </c>
      <c r="B24" s="19"/>
      <c r="C24" s="15"/>
      <c r="D24" s="80">
        <f>SUM(D4:D23)-D5-D8-D10-D14-D20-D21</f>
        <v>45254097</v>
      </c>
      <c r="E24" s="80">
        <f>SUM(E4:E23)-E5-E8-E10-E14-E20-E21</f>
        <v>47028999</v>
      </c>
      <c r="F24" s="80">
        <f>SUM(F4:F23)-F5-F8-F10-F14-F20-F21</f>
        <v>45503292</v>
      </c>
      <c r="G24" s="80">
        <f>SUM(G4:G23)-G5-G8-G10-G14-G20-G21</f>
        <v>47685978</v>
      </c>
      <c r="H24" s="80">
        <f t="shared" ref="H24:U24" si="0">SUM(H4:H23)-H5-H8-H10-H14-H20-H21</f>
        <v>47276076</v>
      </c>
      <c r="I24" s="80">
        <f t="shared" si="0"/>
        <v>47320858</v>
      </c>
      <c r="J24" s="94">
        <f t="shared" si="0"/>
        <v>47098019</v>
      </c>
      <c r="K24" s="93">
        <f t="shared" si="0"/>
        <v>50026447</v>
      </c>
      <c r="L24" s="102">
        <f t="shared" si="0"/>
        <v>53079002</v>
      </c>
      <c r="M24" s="102">
        <f t="shared" si="0"/>
        <v>48553942</v>
      </c>
      <c r="N24" s="102">
        <f t="shared" si="0"/>
        <v>49588209</v>
      </c>
      <c r="O24" s="102">
        <f t="shared" si="0"/>
        <v>48921691</v>
      </c>
      <c r="P24" s="102">
        <f t="shared" si="0"/>
        <v>51807638</v>
      </c>
      <c r="Q24" s="102">
        <f t="shared" si="0"/>
        <v>45935659</v>
      </c>
      <c r="R24" s="102">
        <f t="shared" si="0"/>
        <v>46197129</v>
      </c>
      <c r="S24" s="102">
        <f t="shared" si="0"/>
        <v>44958490</v>
      </c>
      <c r="T24" s="102">
        <f t="shared" si="0"/>
        <v>43908695</v>
      </c>
      <c r="U24" s="102">
        <f t="shared" si="0"/>
        <v>43723359</v>
      </c>
      <c r="V24" s="102">
        <f>SUM(V4:V23)-V5-V8-V10-V14-V20-V21</f>
        <v>50130821</v>
      </c>
      <c r="W24" s="102">
        <f>SUM(W4:W23)-W5-W8-W10-W14-W20-W21</f>
        <v>51672941</v>
      </c>
      <c r="X24" s="135">
        <f>SUM(X4:X23)-X5-X8-X10-X14-X20-X21</f>
        <v>54453685</v>
      </c>
      <c r="Y24" s="135">
        <f>SUM(Y4:Y23)-Y5-Y8-Y9-Y10-Y14-Y20-Y21</f>
        <v>53441681</v>
      </c>
      <c r="Z24" s="135">
        <f>SUM(Z4:Z23)-Z5-Z8-Z9-Z10-Z14-Z20-Z21</f>
        <v>56331297</v>
      </c>
    </row>
    <row r="25" spans="1:26" ht="18" customHeight="1" x14ac:dyDescent="0.15">
      <c r="A25" s="19" t="s">
        <v>79</v>
      </c>
      <c r="B25" s="19"/>
      <c r="C25" s="15"/>
      <c r="D25" s="80">
        <f>SUM(D4:D7)-D5</f>
        <v>13859857</v>
      </c>
      <c r="E25" s="80">
        <f>SUM(E4:E7)-E5</f>
        <v>14869519</v>
      </c>
      <c r="F25" s="80">
        <f>SUM(F4:F7)-F5</f>
        <v>15647701</v>
      </c>
      <c r="G25" s="80">
        <f>SUM(G4:G7)-G5</f>
        <v>16499745</v>
      </c>
      <c r="H25" s="80">
        <f t="shared" ref="H25:M25" si="1">SUM(H4:H7)-H5</f>
        <v>17140318</v>
      </c>
      <c r="I25" s="80">
        <f t="shared" si="1"/>
        <v>18109127</v>
      </c>
      <c r="J25" s="94">
        <f t="shared" si="1"/>
        <v>19041170</v>
      </c>
      <c r="K25" s="93">
        <f t="shared" si="1"/>
        <v>19706748</v>
      </c>
      <c r="L25" s="102">
        <f t="shared" si="1"/>
        <v>19824851</v>
      </c>
      <c r="M25" s="102">
        <f t="shared" si="1"/>
        <v>18887783</v>
      </c>
      <c r="N25" s="102">
        <f t="shared" ref="N25:S25" si="2">SUM(N4:N7)-N5</f>
        <v>19507072</v>
      </c>
      <c r="O25" s="102">
        <f t="shared" si="2"/>
        <v>19533604</v>
      </c>
      <c r="P25" s="102">
        <f t="shared" si="2"/>
        <v>19654115</v>
      </c>
      <c r="Q25" s="102">
        <f t="shared" si="2"/>
        <v>20640740</v>
      </c>
      <c r="R25" s="102">
        <f t="shared" si="2"/>
        <v>20278586</v>
      </c>
      <c r="S25" s="102">
        <f t="shared" si="2"/>
        <v>19735805</v>
      </c>
      <c r="T25" s="102">
        <f t="shared" ref="T25:Y25" si="3">SUM(T4:T7)-T5</f>
        <v>20250246</v>
      </c>
      <c r="U25" s="102">
        <f t="shared" si="3"/>
        <v>19800597</v>
      </c>
      <c r="V25" s="102">
        <f t="shared" si="3"/>
        <v>19865114</v>
      </c>
      <c r="W25" s="102">
        <f t="shared" si="3"/>
        <v>22046870</v>
      </c>
      <c r="X25" s="135">
        <f t="shared" si="3"/>
        <v>23067734</v>
      </c>
      <c r="Y25" s="135">
        <f t="shared" si="3"/>
        <v>23780698</v>
      </c>
      <c r="Z25" s="135">
        <f t="shared" ref="Z25" si="4">SUM(Z4:Z7)-Z5</f>
        <v>23677685</v>
      </c>
    </row>
    <row r="26" spans="1:26" ht="18" customHeight="1" x14ac:dyDescent="0.15">
      <c r="A26" s="19" t="s">
        <v>181</v>
      </c>
      <c r="B26" s="19"/>
      <c r="C26" s="15"/>
      <c r="D26" s="80">
        <f>+D19+D22+D23</f>
        <v>15501146</v>
      </c>
      <c r="E26" s="80">
        <f>+E19+E22+E23</f>
        <v>16741617</v>
      </c>
      <c r="F26" s="80">
        <f>+F19+F22+F23</f>
        <v>13831948</v>
      </c>
      <c r="G26" s="80">
        <f>+G19+G22+G23</f>
        <v>14422393</v>
      </c>
      <c r="H26" s="80">
        <f t="shared" ref="H26:M26" si="5">+H19+H22+H23</f>
        <v>13776984</v>
      </c>
      <c r="I26" s="80">
        <f t="shared" si="5"/>
        <v>12314504</v>
      </c>
      <c r="J26" s="94">
        <f t="shared" si="5"/>
        <v>10925399</v>
      </c>
      <c r="K26" s="93">
        <f t="shared" si="5"/>
        <v>12359564</v>
      </c>
      <c r="L26" s="102">
        <f t="shared" si="5"/>
        <v>13439528</v>
      </c>
      <c r="M26" s="102">
        <f t="shared" si="5"/>
        <v>10608987</v>
      </c>
      <c r="N26" s="102">
        <f t="shared" ref="N26:S26" si="6">+N19+N22+N23</f>
        <v>10734015</v>
      </c>
      <c r="O26" s="102">
        <f t="shared" si="6"/>
        <v>9332947</v>
      </c>
      <c r="P26" s="102">
        <f t="shared" si="6"/>
        <v>10689410</v>
      </c>
      <c r="Q26" s="102">
        <f t="shared" si="6"/>
        <v>5888771</v>
      </c>
      <c r="R26" s="102">
        <f t="shared" si="6"/>
        <v>6610444</v>
      </c>
      <c r="S26" s="102">
        <f t="shared" si="6"/>
        <v>5196648</v>
      </c>
      <c r="T26" s="102">
        <f t="shared" ref="T26:Y26" si="7">+T19+T22+T23</f>
        <v>4081373</v>
      </c>
      <c r="U26" s="102">
        <f t="shared" si="7"/>
        <v>3642273</v>
      </c>
      <c r="V26" s="102">
        <f t="shared" si="7"/>
        <v>6965339</v>
      </c>
      <c r="W26" s="102">
        <f t="shared" si="7"/>
        <v>6198286</v>
      </c>
      <c r="X26" s="135">
        <f t="shared" si="7"/>
        <v>8190435</v>
      </c>
      <c r="Y26" s="135">
        <f t="shared" si="7"/>
        <v>7177926</v>
      </c>
      <c r="Z26" s="135">
        <f t="shared" ref="Z26" si="8">+Z19+Z22+Z23</f>
        <v>10392849</v>
      </c>
    </row>
    <row r="27" spans="1:26" ht="18" customHeight="1" x14ac:dyDescent="0.15"/>
    <row r="28" spans="1:26" ht="18" customHeight="1" x14ac:dyDescent="0.15"/>
    <row r="29" spans="1:26" ht="18" customHeight="1" x14ac:dyDescent="0.15"/>
    <row r="30" spans="1:26" ht="18" customHeight="1" x14ac:dyDescent="0.2">
      <c r="A30" s="33" t="s">
        <v>100</v>
      </c>
      <c r="L30" s="34"/>
      <c r="M30" s="34"/>
      <c r="P30" s="34"/>
      <c r="Q30" s="34"/>
      <c r="R30" s="34"/>
      <c r="S30" s="34"/>
      <c r="T30" s="34"/>
      <c r="U30" s="34"/>
      <c r="V30" s="136"/>
      <c r="W30" s="136"/>
      <c r="X30" s="136"/>
      <c r="Y30" s="136"/>
      <c r="Z30" s="136" t="str">
        <f>財政指標!$M$1</f>
        <v>栃木市</v>
      </c>
    </row>
    <row r="31" spans="1:26" ht="18" customHeight="1" x14ac:dyDescent="0.15"/>
    <row r="32" spans="1:26" ht="18" customHeight="1" x14ac:dyDescent="0.15">
      <c r="A32" s="15"/>
      <c r="B32" s="21" t="s">
        <v>10</v>
      </c>
      <c r="C32" s="15" t="s">
        <v>9</v>
      </c>
      <c r="D32" s="80" t="s">
        <v>8</v>
      </c>
      <c r="E32" s="80" t="s">
        <v>7</v>
      </c>
      <c r="F32" s="80" t="s">
        <v>6</v>
      </c>
      <c r="G32" s="80" t="s">
        <v>5</v>
      </c>
      <c r="H32" s="80" t="s">
        <v>4</v>
      </c>
      <c r="I32" s="80" t="s">
        <v>3</v>
      </c>
      <c r="J32" s="94" t="s">
        <v>167</v>
      </c>
      <c r="K32" s="94" t="s">
        <v>168</v>
      </c>
      <c r="L32" s="80" t="s">
        <v>84</v>
      </c>
      <c r="M32" s="80" t="s">
        <v>176</v>
      </c>
      <c r="N32" s="80" t="s">
        <v>184</v>
      </c>
      <c r="O32" s="78" t="s">
        <v>188</v>
      </c>
      <c r="P32" s="78" t="s">
        <v>189</v>
      </c>
      <c r="Q32" s="78" t="s">
        <v>194</v>
      </c>
      <c r="R32" s="78" t="s">
        <v>195</v>
      </c>
      <c r="S32" s="78" t="s">
        <v>198</v>
      </c>
      <c r="T32" s="78" t="s">
        <v>199</v>
      </c>
      <c r="U32" s="78" t="s">
        <v>206</v>
      </c>
      <c r="V32" s="78" t="s">
        <v>298</v>
      </c>
      <c r="W32" s="78" t="s">
        <v>300</v>
      </c>
      <c r="X32" s="133" t="s">
        <v>301</v>
      </c>
      <c r="Y32" s="133" t="s">
        <v>315</v>
      </c>
      <c r="Z32" s="117" t="s">
        <v>321</v>
      </c>
    </row>
    <row r="33" spans="1:26" ht="18" customHeight="1" x14ac:dyDescent="0.15">
      <c r="A33" s="19" t="s">
        <v>61</v>
      </c>
      <c r="B33" s="35" t="e">
        <f>B4/B$24*100</f>
        <v>#DIV/0!</v>
      </c>
      <c r="C33" s="35" t="e">
        <f t="shared" ref="C33:L33" si="9">C4/C$24*100</f>
        <v>#DIV/0!</v>
      </c>
      <c r="D33" s="103">
        <f t="shared" si="9"/>
        <v>19.563910423403211</v>
      </c>
      <c r="E33" s="103">
        <f t="shared" si="9"/>
        <v>20.101835465390195</v>
      </c>
      <c r="F33" s="103">
        <f t="shared" si="9"/>
        <v>21.347314827243707</v>
      </c>
      <c r="G33" s="103">
        <f t="shared" si="9"/>
        <v>21.02151076779845</v>
      </c>
      <c r="H33" s="103">
        <f t="shared" si="9"/>
        <v>21.595965367345631</v>
      </c>
      <c r="I33" s="103">
        <f t="shared" si="9"/>
        <v>22.158617664962879</v>
      </c>
      <c r="J33" s="103">
        <f t="shared" si="9"/>
        <v>23.108351966990373</v>
      </c>
      <c r="K33" s="103">
        <f t="shared" si="9"/>
        <v>21.57547786673717</v>
      </c>
      <c r="L33" s="103">
        <f t="shared" si="9"/>
        <v>20.321621721523702</v>
      </c>
      <c r="M33" s="103">
        <f t="shared" ref="M33:Y33" si="10">M4/M$24*100</f>
        <v>22.18061717831273</v>
      </c>
      <c r="N33" s="103">
        <f t="shared" si="10"/>
        <v>21.821612875754397</v>
      </c>
      <c r="O33" s="103">
        <f t="shared" si="10"/>
        <v>21.28659248512076</v>
      </c>
      <c r="P33" s="103">
        <f t="shared" si="10"/>
        <v>19.725965889431208</v>
      </c>
      <c r="Q33" s="103">
        <f t="shared" si="10"/>
        <v>22.154054652835175</v>
      </c>
      <c r="R33" s="103">
        <f t="shared" si="10"/>
        <v>22.396311684217434</v>
      </c>
      <c r="S33" s="103">
        <f t="shared" si="10"/>
        <v>21.611059446169122</v>
      </c>
      <c r="T33" s="103">
        <f t="shared" si="10"/>
        <v>22.140104596595275</v>
      </c>
      <c r="U33" s="103">
        <f t="shared" si="10"/>
        <v>21.453294565040164</v>
      </c>
      <c r="V33" s="103">
        <f t="shared" si="10"/>
        <v>18.623588869609776</v>
      </c>
      <c r="W33" s="103">
        <f t="shared" si="10"/>
        <v>17.452697341148049</v>
      </c>
      <c r="X33" s="35">
        <f t="shared" si="10"/>
        <v>17.52801118969267</v>
      </c>
      <c r="Y33" s="35">
        <f t="shared" si="10"/>
        <v>19.256980333384348</v>
      </c>
      <c r="Z33" s="35">
        <f t="shared" ref="Z33" si="11">Z4/Z$24*100</f>
        <v>17.691495723948979</v>
      </c>
    </row>
    <row r="34" spans="1:26" ht="18" customHeight="1" x14ac:dyDescent="0.15">
      <c r="A34" s="19" t="s">
        <v>62</v>
      </c>
      <c r="B34" s="35" t="e">
        <f>B5/B$24*100</f>
        <v>#DIV/0!</v>
      </c>
      <c r="C34" s="35" t="e">
        <f t="shared" ref="C34:L34" si="12">C5/C$24*100</f>
        <v>#DIV/0!</v>
      </c>
      <c r="D34" s="103">
        <f t="shared" si="12"/>
        <v>13.269121246635414</v>
      </c>
      <c r="E34" s="103">
        <f t="shared" si="12"/>
        <v>13.850732821253542</v>
      </c>
      <c r="F34" s="103">
        <f t="shared" si="12"/>
        <v>15.010483197567332</v>
      </c>
      <c r="G34" s="103">
        <f t="shared" si="12"/>
        <v>14.537306962646335</v>
      </c>
      <c r="H34" s="103">
        <f t="shared" si="12"/>
        <v>15.169543682094089</v>
      </c>
      <c r="I34" s="103">
        <f t="shared" si="12"/>
        <v>15.669398893823946</v>
      </c>
      <c r="J34" s="103">
        <f t="shared" si="12"/>
        <v>15.953484158219053</v>
      </c>
      <c r="K34" s="103">
        <f t="shared" si="12"/>
        <v>15.060973648598312</v>
      </c>
      <c r="L34" s="103">
        <f t="shared" si="12"/>
        <v>14.070558447952733</v>
      </c>
      <c r="M34" s="103">
        <f t="shared" ref="M34:Y34" si="13">M5/M$24*100</f>
        <v>15.069795980725932</v>
      </c>
      <c r="N34" s="103">
        <f t="shared" si="13"/>
        <v>14.729420858898129</v>
      </c>
      <c r="O34" s="103">
        <f t="shared" si="13"/>
        <v>14.219069001519182</v>
      </c>
      <c r="P34" s="103">
        <f t="shared" si="13"/>
        <v>13.073852160563659</v>
      </c>
      <c r="Q34" s="103">
        <f t="shared" si="13"/>
        <v>14.828900136166546</v>
      </c>
      <c r="R34" s="103">
        <f t="shared" si="13"/>
        <v>14.546198314618209</v>
      </c>
      <c r="S34" s="103">
        <f t="shared" si="13"/>
        <v>14.359892870067478</v>
      </c>
      <c r="T34" s="103">
        <f t="shared" si="13"/>
        <v>14.46980375982479</v>
      </c>
      <c r="U34" s="103">
        <f t="shared" si="13"/>
        <v>14.121371599103352</v>
      </c>
      <c r="V34" s="103">
        <f t="shared" si="13"/>
        <v>11.746510195793523</v>
      </c>
      <c r="W34" s="103">
        <f t="shared" si="13"/>
        <v>11.072110255926791</v>
      </c>
      <c r="X34" s="35">
        <f t="shared" si="13"/>
        <v>11.074918070283031</v>
      </c>
      <c r="Y34" s="35">
        <f t="shared" si="13"/>
        <v>12.308639767525277</v>
      </c>
      <c r="Z34" s="35">
        <f t="shared" ref="Z34" si="14">Z5/Z$24*100</f>
        <v>11.199142103900076</v>
      </c>
    </row>
    <row r="35" spans="1:26" ht="18" customHeight="1" x14ac:dyDescent="0.15">
      <c r="A35" s="19" t="s">
        <v>63</v>
      </c>
      <c r="B35" s="35" t="e">
        <f>B6/B$24*100</f>
        <v>#DIV/0!</v>
      </c>
      <c r="C35" s="35" t="e">
        <f t="shared" ref="C35:L35" si="15">C6/C$24*100</f>
        <v>#DIV/0!</v>
      </c>
      <c r="D35" s="103">
        <f t="shared" si="15"/>
        <v>3.3443579705059632</v>
      </c>
      <c r="E35" s="103">
        <f t="shared" si="15"/>
        <v>3.6307279259760556</v>
      </c>
      <c r="F35" s="103">
        <f t="shared" si="15"/>
        <v>4.4608662599620263</v>
      </c>
      <c r="G35" s="103">
        <f t="shared" si="15"/>
        <v>4.9066310436162182</v>
      </c>
      <c r="H35" s="103">
        <f t="shared" si="15"/>
        <v>5.36074736828835</v>
      </c>
      <c r="I35" s="103">
        <f t="shared" si="15"/>
        <v>6.1149356167633311</v>
      </c>
      <c r="J35" s="103">
        <f t="shared" si="15"/>
        <v>6.8191190801464492</v>
      </c>
      <c r="K35" s="103">
        <f t="shared" si="15"/>
        <v>7.1215191436641501</v>
      </c>
      <c r="L35" s="103">
        <f t="shared" si="15"/>
        <v>7.2949412274179535</v>
      </c>
      <c r="M35" s="103">
        <f t="shared" ref="M35:Y35" si="16">M6/M$24*100</f>
        <v>5.8099093169407343</v>
      </c>
      <c r="N35" s="103">
        <f t="shared" si="16"/>
        <v>6.5155105722814062</v>
      </c>
      <c r="O35" s="103">
        <f t="shared" si="16"/>
        <v>7.5166248852681719</v>
      </c>
      <c r="P35" s="103">
        <f t="shared" si="16"/>
        <v>8.0414185259710163</v>
      </c>
      <c r="Q35" s="103">
        <f t="shared" si="16"/>
        <v>9.9222044468764459</v>
      </c>
      <c r="R35" s="103">
        <f t="shared" si="16"/>
        <v>10.232997379555773</v>
      </c>
      <c r="S35" s="103">
        <f t="shared" si="16"/>
        <v>10.711196038834935</v>
      </c>
      <c r="T35" s="103">
        <f t="shared" si="16"/>
        <v>11.678525175936111</v>
      </c>
      <c r="U35" s="103">
        <f t="shared" si="16"/>
        <v>11.81330327342874</v>
      </c>
      <c r="V35" s="103">
        <f t="shared" si="16"/>
        <v>10.904489276168048</v>
      </c>
      <c r="W35" s="103">
        <f t="shared" si="16"/>
        <v>15.512262017368045</v>
      </c>
      <c r="X35" s="35">
        <f t="shared" si="16"/>
        <v>15.54512610119958</v>
      </c>
      <c r="Y35" s="35">
        <f t="shared" si="16"/>
        <v>16.013848815870894</v>
      </c>
      <c r="Z35" s="35">
        <f t="shared" ref="Z35" si="17">Z6/Z$24*100</f>
        <v>15.674434053950506</v>
      </c>
    </row>
    <row r="36" spans="1:26" ht="18" customHeight="1" x14ac:dyDescent="0.15">
      <c r="A36" s="19" t="s">
        <v>64</v>
      </c>
      <c r="B36" s="35" t="e">
        <f>B7/B$24*100</f>
        <v>#DIV/0!</v>
      </c>
      <c r="C36" s="35" t="e">
        <f t="shared" ref="C36:L36" si="18">C7/C$24*100</f>
        <v>#DIV/0!</v>
      </c>
      <c r="D36" s="103">
        <f t="shared" si="18"/>
        <v>7.7184768486265458</v>
      </c>
      <c r="E36" s="103">
        <f t="shared" si="18"/>
        <v>7.8852029149078851</v>
      </c>
      <c r="F36" s="103">
        <f t="shared" si="18"/>
        <v>8.5798825280597271</v>
      </c>
      <c r="G36" s="103">
        <f t="shared" si="18"/>
        <v>8.6726899047766199</v>
      </c>
      <c r="H36" s="103">
        <f t="shared" si="18"/>
        <v>9.2990839595062837</v>
      </c>
      <c r="I36" s="103">
        <f t="shared" si="18"/>
        <v>9.9952519880345374</v>
      </c>
      <c r="J36" s="103">
        <f t="shared" si="18"/>
        <v>10.501341892957324</v>
      </c>
      <c r="K36" s="103">
        <f t="shared" si="18"/>
        <v>10.695662636205206</v>
      </c>
      <c r="L36" s="103">
        <f t="shared" si="18"/>
        <v>9.7331426841823436</v>
      </c>
      <c r="M36" s="103">
        <f t="shared" ref="M36:Y36" si="19">M7/M$24*100</f>
        <v>10.91009047215981</v>
      </c>
      <c r="N36" s="103">
        <f t="shared" si="19"/>
        <v>11.001002274552807</v>
      </c>
      <c r="O36" s="103">
        <f t="shared" si="19"/>
        <v>11.125091730782568</v>
      </c>
      <c r="P36" s="103">
        <f t="shared" si="19"/>
        <v>10.16932870014263</v>
      </c>
      <c r="Q36" s="103">
        <f t="shared" si="19"/>
        <v>12.857764814041309</v>
      </c>
      <c r="R36" s="103">
        <f t="shared" si="19"/>
        <v>11.266462034902645</v>
      </c>
      <c r="S36" s="103">
        <f t="shared" si="19"/>
        <v>11.575582276006156</v>
      </c>
      <c r="T36" s="103">
        <f t="shared" si="19"/>
        <v>12.300358733048204</v>
      </c>
      <c r="U36" s="103">
        <f t="shared" si="19"/>
        <v>12.01948596858718</v>
      </c>
      <c r="V36" s="103">
        <f t="shared" si="19"/>
        <v>10.098470160702137</v>
      </c>
      <c r="W36" s="103">
        <f t="shared" si="19"/>
        <v>9.7012206059647355</v>
      </c>
      <c r="X36" s="35">
        <f t="shared" si="19"/>
        <v>9.2889801672742625</v>
      </c>
      <c r="Y36" s="35">
        <f t="shared" si="19"/>
        <v>9.227580247709648</v>
      </c>
      <c r="Z36" s="35">
        <f t="shared" ref="Z36" si="20">Z7/Z$24*100</f>
        <v>8.6669831159754764</v>
      </c>
    </row>
    <row r="37" spans="1:26" ht="18" customHeight="1" x14ac:dyDescent="0.15">
      <c r="A37" s="19" t="s">
        <v>317</v>
      </c>
      <c r="B37" s="35" t="e">
        <f>B8/B$24*100</f>
        <v>#DIV/0!</v>
      </c>
      <c r="C37" s="35" t="e">
        <f t="shared" ref="C37:L37" si="21">C8/C$24*100</f>
        <v>#DIV/0!</v>
      </c>
      <c r="D37" s="149">
        <f t="shared" si="21"/>
        <v>7.6929852340220153</v>
      </c>
      <c r="E37" s="149">
        <f t="shared" si="21"/>
        <v>7.8688534280731766</v>
      </c>
      <c r="F37" s="149">
        <f t="shared" si="21"/>
        <v>8.5651231563641606</v>
      </c>
      <c r="G37" s="149">
        <f t="shared" si="21"/>
        <v>8.6569620109290835</v>
      </c>
      <c r="H37" s="149">
        <f t="shared" si="21"/>
        <v>9.2888335317846593</v>
      </c>
      <c r="I37" s="149">
        <f t="shared" si="21"/>
        <v>9.9888298728649421</v>
      </c>
      <c r="J37" s="149">
        <f t="shared" si="21"/>
        <v>10.495536977892851</v>
      </c>
      <c r="K37" s="149">
        <f t="shared" si="21"/>
        <v>10.686795326480011</v>
      </c>
      <c r="L37" s="149">
        <f t="shared" si="21"/>
        <v>9.7304240950121859</v>
      </c>
      <c r="M37" s="149">
        <f t="shared" ref="M37:Y37" si="22">M8/M$24*100</f>
        <v>10.85843040303504</v>
      </c>
      <c r="N37" s="149">
        <f t="shared" si="22"/>
        <v>11.000748181891385</v>
      </c>
      <c r="O37" s="149">
        <f t="shared" si="22"/>
        <v>11.124580710016749</v>
      </c>
      <c r="P37" s="149">
        <f t="shared" si="22"/>
        <v>10.166035749400503</v>
      </c>
      <c r="Q37" s="149">
        <f t="shared" si="22"/>
        <v>12.857494871250241</v>
      </c>
      <c r="R37" s="149">
        <f t="shared" si="22"/>
        <v>11.265509594762912</v>
      </c>
      <c r="S37" s="149">
        <f t="shared" si="22"/>
        <v>11.574505727394314</v>
      </c>
      <c r="T37" s="149">
        <f t="shared" si="22"/>
        <v>12.297785210879075</v>
      </c>
      <c r="U37" s="149">
        <f t="shared" si="22"/>
        <v>12.018614580823948</v>
      </c>
      <c r="V37" s="149">
        <f t="shared" si="22"/>
        <v>10.097943538566822</v>
      </c>
      <c r="W37" s="149">
        <f t="shared" si="22"/>
        <v>9.7006497075519658</v>
      </c>
      <c r="X37" s="150">
        <f t="shared" si="22"/>
        <v>9.2882841629542607</v>
      </c>
      <c r="Y37" s="35">
        <f t="shared" si="22"/>
        <v>7.9775372335312582</v>
      </c>
      <c r="Z37" s="35">
        <f t="shared" ref="Z37" si="23">Z8/Z$24*100</f>
        <v>7.5642550889605822</v>
      </c>
    </row>
    <row r="38" spans="1:26" ht="18" customHeight="1" x14ac:dyDescent="0.15">
      <c r="A38" s="19" t="s">
        <v>318</v>
      </c>
      <c r="B38" s="35"/>
      <c r="C38" s="35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35"/>
      <c r="Y38" s="35">
        <f t="shared" ref="Y38:Z52" si="24">Y9/Y$24*100</f>
        <v>1.2494236474335454</v>
      </c>
      <c r="Z38" s="35">
        <f t="shared" si="24"/>
        <v>1.1021333309616501</v>
      </c>
    </row>
    <row r="39" spans="1:26" ht="18" customHeight="1" x14ac:dyDescent="0.15">
      <c r="A39" s="19" t="s">
        <v>66</v>
      </c>
      <c r="B39" s="35" t="e">
        <f t="shared" ref="B39:X39" si="25">B10/B$24*100</f>
        <v>#DIV/0!</v>
      </c>
      <c r="C39" s="35" t="e">
        <f t="shared" si="25"/>
        <v>#DIV/0!</v>
      </c>
      <c r="D39" s="103">
        <f t="shared" si="25"/>
        <v>2.549161460452962E-2</v>
      </c>
      <c r="E39" s="103">
        <f t="shared" si="25"/>
        <v>1.6349486834708091E-2</v>
      </c>
      <c r="F39" s="103">
        <f t="shared" si="25"/>
        <v>1.475937169556875E-2</v>
      </c>
      <c r="G39" s="103">
        <f t="shared" si="25"/>
        <v>1.5727893847537321E-2</v>
      </c>
      <c r="H39" s="103">
        <f t="shared" si="25"/>
        <v>1.0250427721623935E-2</v>
      </c>
      <c r="I39" s="103">
        <f t="shared" si="25"/>
        <v>6.4221151695939239E-3</v>
      </c>
      <c r="J39" s="103">
        <f t="shared" si="25"/>
        <v>5.8049150644743685E-3</v>
      </c>
      <c r="K39" s="103">
        <f t="shared" si="25"/>
        <v>8.8673097251939555E-3</v>
      </c>
      <c r="L39" s="103">
        <f t="shared" si="25"/>
        <v>2.7185891701580977E-3</v>
      </c>
      <c r="M39" s="103">
        <f t="shared" si="25"/>
        <v>1.6579498323740635E-3</v>
      </c>
      <c r="N39" s="103">
        <f t="shared" si="25"/>
        <v>2.5409266142279911E-4</v>
      </c>
      <c r="O39" s="103">
        <f t="shared" si="25"/>
        <v>5.1102076581939905E-4</v>
      </c>
      <c r="P39" s="103">
        <f t="shared" si="25"/>
        <v>3.2929507421280233E-3</v>
      </c>
      <c r="Q39" s="103">
        <f t="shared" si="25"/>
        <v>2.6994279106782817E-4</v>
      </c>
      <c r="R39" s="103">
        <f t="shared" si="25"/>
        <v>9.5244013973249286E-4</v>
      </c>
      <c r="S39" s="103">
        <f t="shared" si="25"/>
        <v>1.8973057146714671E-3</v>
      </c>
      <c r="T39" s="103">
        <f t="shared" si="25"/>
        <v>3.4139024172774894E-3</v>
      </c>
      <c r="U39" s="103">
        <f t="shared" si="25"/>
        <v>1.7153302425826891E-3</v>
      </c>
      <c r="V39" s="103">
        <f t="shared" si="25"/>
        <v>5.2662213531272514E-4</v>
      </c>
      <c r="W39" s="103">
        <f t="shared" si="25"/>
        <v>5.708984127688803E-4</v>
      </c>
      <c r="X39" s="35">
        <f t="shared" si="25"/>
        <v>6.9600432000148382E-4</v>
      </c>
      <c r="Y39" s="35">
        <f t="shared" si="24"/>
        <v>6.1936674484472148E-4</v>
      </c>
      <c r="Z39" s="35">
        <f t="shared" si="24"/>
        <v>5.9469605324372348E-4</v>
      </c>
    </row>
    <row r="40" spans="1:26" ht="18" customHeight="1" x14ac:dyDescent="0.15">
      <c r="A40" s="19" t="s">
        <v>67</v>
      </c>
      <c r="B40" s="35" t="e">
        <f t="shared" ref="B40:X40" si="26">B11/B$24*100</f>
        <v>#DIV/0!</v>
      </c>
      <c r="C40" s="35" t="e">
        <f t="shared" si="26"/>
        <v>#DIV/0!</v>
      </c>
      <c r="D40" s="103">
        <f t="shared" si="26"/>
        <v>9.9273619358706906</v>
      </c>
      <c r="E40" s="103">
        <f t="shared" si="26"/>
        <v>10.086066258820434</v>
      </c>
      <c r="F40" s="103">
        <f t="shared" si="26"/>
        <v>10.797546252257968</v>
      </c>
      <c r="G40" s="103">
        <f t="shared" si="26"/>
        <v>9.964671375723908</v>
      </c>
      <c r="H40" s="103">
        <f t="shared" si="26"/>
        <v>10.689630839919962</v>
      </c>
      <c r="I40" s="103">
        <f t="shared" si="26"/>
        <v>11.147255614004294</v>
      </c>
      <c r="J40" s="103">
        <f t="shared" si="26"/>
        <v>11.505137827559158</v>
      </c>
      <c r="K40" s="103">
        <f t="shared" si="26"/>
        <v>11.255164693187185</v>
      </c>
      <c r="L40" s="103">
        <f t="shared" si="26"/>
        <v>10.754115158382218</v>
      </c>
      <c r="M40" s="103">
        <f t="shared" si="26"/>
        <v>11.687018121000351</v>
      </c>
      <c r="N40" s="103">
        <f t="shared" si="26"/>
        <v>12.117616508392146</v>
      </c>
      <c r="O40" s="103">
        <f t="shared" si="26"/>
        <v>12.676325926673304</v>
      </c>
      <c r="P40" s="103">
        <f t="shared" si="26"/>
        <v>12.03715367220563</v>
      </c>
      <c r="Q40" s="103">
        <f t="shared" si="26"/>
        <v>13.334342280797582</v>
      </c>
      <c r="R40" s="103">
        <f t="shared" si="26"/>
        <v>12.452338758973529</v>
      </c>
      <c r="S40" s="103">
        <f t="shared" si="26"/>
        <v>12.557201098168555</v>
      </c>
      <c r="T40" s="103">
        <f t="shared" si="26"/>
        <v>12.982984349682905</v>
      </c>
      <c r="U40" s="103">
        <f t="shared" si="26"/>
        <v>12.779176000636181</v>
      </c>
      <c r="V40" s="103">
        <f t="shared" si="26"/>
        <v>13.083420277517499</v>
      </c>
      <c r="W40" s="103">
        <f t="shared" si="26"/>
        <v>12.775903349491951</v>
      </c>
      <c r="X40" s="35">
        <f t="shared" si="26"/>
        <v>12.969428974366014</v>
      </c>
      <c r="Y40" s="35">
        <f t="shared" si="24"/>
        <v>12.947092738344065</v>
      </c>
      <c r="Z40" s="35">
        <f t="shared" si="24"/>
        <v>12.909793289510093</v>
      </c>
    </row>
    <row r="41" spans="1:26" ht="18" customHeight="1" x14ac:dyDescent="0.15">
      <c r="A41" s="19" t="s">
        <v>68</v>
      </c>
      <c r="B41" s="35" t="e">
        <f t="shared" ref="B41:X41" si="27">B12/B$24*100</f>
        <v>#DIV/0!</v>
      </c>
      <c r="C41" s="35" t="e">
        <f t="shared" si="27"/>
        <v>#DIV/0!</v>
      </c>
      <c r="D41" s="103">
        <f t="shared" si="27"/>
        <v>0.50681599060522631</v>
      </c>
      <c r="E41" s="103">
        <f t="shared" si="27"/>
        <v>0.64740268020588743</v>
      </c>
      <c r="F41" s="103">
        <f t="shared" si="27"/>
        <v>0.60368599265301504</v>
      </c>
      <c r="G41" s="103">
        <f t="shared" si="27"/>
        <v>0.52897101114294021</v>
      </c>
      <c r="H41" s="103">
        <f t="shared" si="27"/>
        <v>0.56789823250136073</v>
      </c>
      <c r="I41" s="103">
        <f t="shared" si="27"/>
        <v>0.60693109157065583</v>
      </c>
      <c r="J41" s="103">
        <f t="shared" si="27"/>
        <v>0.63658303760079593</v>
      </c>
      <c r="K41" s="103">
        <f t="shared" si="27"/>
        <v>0.71106189092341499</v>
      </c>
      <c r="L41" s="103">
        <f t="shared" si="27"/>
        <v>0.62448046781286515</v>
      </c>
      <c r="M41" s="103">
        <f t="shared" si="27"/>
        <v>0.66596858397202852</v>
      </c>
      <c r="N41" s="103">
        <f t="shared" si="27"/>
        <v>0.67599940945638914</v>
      </c>
      <c r="O41" s="103">
        <f t="shared" si="27"/>
        <v>0.72309847180057618</v>
      </c>
      <c r="P41" s="103">
        <f t="shared" si="27"/>
        <v>0.68771712773317328</v>
      </c>
      <c r="Q41" s="103">
        <f t="shared" si="27"/>
        <v>0.59473186179825999</v>
      </c>
      <c r="R41" s="103">
        <f t="shared" si="27"/>
        <v>0.58195607783332159</v>
      </c>
      <c r="S41" s="103">
        <f t="shared" si="27"/>
        <v>0.60044943680270402</v>
      </c>
      <c r="T41" s="103">
        <f t="shared" si="27"/>
        <v>0.51759224454290886</v>
      </c>
      <c r="U41" s="103">
        <f t="shared" si="27"/>
        <v>0.57427655546775347</v>
      </c>
      <c r="V41" s="103">
        <f t="shared" si="27"/>
        <v>0.5488779048721345</v>
      </c>
      <c r="W41" s="103">
        <f t="shared" si="27"/>
        <v>0.28343654757332276</v>
      </c>
      <c r="X41" s="35">
        <f t="shared" si="27"/>
        <v>0.32089839282685828</v>
      </c>
      <c r="Y41" s="35">
        <f t="shared" si="24"/>
        <v>0.31257624549646934</v>
      </c>
      <c r="Z41" s="35">
        <f t="shared" si="24"/>
        <v>0.29448460950579569</v>
      </c>
    </row>
    <row r="42" spans="1:26" ht="18" customHeight="1" x14ac:dyDescent="0.15">
      <c r="A42" s="19" t="s">
        <v>69</v>
      </c>
      <c r="B42" s="35" t="e">
        <f t="shared" ref="B42:X42" si="28">B13/B$24*100</f>
        <v>#DIV/0!</v>
      </c>
      <c r="C42" s="35" t="e">
        <f t="shared" si="28"/>
        <v>#DIV/0!</v>
      </c>
      <c r="D42" s="103">
        <f t="shared" si="28"/>
        <v>9.0040002344981058</v>
      </c>
      <c r="E42" s="103">
        <f t="shared" si="28"/>
        <v>9.6439199141789089</v>
      </c>
      <c r="F42" s="103">
        <f t="shared" si="28"/>
        <v>10.41270156893264</v>
      </c>
      <c r="G42" s="103">
        <f t="shared" si="28"/>
        <v>11.083560035195251</v>
      </c>
      <c r="H42" s="103">
        <f t="shared" si="28"/>
        <v>9.9593544946496824</v>
      </c>
      <c r="I42" s="103">
        <f t="shared" si="28"/>
        <v>10.983744208526398</v>
      </c>
      <c r="J42" s="103">
        <f t="shared" si="28"/>
        <v>10.928359853097005</v>
      </c>
      <c r="K42" s="103">
        <f t="shared" si="28"/>
        <v>10.231282265558455</v>
      </c>
      <c r="L42" s="103">
        <f t="shared" si="28"/>
        <v>10.927127077483483</v>
      </c>
      <c r="M42" s="103">
        <f t="shared" si="28"/>
        <v>10.560922118331813</v>
      </c>
      <c r="N42" s="103">
        <f t="shared" si="28"/>
        <v>10.490098563551669</v>
      </c>
      <c r="O42" s="103">
        <f t="shared" si="28"/>
        <v>11.191352727361775</v>
      </c>
      <c r="P42" s="103">
        <f t="shared" si="28"/>
        <v>10.228719556757248</v>
      </c>
      <c r="Q42" s="103">
        <f t="shared" si="28"/>
        <v>10.433968085665214</v>
      </c>
      <c r="R42" s="103">
        <f t="shared" si="28"/>
        <v>11.460954640709382</v>
      </c>
      <c r="S42" s="103">
        <f t="shared" si="28"/>
        <v>11.839005269082659</v>
      </c>
      <c r="T42" s="103">
        <f t="shared" si="28"/>
        <v>11.883937794097502</v>
      </c>
      <c r="U42" s="103">
        <f t="shared" si="28"/>
        <v>12.986342151800368</v>
      </c>
      <c r="V42" s="103">
        <f t="shared" si="28"/>
        <v>15.764375771942774</v>
      </c>
      <c r="W42" s="103">
        <f t="shared" si="28"/>
        <v>10.69539084295589</v>
      </c>
      <c r="X42" s="35">
        <f t="shared" si="28"/>
        <v>8.4836939869175065</v>
      </c>
      <c r="Y42" s="35">
        <f t="shared" si="24"/>
        <v>6.9696553893954043</v>
      </c>
      <c r="Z42" s="35">
        <f t="shared" si="24"/>
        <v>6.7734886345684533</v>
      </c>
    </row>
    <row r="43" spans="1:26" ht="18" customHeight="1" x14ac:dyDescent="0.15">
      <c r="A43" s="19" t="s">
        <v>70</v>
      </c>
      <c r="B43" s="35" t="e">
        <f t="shared" ref="B43:X43" si="29">B14/B$24*100</f>
        <v>#DIV/0!</v>
      </c>
      <c r="C43" s="35" t="e">
        <f t="shared" si="29"/>
        <v>#DIV/0!</v>
      </c>
      <c r="D43" s="103">
        <f t="shared" si="29"/>
        <v>5.1535289721944952</v>
      </c>
      <c r="E43" s="103">
        <f t="shared" si="29"/>
        <v>5.555789099402265</v>
      </c>
      <c r="F43" s="103">
        <f t="shared" si="29"/>
        <v>5.6437411165767966</v>
      </c>
      <c r="G43" s="103">
        <f t="shared" si="29"/>
        <v>5.8053019275393698</v>
      </c>
      <c r="H43" s="103">
        <f t="shared" si="29"/>
        <v>5.783242247093435</v>
      </c>
      <c r="I43" s="103">
        <f t="shared" si="29"/>
        <v>6.0379188390878289</v>
      </c>
      <c r="J43" s="103">
        <f t="shared" si="29"/>
        <v>6.1710408669205385</v>
      </c>
      <c r="K43" s="103">
        <f t="shared" si="29"/>
        <v>5.8106485155741723</v>
      </c>
      <c r="L43" s="103">
        <f t="shared" si="29"/>
        <v>5.5490851165588984</v>
      </c>
      <c r="M43" s="103">
        <f t="shared" si="29"/>
        <v>6.3138910533772936</v>
      </c>
      <c r="N43" s="103">
        <f t="shared" si="29"/>
        <v>6.5107231438828528</v>
      </c>
      <c r="O43" s="103">
        <f t="shared" si="29"/>
        <v>6.9663883858797933</v>
      </c>
      <c r="P43" s="103">
        <f t="shared" si="29"/>
        <v>6.1023260701443292</v>
      </c>
      <c r="Q43" s="103">
        <f t="shared" si="29"/>
        <v>6.1023006113834137</v>
      </c>
      <c r="R43" s="103">
        <f t="shared" si="29"/>
        <v>7.2713111674104258</v>
      </c>
      <c r="S43" s="103">
        <f t="shared" si="29"/>
        <v>8.1852459902456687</v>
      </c>
      <c r="T43" s="103">
        <f t="shared" si="29"/>
        <v>7.994835647017065</v>
      </c>
      <c r="U43" s="103">
        <f t="shared" si="29"/>
        <v>8.5981431572995106</v>
      </c>
      <c r="V43" s="103">
        <f t="shared" si="29"/>
        <v>7.4902703069634553</v>
      </c>
      <c r="W43" s="103">
        <f t="shared" si="29"/>
        <v>7.1719935584854744</v>
      </c>
      <c r="X43" s="35">
        <f t="shared" si="29"/>
        <v>5.0152473611290036</v>
      </c>
      <c r="Y43" s="35">
        <f t="shared" si="24"/>
        <v>3.2277577496112069</v>
      </c>
      <c r="Z43" s="35">
        <f t="shared" si="24"/>
        <v>2.7216042975186601</v>
      </c>
    </row>
    <row r="44" spans="1:26" ht="18" customHeight="1" x14ac:dyDescent="0.15">
      <c r="A44" s="19" t="s">
        <v>71</v>
      </c>
      <c r="B44" s="35" t="e">
        <f t="shared" ref="B44:X44" si="30">B15/B$24*100</f>
        <v>#DIV/0!</v>
      </c>
      <c r="C44" s="35" t="e">
        <f t="shared" si="30"/>
        <v>#DIV/0!</v>
      </c>
      <c r="D44" s="103">
        <f t="shared" si="30"/>
        <v>4.8627796064519861</v>
      </c>
      <c r="E44" s="103">
        <f t="shared" si="30"/>
        <v>5.4032130260735505</v>
      </c>
      <c r="F44" s="103">
        <f t="shared" si="30"/>
        <v>5.818392216545563</v>
      </c>
      <c r="G44" s="103">
        <f t="shared" si="30"/>
        <v>5.552305124160398</v>
      </c>
      <c r="H44" s="103">
        <f t="shared" si="30"/>
        <v>6.5168691242479611</v>
      </c>
      <c r="I44" s="103">
        <f t="shared" si="30"/>
        <v>6.3805077245218165</v>
      </c>
      <c r="J44" s="103">
        <f t="shared" si="30"/>
        <v>5.9886467836364838</v>
      </c>
      <c r="K44" s="103">
        <f t="shared" si="30"/>
        <v>6.7051973529121511</v>
      </c>
      <c r="L44" s="103">
        <f t="shared" si="30"/>
        <v>6.942577782453407</v>
      </c>
      <c r="M44" s="103">
        <f t="shared" si="30"/>
        <v>8.6546258180231792</v>
      </c>
      <c r="N44" s="103">
        <f t="shared" si="30"/>
        <v>8.5185956201805961</v>
      </c>
      <c r="O44" s="103">
        <f t="shared" si="30"/>
        <v>9.0229996342522174</v>
      </c>
      <c r="P44" s="103">
        <f t="shared" si="30"/>
        <v>8.5406711651281988</v>
      </c>
      <c r="Q44" s="103">
        <f t="shared" si="30"/>
        <v>10.618460921612119</v>
      </c>
      <c r="R44" s="103">
        <f t="shared" si="30"/>
        <v>10.648150884008398</v>
      </c>
      <c r="S44" s="103">
        <f t="shared" si="30"/>
        <v>11.908811884029022</v>
      </c>
      <c r="T44" s="103">
        <f t="shared" si="30"/>
        <v>12.233110093570305</v>
      </c>
      <c r="U44" s="103">
        <f t="shared" si="30"/>
        <v>12.47170877242071</v>
      </c>
      <c r="V44" s="103">
        <f t="shared" si="30"/>
        <v>11.69902244369786</v>
      </c>
      <c r="W44" s="103">
        <f t="shared" si="30"/>
        <v>11.74052198809431</v>
      </c>
      <c r="X44" s="35">
        <f t="shared" si="30"/>
        <v>11.052335576554645</v>
      </c>
      <c r="Y44" s="35">
        <f t="shared" si="24"/>
        <v>11.569415265960664</v>
      </c>
      <c r="Z44" s="35">
        <f t="shared" si="24"/>
        <v>10.938881808455431</v>
      </c>
    </row>
    <row r="45" spans="1:26" ht="18" customHeight="1" x14ac:dyDescent="0.15">
      <c r="A45" s="19" t="s">
        <v>72</v>
      </c>
      <c r="B45" s="35" t="e">
        <f t="shared" ref="B45:X45" si="31">B16/B$24*100</f>
        <v>#DIV/0!</v>
      </c>
      <c r="C45" s="35" t="e">
        <f t="shared" si="31"/>
        <v>#DIV/0!</v>
      </c>
      <c r="D45" s="103">
        <f t="shared" si="31"/>
        <v>7.8436168994820514</v>
      </c>
      <c r="E45" s="103">
        <f t="shared" si="31"/>
        <v>3.6739629520926012</v>
      </c>
      <c r="F45" s="103">
        <f t="shared" si="31"/>
        <v>3.7606927428459462</v>
      </c>
      <c r="G45" s="103">
        <f t="shared" si="31"/>
        <v>3.9515012148854325</v>
      </c>
      <c r="H45" s="103">
        <f t="shared" si="31"/>
        <v>2.6891043156796686</v>
      </c>
      <c r="I45" s="103">
        <f t="shared" si="31"/>
        <v>2.2727884604290143</v>
      </c>
      <c r="J45" s="103">
        <f t="shared" si="31"/>
        <v>2.898463733686973</v>
      </c>
      <c r="K45" s="103">
        <f t="shared" si="31"/>
        <v>2.8743096626470397</v>
      </c>
      <c r="L45" s="103">
        <f t="shared" si="31"/>
        <v>4.1624275452654516</v>
      </c>
      <c r="M45" s="103">
        <f t="shared" si="31"/>
        <v>3.7788486875071849</v>
      </c>
      <c r="N45" s="103">
        <f t="shared" si="31"/>
        <v>3.2869325851232096</v>
      </c>
      <c r="O45" s="103">
        <f t="shared" si="31"/>
        <v>3.1660046256373273</v>
      </c>
      <c r="P45" s="103">
        <f t="shared" si="31"/>
        <v>4.2516916135030129</v>
      </c>
      <c r="Q45" s="103">
        <f t="shared" si="31"/>
        <v>2.463674244882391</v>
      </c>
      <c r="R45" s="103">
        <f t="shared" si="31"/>
        <v>2.3141762770582561</v>
      </c>
      <c r="S45" s="103">
        <f t="shared" si="31"/>
        <v>3.3216306864398693</v>
      </c>
      <c r="T45" s="103">
        <f t="shared" si="31"/>
        <v>3.3266736804635162</v>
      </c>
      <c r="U45" s="103">
        <f t="shared" si="31"/>
        <v>3.9083319284778644</v>
      </c>
      <c r="V45" s="103">
        <f t="shared" si="31"/>
        <v>1.9009183990822731</v>
      </c>
      <c r="W45" s="103">
        <f t="shared" si="31"/>
        <v>6.7337429081112301</v>
      </c>
      <c r="X45" s="35">
        <f t="shared" si="31"/>
        <v>4.7898576560980217</v>
      </c>
      <c r="Y45" s="35">
        <f t="shared" si="24"/>
        <v>5.8367849619101619</v>
      </c>
      <c r="Z45" s="35">
        <f t="shared" si="24"/>
        <v>3.8841889260955593</v>
      </c>
    </row>
    <row r="46" spans="1:26" ht="18" customHeight="1" x14ac:dyDescent="0.15">
      <c r="A46" s="19" t="s">
        <v>73</v>
      </c>
      <c r="B46" s="35" t="e">
        <f t="shared" ref="B46:X46" si="32">B17/B$24*100</f>
        <v>#DIV/0!</v>
      </c>
      <c r="C46" s="35" t="e">
        <f t="shared" si="32"/>
        <v>#DIV/0!</v>
      </c>
      <c r="D46" s="103">
        <f t="shared" si="32"/>
        <v>2.9751052153355309</v>
      </c>
      <c r="E46" s="103">
        <f t="shared" si="32"/>
        <v>3.3291714331406457</v>
      </c>
      <c r="F46" s="103">
        <f t="shared" si="32"/>
        <v>3.8212312199301977</v>
      </c>
      <c r="G46" s="103">
        <f t="shared" si="32"/>
        <v>4.0736440385054067</v>
      </c>
      <c r="H46" s="103">
        <f t="shared" si="32"/>
        <v>4.1797906408306815</v>
      </c>
      <c r="I46" s="103">
        <f t="shared" si="32"/>
        <v>4.3165510650715593</v>
      </c>
      <c r="J46" s="103">
        <f t="shared" si="32"/>
        <v>4.4168439441157812</v>
      </c>
      <c r="K46" s="103">
        <f t="shared" si="32"/>
        <v>4.1242645115292715</v>
      </c>
      <c r="L46" s="103">
        <f t="shared" si="32"/>
        <v>3.9197082115447457</v>
      </c>
      <c r="M46" s="103">
        <f t="shared" si="32"/>
        <v>3.9021012959153758</v>
      </c>
      <c r="N46" s="103">
        <f t="shared" si="32"/>
        <v>3.9263265184673233</v>
      </c>
      <c r="O46" s="103">
        <f t="shared" si="32"/>
        <v>4.2145906199358478</v>
      </c>
      <c r="P46" s="103">
        <f t="shared" si="32"/>
        <v>5.6844494628378932</v>
      </c>
      <c r="Q46" s="103">
        <f t="shared" si="32"/>
        <v>4.8011894201844365</v>
      </c>
      <c r="R46" s="103">
        <f t="shared" si="32"/>
        <v>4.3374405366186286</v>
      </c>
      <c r="S46" s="103">
        <f t="shared" si="32"/>
        <v>4.3162926512878883</v>
      </c>
      <c r="T46" s="103">
        <f t="shared" si="32"/>
        <v>3.6415748634752187</v>
      </c>
      <c r="U46" s="103">
        <f t="shared" si="32"/>
        <v>3.6638104588442069</v>
      </c>
      <c r="V46" s="103">
        <f t="shared" si="32"/>
        <v>3.4825122852067394</v>
      </c>
      <c r="W46" s="103">
        <f t="shared" si="32"/>
        <v>3.1095985034023901</v>
      </c>
      <c r="X46" s="35">
        <f t="shared" si="32"/>
        <v>4.9805646762014364</v>
      </c>
      <c r="Y46" s="35">
        <f t="shared" si="24"/>
        <v>4.4347407410332025</v>
      </c>
      <c r="Z46" s="35">
        <f t="shared" si="24"/>
        <v>4.7167385476673829</v>
      </c>
    </row>
    <row r="47" spans="1:26" ht="18" customHeight="1" x14ac:dyDescent="0.15">
      <c r="A47" s="19" t="s">
        <v>81</v>
      </c>
      <c r="B47" s="35" t="e">
        <f t="shared" ref="B47:X47" si="33">B18/B$24*100</f>
        <v>#DIV/0!</v>
      </c>
      <c r="C47" s="35" t="e">
        <f t="shared" si="33"/>
        <v>#DIV/0!</v>
      </c>
      <c r="D47" s="103">
        <f t="shared" si="33"/>
        <v>0</v>
      </c>
      <c r="E47" s="103">
        <f t="shared" si="33"/>
        <v>0</v>
      </c>
      <c r="F47" s="103">
        <f t="shared" si="33"/>
        <v>0</v>
      </c>
      <c r="G47" s="103">
        <f t="shared" si="33"/>
        <v>0</v>
      </c>
      <c r="H47" s="103">
        <f t="shared" si="33"/>
        <v>0</v>
      </c>
      <c r="I47" s="103">
        <f t="shared" si="33"/>
        <v>0</v>
      </c>
      <c r="J47" s="103">
        <f t="shared" si="33"/>
        <v>0</v>
      </c>
      <c r="K47" s="103">
        <f t="shared" si="33"/>
        <v>0</v>
      </c>
      <c r="L47" s="103">
        <f t="shared" si="33"/>
        <v>0</v>
      </c>
      <c r="M47" s="103">
        <f t="shared" si="33"/>
        <v>0</v>
      </c>
      <c r="N47" s="103">
        <f t="shared" si="33"/>
        <v>0</v>
      </c>
      <c r="O47" s="103">
        <f t="shared" si="33"/>
        <v>0</v>
      </c>
      <c r="P47" s="103">
        <f t="shared" si="33"/>
        <v>0</v>
      </c>
      <c r="Q47" s="103">
        <f t="shared" si="33"/>
        <v>2.176957992482485E-6</v>
      </c>
      <c r="R47" s="103">
        <f t="shared" si="33"/>
        <v>2.1646366812102111E-6</v>
      </c>
      <c r="S47" s="103">
        <f t="shared" si="33"/>
        <v>2.2242739914085191E-6</v>
      </c>
      <c r="T47" s="103">
        <f t="shared" si="33"/>
        <v>2.2774532470163369E-6</v>
      </c>
      <c r="U47" s="103">
        <f t="shared" si="33"/>
        <v>2.2871069901102522E-6</v>
      </c>
      <c r="V47" s="103">
        <f t="shared" si="33"/>
        <v>0</v>
      </c>
      <c r="W47" s="103">
        <f t="shared" si="33"/>
        <v>0</v>
      </c>
      <c r="X47" s="35">
        <f t="shared" si="33"/>
        <v>0</v>
      </c>
      <c r="Y47" s="35">
        <f t="shared" si="24"/>
        <v>0</v>
      </c>
      <c r="Z47" s="35">
        <f t="shared" si="24"/>
        <v>0</v>
      </c>
    </row>
    <row r="48" spans="1:26" ht="18" customHeight="1" x14ac:dyDescent="0.15">
      <c r="A48" s="19" t="s">
        <v>74</v>
      </c>
      <c r="B48" s="35" t="e">
        <f t="shared" ref="B48:X48" si="34">B19/B$24*100</f>
        <v>#DIV/0!</v>
      </c>
      <c r="C48" s="35" t="e">
        <f t="shared" si="34"/>
        <v>#DIV/0!</v>
      </c>
      <c r="D48" s="103">
        <f t="shared" si="34"/>
        <v>34.123644097903444</v>
      </c>
      <c r="E48" s="103">
        <f t="shared" si="34"/>
        <v>35.598497429213829</v>
      </c>
      <c r="F48" s="103">
        <f t="shared" si="34"/>
        <v>30.365688706654453</v>
      </c>
      <c r="G48" s="103">
        <f t="shared" si="34"/>
        <v>30.105927574768415</v>
      </c>
      <c r="H48" s="103">
        <f t="shared" si="34"/>
        <v>28.991082085577492</v>
      </c>
      <c r="I48" s="103">
        <f t="shared" si="34"/>
        <v>25.995344378582487</v>
      </c>
      <c r="J48" s="103">
        <f t="shared" si="34"/>
        <v>23.178785927280721</v>
      </c>
      <c r="K48" s="103">
        <f t="shared" si="34"/>
        <v>24.57769387460197</v>
      </c>
      <c r="L48" s="103">
        <f t="shared" si="34"/>
        <v>25.240014874431889</v>
      </c>
      <c r="M48" s="103">
        <f t="shared" si="34"/>
        <v>21.721023186953595</v>
      </c>
      <c r="N48" s="103">
        <f t="shared" si="34"/>
        <v>21.502331330417682</v>
      </c>
      <c r="O48" s="103">
        <f t="shared" si="34"/>
        <v>18.777292469305689</v>
      </c>
      <c r="P48" s="103">
        <f t="shared" si="34"/>
        <v>20.60041417059006</v>
      </c>
      <c r="Q48" s="103">
        <f t="shared" si="34"/>
        <v>12.819600563475097</v>
      </c>
      <c r="R48" s="103">
        <f t="shared" si="34"/>
        <v>14.308311237263252</v>
      </c>
      <c r="S48" s="103">
        <f t="shared" si="34"/>
        <v>11.557845915198664</v>
      </c>
      <c r="T48" s="103">
        <f t="shared" si="34"/>
        <v>9.2951293587750676</v>
      </c>
      <c r="U48" s="103">
        <f t="shared" si="34"/>
        <v>8.3110860718637838</v>
      </c>
      <c r="V48" s="103">
        <f t="shared" si="34"/>
        <v>13.885563533858742</v>
      </c>
      <c r="W48" s="103">
        <f t="shared" si="34"/>
        <v>11.989634961942654</v>
      </c>
      <c r="X48" s="35">
        <f t="shared" si="34"/>
        <v>14.799165566113661</v>
      </c>
      <c r="Y48" s="35">
        <f t="shared" si="24"/>
        <v>13.418898630827126</v>
      </c>
      <c r="Z48" s="35">
        <f t="shared" si="24"/>
        <v>18.449511290322324</v>
      </c>
    </row>
    <row r="49" spans="1:26" ht="18" customHeight="1" x14ac:dyDescent="0.15">
      <c r="A49" s="19" t="s">
        <v>75</v>
      </c>
      <c r="B49" s="35" t="e">
        <f t="shared" ref="B49:X49" si="35">B20/B$24*100</f>
        <v>#DIV/0!</v>
      </c>
      <c r="C49" s="35" t="e">
        <f t="shared" si="35"/>
        <v>#DIV/0!</v>
      </c>
      <c r="D49" s="103">
        <f t="shared" si="35"/>
        <v>5.79233743190147</v>
      </c>
      <c r="E49" s="103">
        <f t="shared" si="35"/>
        <v>6.0277383322575071</v>
      </c>
      <c r="F49" s="103">
        <f t="shared" si="35"/>
        <v>7.8637695048525273</v>
      </c>
      <c r="G49" s="103">
        <f t="shared" si="35"/>
        <v>9.0069223284043787</v>
      </c>
      <c r="H49" s="103">
        <f t="shared" si="35"/>
        <v>6.2081654154206873</v>
      </c>
      <c r="I49" s="103">
        <f t="shared" si="35"/>
        <v>4.5326692935280253</v>
      </c>
      <c r="J49" s="103">
        <f t="shared" si="35"/>
        <v>3.3776261375239582</v>
      </c>
      <c r="K49" s="103">
        <f t="shared" si="35"/>
        <v>5.4291702946643401</v>
      </c>
      <c r="L49" s="103">
        <f t="shared" si="35"/>
        <v>5.277612416299764</v>
      </c>
      <c r="M49" s="103">
        <f t="shared" si="35"/>
        <v>4.6246564285140845</v>
      </c>
      <c r="N49" s="103">
        <f t="shared" si="35"/>
        <v>5.0418255678481954</v>
      </c>
      <c r="O49" s="103">
        <f t="shared" si="35"/>
        <v>2.6822253548022288</v>
      </c>
      <c r="P49" s="103">
        <f t="shared" si="35"/>
        <v>3.4526820157290321</v>
      </c>
      <c r="Q49" s="103">
        <f t="shared" si="35"/>
        <v>2.8222649423620982</v>
      </c>
      <c r="R49" s="103">
        <f t="shared" si="35"/>
        <v>3.7540211643888086</v>
      </c>
      <c r="S49" s="103">
        <f t="shared" si="35"/>
        <v>2.2497908626379579</v>
      </c>
      <c r="T49" s="103">
        <f t="shared" si="35"/>
        <v>2.0340185468960077</v>
      </c>
      <c r="U49" s="103">
        <f t="shared" si="35"/>
        <v>2.7040465944073508</v>
      </c>
      <c r="V49" s="103">
        <f t="shared" si="35"/>
        <v>3.5518568506986945</v>
      </c>
      <c r="W49" s="103">
        <f t="shared" si="35"/>
        <v>3.7110293373856926</v>
      </c>
      <c r="X49" s="35">
        <f t="shared" si="35"/>
        <v>7.1021180660225296</v>
      </c>
      <c r="Y49" s="35">
        <f t="shared" si="24"/>
        <v>4.8509215119936071</v>
      </c>
      <c r="Z49" s="35">
        <f t="shared" si="24"/>
        <v>3.5287861381924155</v>
      </c>
    </row>
    <row r="50" spans="1:26" ht="18" customHeight="1" x14ac:dyDescent="0.15">
      <c r="A50" s="19" t="s">
        <v>76</v>
      </c>
      <c r="B50" s="35" t="e">
        <f t="shared" ref="B50:X50" si="36">B21/B$24*100</f>
        <v>#DIV/0!</v>
      </c>
      <c r="C50" s="35" t="e">
        <f t="shared" si="36"/>
        <v>#DIV/0!</v>
      </c>
      <c r="D50" s="103">
        <f t="shared" si="36"/>
        <v>27.983413302888355</v>
      </c>
      <c r="E50" s="103">
        <f t="shared" si="36"/>
        <v>28.943548213730853</v>
      </c>
      <c r="F50" s="103">
        <f t="shared" si="36"/>
        <v>21.668836619557108</v>
      </c>
      <c r="G50" s="103">
        <f t="shared" si="36"/>
        <v>20.109632647148391</v>
      </c>
      <c r="H50" s="103">
        <f t="shared" si="36"/>
        <v>20.822032691545719</v>
      </c>
      <c r="I50" s="103">
        <f t="shared" si="36"/>
        <v>18.832300124397573</v>
      </c>
      <c r="J50" s="103">
        <f t="shared" si="36"/>
        <v>16.946048197908283</v>
      </c>
      <c r="K50" s="103">
        <f t="shared" si="36"/>
        <v>17.255804714654229</v>
      </c>
      <c r="L50" s="103">
        <f t="shared" si="36"/>
        <v>17.48261770257097</v>
      </c>
      <c r="M50" s="103">
        <f t="shared" si="36"/>
        <v>15.466462022795183</v>
      </c>
      <c r="N50" s="103">
        <f t="shared" si="36"/>
        <v>15.014065137944385</v>
      </c>
      <c r="O50" s="103">
        <f t="shared" si="36"/>
        <v>14.331978017685449</v>
      </c>
      <c r="P50" s="103">
        <f t="shared" si="36"/>
        <v>15.475569451747637</v>
      </c>
      <c r="Q50" s="103">
        <f t="shared" si="36"/>
        <v>9.3780520270755225</v>
      </c>
      <c r="R50" s="103">
        <f t="shared" si="36"/>
        <v>10.089289314926909</v>
      </c>
      <c r="S50" s="103">
        <f t="shared" si="36"/>
        <v>8.799723923112186</v>
      </c>
      <c r="T50" s="103">
        <f t="shared" si="36"/>
        <v>7.007495895744567</v>
      </c>
      <c r="U50" s="103">
        <f t="shared" si="36"/>
        <v>5.5155117428192106</v>
      </c>
      <c r="V50" s="103">
        <f t="shared" si="36"/>
        <v>10.239684684198568</v>
      </c>
      <c r="W50" s="103">
        <f t="shared" si="36"/>
        <v>8.1595549206305105</v>
      </c>
      <c r="X50" s="35">
        <f t="shared" si="36"/>
        <v>7.4259051522408441</v>
      </c>
      <c r="Y50" s="35">
        <f t="shared" si="24"/>
        <v>8.1000109259287711</v>
      </c>
      <c r="Z50" s="35">
        <f t="shared" si="24"/>
        <v>14.883845120768299</v>
      </c>
    </row>
    <row r="51" spans="1:26" ht="18" customHeight="1" x14ac:dyDescent="0.15">
      <c r="A51" s="19" t="s">
        <v>77</v>
      </c>
      <c r="B51" s="35" t="e">
        <f t="shared" ref="B51:X51" si="37">B22/B$24*100</f>
        <v>#DIV/0!</v>
      </c>
      <c r="C51" s="35" t="e">
        <f t="shared" si="37"/>
        <v>#DIV/0!</v>
      </c>
      <c r="D51" s="103">
        <f t="shared" si="37"/>
        <v>0.12993077731724487</v>
      </c>
      <c r="E51" s="103">
        <f t="shared" si="37"/>
        <v>0</v>
      </c>
      <c r="F51" s="103">
        <f t="shared" si="37"/>
        <v>3.199768491475298E-2</v>
      </c>
      <c r="G51" s="103">
        <f t="shared" si="37"/>
        <v>0.13858790942695984</v>
      </c>
      <c r="H51" s="103">
        <f t="shared" si="37"/>
        <v>0.15047357145292686</v>
      </c>
      <c r="I51" s="103">
        <f t="shared" si="37"/>
        <v>2.8072187533032471E-2</v>
      </c>
      <c r="J51" s="103">
        <f t="shared" si="37"/>
        <v>1.8365952928933168E-2</v>
      </c>
      <c r="K51" s="103">
        <f t="shared" si="37"/>
        <v>0.12836610203399013</v>
      </c>
      <c r="L51" s="103">
        <f t="shared" si="37"/>
        <v>7.9843249501940522E-2</v>
      </c>
      <c r="M51" s="103">
        <f t="shared" si="37"/>
        <v>0.1288752208831983</v>
      </c>
      <c r="N51" s="103">
        <f t="shared" si="37"/>
        <v>0.14397374182237554</v>
      </c>
      <c r="O51" s="103">
        <f t="shared" si="37"/>
        <v>0.30002642386175898</v>
      </c>
      <c r="P51" s="103">
        <f t="shared" si="37"/>
        <v>3.2470115699928262E-2</v>
      </c>
      <c r="Q51" s="103">
        <f t="shared" si="37"/>
        <v>2.176957992482485E-6</v>
      </c>
      <c r="R51" s="103">
        <f t="shared" si="37"/>
        <v>8.9399494933981721E-4</v>
      </c>
      <c r="S51" s="103">
        <f t="shared" si="37"/>
        <v>9.1862515845171839E-4</v>
      </c>
      <c r="T51" s="103">
        <f t="shared" si="37"/>
        <v>2.2774532470163369E-6</v>
      </c>
      <c r="U51" s="103">
        <f t="shared" si="37"/>
        <v>1.9177392112074462E-2</v>
      </c>
      <c r="V51" s="103">
        <f t="shared" si="37"/>
        <v>8.7590825612052121E-3</v>
      </c>
      <c r="W51" s="103">
        <f t="shared" si="37"/>
        <v>5.5889986985644957E-3</v>
      </c>
      <c r="X51" s="35">
        <f t="shared" si="37"/>
        <v>0.24193771275534429</v>
      </c>
      <c r="Y51" s="35">
        <f t="shared" si="24"/>
        <v>1.2426630068017509E-2</v>
      </c>
      <c r="Z51" s="35">
        <f t="shared" si="24"/>
        <v>0</v>
      </c>
    </row>
    <row r="52" spans="1:26" ht="18" customHeight="1" x14ac:dyDescent="0.15">
      <c r="A52" s="19" t="s">
        <v>78</v>
      </c>
      <c r="B52" s="35" t="e">
        <f t="shared" ref="B52:X52" si="38">B23/B$24*100</f>
        <v>#DIV/0!</v>
      </c>
      <c r="C52" s="35" t="e">
        <f t="shared" si="38"/>
        <v>#DIV/0!</v>
      </c>
      <c r="D52" s="103">
        <f t="shared" si="38"/>
        <v>0</v>
      </c>
      <c r="E52" s="103">
        <f t="shared" si="38"/>
        <v>0</v>
      </c>
      <c r="F52" s="103">
        <f t="shared" si="38"/>
        <v>0</v>
      </c>
      <c r="G52" s="103">
        <f t="shared" si="38"/>
        <v>0</v>
      </c>
      <c r="H52" s="103">
        <f t="shared" si="38"/>
        <v>0</v>
      </c>
      <c r="I52" s="103">
        <f t="shared" si="38"/>
        <v>0</v>
      </c>
      <c r="J52" s="103">
        <f t="shared" si="38"/>
        <v>0</v>
      </c>
      <c r="K52" s="103">
        <f t="shared" si="38"/>
        <v>0</v>
      </c>
      <c r="L52" s="103">
        <f t="shared" si="38"/>
        <v>0</v>
      </c>
      <c r="M52" s="103">
        <f t="shared" si="38"/>
        <v>0</v>
      </c>
      <c r="N52" s="103">
        <f t="shared" si="38"/>
        <v>0</v>
      </c>
      <c r="O52" s="103">
        <f t="shared" si="38"/>
        <v>0</v>
      </c>
      <c r="P52" s="103">
        <f t="shared" si="38"/>
        <v>0</v>
      </c>
      <c r="Q52" s="103">
        <f t="shared" si="38"/>
        <v>4.3539159849649699E-6</v>
      </c>
      <c r="R52" s="103">
        <f t="shared" si="38"/>
        <v>4.3292733624204222E-6</v>
      </c>
      <c r="S52" s="103">
        <f t="shared" si="38"/>
        <v>4.4485479828170383E-6</v>
      </c>
      <c r="T52" s="103">
        <f t="shared" si="38"/>
        <v>4.5549064940326737E-6</v>
      </c>
      <c r="U52" s="103">
        <f t="shared" si="38"/>
        <v>4.5742139802205043E-6</v>
      </c>
      <c r="V52" s="103">
        <f t="shared" si="38"/>
        <v>1.9947808155785044E-6</v>
      </c>
      <c r="W52" s="103">
        <f t="shared" si="38"/>
        <v>1.9352488568436621E-6</v>
      </c>
      <c r="X52" s="35">
        <f t="shared" si="38"/>
        <v>0</v>
      </c>
      <c r="Y52" s="35">
        <f t="shared" si="24"/>
        <v>0</v>
      </c>
      <c r="Z52" s="35">
        <f t="shared" si="24"/>
        <v>0</v>
      </c>
    </row>
    <row r="53" spans="1:26" ht="18" customHeight="1" x14ac:dyDescent="0.15">
      <c r="A53" s="19" t="s">
        <v>60</v>
      </c>
      <c r="B53" s="35" t="e">
        <f t="shared" ref="B53:L53" si="39">SUM(B33:B52)-B34-B37-B39-B43-B49-B50</f>
        <v>#DIV/0!</v>
      </c>
      <c r="C53" s="26" t="e">
        <f t="shared" si="39"/>
        <v>#DIV/0!</v>
      </c>
      <c r="D53" s="139">
        <f t="shared" si="39"/>
        <v>99.999999999999972</v>
      </c>
      <c r="E53" s="139">
        <f t="shared" si="39"/>
        <v>99.999999999999972</v>
      </c>
      <c r="F53" s="139">
        <f t="shared" si="39"/>
        <v>100.00000000000001</v>
      </c>
      <c r="G53" s="139">
        <f t="shared" si="39"/>
        <v>100.00000000000004</v>
      </c>
      <c r="H53" s="139">
        <f t="shared" si="39"/>
        <v>100.00000000000004</v>
      </c>
      <c r="I53" s="139">
        <f t="shared" si="39"/>
        <v>100.00000000000001</v>
      </c>
      <c r="J53" s="96">
        <f t="shared" si="39"/>
        <v>100</v>
      </c>
      <c r="K53" s="95">
        <f t="shared" si="39"/>
        <v>100</v>
      </c>
      <c r="L53" s="138">
        <f t="shared" si="39"/>
        <v>99.999999999999972</v>
      </c>
      <c r="M53" s="138">
        <f t="shared" ref="M53:U53" si="40">SUM(M33:M52)-M34-M37-M39-M43-M49-M50</f>
        <v>99.999999999999986</v>
      </c>
      <c r="N53" s="138">
        <f t="shared" si="40"/>
        <v>100.00000000000003</v>
      </c>
      <c r="O53" s="138">
        <f t="shared" si="40"/>
        <v>100.00000000000001</v>
      </c>
      <c r="P53" s="138">
        <f t="shared" si="40"/>
        <v>100.00000000000003</v>
      </c>
      <c r="Q53" s="138">
        <f t="shared" si="40"/>
        <v>100.00000000000001</v>
      </c>
      <c r="R53" s="138">
        <f t="shared" si="40"/>
        <v>100</v>
      </c>
      <c r="S53" s="138">
        <f t="shared" si="40"/>
        <v>99.999999999999986</v>
      </c>
      <c r="T53" s="138">
        <f t="shared" si="40"/>
        <v>100</v>
      </c>
      <c r="U53" s="138">
        <f t="shared" si="40"/>
        <v>99.999999999999986</v>
      </c>
      <c r="V53" s="138">
        <f>SUM(V33:V52)-V34-V37-V39-V43-V49-V50</f>
        <v>99.999999999999986</v>
      </c>
      <c r="W53" s="138">
        <f>SUM(W33:W52)-W34-W37-W39-W43-W49-W50</f>
        <v>99.999999999999986</v>
      </c>
      <c r="X53" s="137">
        <f>SUM(X33:X52)-X34-X37-X39-X43-X49-X50</f>
        <v>100.00000000000003</v>
      </c>
      <c r="Y53" s="137">
        <f>SUM(Y33:Y52)-Y34-Y37-Y38-Y39-Y43-Y49-Y50</f>
        <v>100</v>
      </c>
      <c r="Z53" s="137">
        <f>SUM(Z33:Z52)-Z34-Z37-Z38-Z39-Z43-Z49-Z50</f>
        <v>99.999999999999986</v>
      </c>
    </row>
    <row r="54" spans="1:26" ht="18" customHeight="1" x14ac:dyDescent="0.15">
      <c r="A54" s="19" t="s">
        <v>79</v>
      </c>
      <c r="B54" s="35" t="e">
        <f t="shared" ref="B54:G54" si="41">SUM(B33:B36)-B34</f>
        <v>#DIV/0!</v>
      </c>
      <c r="C54" s="26" t="e">
        <f t="shared" si="41"/>
        <v>#DIV/0!</v>
      </c>
      <c r="D54" s="139">
        <f t="shared" si="41"/>
        <v>30.626745242535712</v>
      </c>
      <c r="E54" s="139">
        <f t="shared" si="41"/>
        <v>31.617766306274135</v>
      </c>
      <c r="F54" s="139">
        <f t="shared" si="41"/>
        <v>34.388063615265459</v>
      </c>
      <c r="G54" s="139">
        <f t="shared" si="41"/>
        <v>34.600831716191287</v>
      </c>
      <c r="H54" s="139">
        <f t="shared" ref="H54:M54" si="42">SUM(H33:H36)-H34</f>
        <v>36.255796695140269</v>
      </c>
      <c r="I54" s="139">
        <f t="shared" si="42"/>
        <v>38.268805269760755</v>
      </c>
      <c r="J54" s="96">
        <f t="shared" si="42"/>
        <v>40.428812940094147</v>
      </c>
      <c r="K54" s="95">
        <f t="shared" si="42"/>
        <v>39.392659646606525</v>
      </c>
      <c r="L54" s="138">
        <f t="shared" si="42"/>
        <v>37.349705633123989</v>
      </c>
      <c r="M54" s="138">
        <f t="shared" si="42"/>
        <v>38.900616967413271</v>
      </c>
      <c r="N54" s="138">
        <f t="shared" ref="N54:S54" si="43">SUM(N33:N36)-N34</f>
        <v>39.338125722588607</v>
      </c>
      <c r="O54" s="138">
        <f t="shared" si="43"/>
        <v>39.9283091011715</v>
      </c>
      <c r="P54" s="138">
        <f t="shared" si="43"/>
        <v>37.936713115544855</v>
      </c>
      <c r="Q54" s="138">
        <f t="shared" si="43"/>
        <v>44.934023913752938</v>
      </c>
      <c r="R54" s="138">
        <f t="shared" si="43"/>
        <v>43.895771098675851</v>
      </c>
      <c r="S54" s="138">
        <f t="shared" si="43"/>
        <v>43.897837761010216</v>
      </c>
      <c r="T54" s="138">
        <f t="shared" ref="T54:Y54" si="44">SUM(T33:T36)-T34</f>
        <v>46.118988505579587</v>
      </c>
      <c r="U54" s="138">
        <f t="shared" si="44"/>
        <v>45.286083807056073</v>
      </c>
      <c r="V54" s="138">
        <f t="shared" si="44"/>
        <v>39.626548306479961</v>
      </c>
      <c r="W54" s="138">
        <f t="shared" si="44"/>
        <v>42.666179964480833</v>
      </c>
      <c r="X54" s="137">
        <f t="shared" si="44"/>
        <v>42.362117458166509</v>
      </c>
      <c r="Y54" s="137">
        <f t="shared" si="44"/>
        <v>44.498409396964888</v>
      </c>
      <c r="Z54" s="137">
        <f t="shared" ref="Z54" si="45">SUM(Z33:Z36)-Z34</f>
        <v>42.032912893874965</v>
      </c>
    </row>
    <row r="55" spans="1:26" ht="18" customHeight="1" x14ac:dyDescent="0.15">
      <c r="A55" s="19" t="s">
        <v>80</v>
      </c>
      <c r="B55" s="35" t="e">
        <f t="shared" ref="B55:L55" si="46">+B48+B51+B52</f>
        <v>#DIV/0!</v>
      </c>
      <c r="C55" s="26" t="e">
        <f t="shared" si="46"/>
        <v>#DIV/0!</v>
      </c>
      <c r="D55" s="139">
        <f t="shared" si="46"/>
        <v>34.253574875220686</v>
      </c>
      <c r="E55" s="139">
        <f t="shared" si="46"/>
        <v>35.598497429213829</v>
      </c>
      <c r="F55" s="139">
        <f t="shared" si="46"/>
        <v>30.397686391569206</v>
      </c>
      <c r="G55" s="139">
        <f t="shared" si="46"/>
        <v>30.244515484195375</v>
      </c>
      <c r="H55" s="139">
        <f t="shared" si="46"/>
        <v>29.14155565703042</v>
      </c>
      <c r="I55" s="139">
        <f t="shared" si="46"/>
        <v>26.023416566115518</v>
      </c>
      <c r="J55" s="96">
        <f t="shared" si="46"/>
        <v>23.197151880209653</v>
      </c>
      <c r="K55" s="95">
        <f t="shared" si="46"/>
        <v>24.706059976635959</v>
      </c>
      <c r="L55" s="138">
        <f t="shared" si="46"/>
        <v>25.31985812393383</v>
      </c>
      <c r="M55" s="138">
        <f t="shared" ref="M55:R55" si="47">+M48+M51+M52</f>
        <v>21.849898407836793</v>
      </c>
      <c r="N55" s="138">
        <f t="shared" si="47"/>
        <v>21.646305072240057</v>
      </c>
      <c r="O55" s="138">
        <f t="shared" si="47"/>
        <v>19.077318893167448</v>
      </c>
      <c r="P55" s="138">
        <f t="shared" si="47"/>
        <v>20.63288428628999</v>
      </c>
      <c r="Q55" s="138">
        <f t="shared" si="47"/>
        <v>12.819607094349074</v>
      </c>
      <c r="R55" s="138">
        <f t="shared" si="47"/>
        <v>14.309209561485956</v>
      </c>
      <c r="S55" s="138">
        <f t="shared" ref="S55:X55" si="48">+S48+S51+S52</f>
        <v>11.558768988905099</v>
      </c>
      <c r="T55" s="138">
        <f t="shared" si="48"/>
        <v>9.2951361911348087</v>
      </c>
      <c r="U55" s="138">
        <f t="shared" si="48"/>
        <v>8.3302680381898391</v>
      </c>
      <c r="V55" s="138">
        <f t="shared" si="48"/>
        <v>13.894324611200762</v>
      </c>
      <c r="W55" s="138">
        <f t="shared" si="48"/>
        <v>11.995225895890076</v>
      </c>
      <c r="X55" s="137">
        <f t="shared" si="48"/>
        <v>15.041103278869006</v>
      </c>
      <c r="Y55" s="137">
        <f>+Y48+Y51+Y52</f>
        <v>13.431325260895143</v>
      </c>
      <c r="Z55" s="137">
        <f>+Z48+Z51+Z52</f>
        <v>18.449511290322324</v>
      </c>
    </row>
    <row r="56" spans="1:26" ht="18" customHeight="1" x14ac:dyDescent="0.15"/>
    <row r="57" spans="1:26" ht="18" customHeight="1" x14ac:dyDescent="0.15"/>
    <row r="58" spans="1:26" ht="18" customHeight="1" x14ac:dyDescent="0.15"/>
    <row r="59" spans="1:26" ht="18" customHeight="1" x14ac:dyDescent="0.15"/>
    <row r="60" spans="1:26" ht="18" customHeight="1" x14ac:dyDescent="0.15"/>
    <row r="61" spans="1:26" ht="18" customHeight="1" x14ac:dyDescent="0.15"/>
    <row r="62" spans="1:26" ht="18" customHeight="1" x14ac:dyDescent="0.15"/>
    <row r="63" spans="1:26" ht="18" customHeight="1" x14ac:dyDescent="0.15"/>
    <row r="64" spans="1:26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rowBreaks count="1" manualBreakCount="1">
    <brk id="28" max="2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74"/>
  <sheetViews>
    <sheetView topLeftCell="F1" workbookViewId="0">
      <selection activeCell="X22" sqref="X22"/>
    </sheetView>
  </sheetViews>
  <sheetFormatPr defaultColWidth="9" defaultRowHeight="12" x14ac:dyDescent="0.15"/>
  <cols>
    <col min="1" max="1" width="25.21875" style="18" customWidth="1"/>
    <col min="2" max="2" width="8.6640625" style="22" hidden="1" customWidth="1"/>
    <col min="3" max="3" width="8.6640625" style="18" hidden="1" customWidth="1"/>
    <col min="4" max="9" width="8.6640625" style="18" customWidth="1"/>
    <col min="10" max="11" width="8.6640625" style="20" customWidth="1"/>
    <col min="12" max="21" width="8.6640625" style="18" customWidth="1"/>
    <col min="22" max="16384" width="9" style="18"/>
  </cols>
  <sheetData>
    <row r="1" spans="1:23" ht="18" customHeight="1" x14ac:dyDescent="0.2">
      <c r="A1" s="33" t="s">
        <v>99</v>
      </c>
      <c r="L1" s="34" t="str">
        <f>[1]財政指標!$M$1</f>
        <v>栃木市</v>
      </c>
      <c r="T1" s="34"/>
      <c r="V1" s="34" t="str">
        <f>[3]財政指標!$M$1</f>
        <v>栃木市</v>
      </c>
      <c r="W1" s="131"/>
    </row>
    <row r="2" spans="1:23" ht="18" customHeight="1" x14ac:dyDescent="0.15">
      <c r="M2" s="22" t="s">
        <v>171</v>
      </c>
      <c r="U2" s="22"/>
      <c r="V2" s="132"/>
      <c r="W2" s="132" t="s">
        <v>171</v>
      </c>
    </row>
    <row r="3" spans="1:23" ht="18" customHeight="1" x14ac:dyDescent="0.15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2" t="s">
        <v>188</v>
      </c>
      <c r="P3" s="2" t="s">
        <v>189</v>
      </c>
      <c r="Q3" s="2" t="s">
        <v>190</v>
      </c>
      <c r="R3" s="2" t="s">
        <v>195</v>
      </c>
      <c r="S3" s="2" t="s">
        <v>198</v>
      </c>
      <c r="T3" s="2" t="s">
        <v>199</v>
      </c>
      <c r="U3" s="2" t="s">
        <v>206</v>
      </c>
      <c r="V3" s="133" t="s">
        <v>304</v>
      </c>
      <c r="W3" s="133" t="s">
        <v>305</v>
      </c>
    </row>
    <row r="4" spans="1:23" ht="18" customHeight="1" x14ac:dyDescent="0.15">
      <c r="A4" s="19" t="s">
        <v>61</v>
      </c>
      <c r="B4" s="19"/>
      <c r="C4" s="15"/>
      <c r="D4" s="15">
        <v>8266309</v>
      </c>
      <c r="E4" s="15">
        <v>8782566</v>
      </c>
      <c r="F4" s="15">
        <v>8969317</v>
      </c>
      <c r="G4" s="15">
        <v>9271562</v>
      </c>
      <c r="H4" s="15">
        <v>9440251</v>
      </c>
      <c r="I4" s="15">
        <v>9672927</v>
      </c>
      <c r="J4" s="17">
        <v>10038491</v>
      </c>
      <c r="K4" s="16">
        <v>9914292</v>
      </c>
      <c r="L4" s="19">
        <v>9907002</v>
      </c>
      <c r="M4" s="19">
        <v>9940360</v>
      </c>
      <c r="N4" s="19">
        <v>9972634</v>
      </c>
      <c r="O4" s="19">
        <v>9574490</v>
      </c>
      <c r="P4" s="19">
        <v>9413947</v>
      </c>
      <c r="Q4" s="19">
        <v>9375028</v>
      </c>
      <c r="R4" s="19">
        <v>9554670</v>
      </c>
      <c r="S4" s="19">
        <v>8932629</v>
      </c>
      <c r="T4" s="19">
        <v>8963163</v>
      </c>
      <c r="U4" s="19">
        <v>8641048</v>
      </c>
      <c r="V4" s="15">
        <v>8623620</v>
      </c>
      <c r="W4" s="15">
        <v>8343677</v>
      </c>
    </row>
    <row r="5" spans="1:23" ht="18" customHeight="1" x14ac:dyDescent="0.15">
      <c r="A5" s="19" t="s">
        <v>62</v>
      </c>
      <c r="B5" s="19"/>
      <c r="C5" s="15"/>
      <c r="D5" s="15">
        <v>5621221</v>
      </c>
      <c r="E5" s="15">
        <v>6079762</v>
      </c>
      <c r="F5" s="15">
        <v>6348083</v>
      </c>
      <c r="G5" s="15">
        <v>6441581</v>
      </c>
      <c r="H5" s="15">
        <v>6669891</v>
      </c>
      <c r="I5" s="15">
        <v>6881408</v>
      </c>
      <c r="J5" s="17">
        <v>6951108</v>
      </c>
      <c r="K5" s="16">
        <v>6956602</v>
      </c>
      <c r="L5" s="19">
        <v>6897226</v>
      </c>
      <c r="M5" s="19">
        <v>6763253</v>
      </c>
      <c r="N5" s="19">
        <v>6745453</v>
      </c>
      <c r="O5" s="19">
        <v>6407952</v>
      </c>
      <c r="P5" s="19">
        <v>6250122</v>
      </c>
      <c r="Q5" s="19">
        <v>6294169</v>
      </c>
      <c r="R5" s="19">
        <v>6195881</v>
      </c>
      <c r="S5" s="19">
        <v>5936574</v>
      </c>
      <c r="T5" s="19">
        <v>5857800</v>
      </c>
      <c r="U5" s="19">
        <v>5688178</v>
      </c>
      <c r="V5" s="15">
        <v>5425336</v>
      </c>
      <c r="W5" s="15">
        <v>5308184</v>
      </c>
    </row>
    <row r="6" spans="1:23" ht="18" customHeight="1" x14ac:dyDescent="0.15">
      <c r="A6" s="19" t="s">
        <v>63</v>
      </c>
      <c r="B6" s="19"/>
      <c r="C6" s="15"/>
      <c r="D6" s="15">
        <v>1499993</v>
      </c>
      <c r="E6" s="15">
        <v>1689417</v>
      </c>
      <c r="F6" s="15">
        <v>1978835</v>
      </c>
      <c r="G6" s="15">
        <v>2289252</v>
      </c>
      <c r="H6" s="15">
        <v>2482858</v>
      </c>
      <c r="I6" s="15">
        <v>2831808</v>
      </c>
      <c r="J6" s="17">
        <v>3112386</v>
      </c>
      <c r="K6" s="20">
        <v>3436702</v>
      </c>
      <c r="L6" s="19">
        <v>3745628</v>
      </c>
      <c r="M6" s="19">
        <v>2745438</v>
      </c>
      <c r="N6" s="19">
        <v>3147637</v>
      </c>
      <c r="O6" s="19">
        <v>3586667</v>
      </c>
      <c r="P6" s="19">
        <v>4045305</v>
      </c>
      <c r="Q6" s="19">
        <v>4426254</v>
      </c>
      <c r="R6" s="19">
        <v>4586699</v>
      </c>
      <c r="S6" s="19">
        <v>4675038</v>
      </c>
      <c r="T6" s="19">
        <v>4976603</v>
      </c>
      <c r="U6" s="19">
        <v>5016833</v>
      </c>
      <c r="V6" s="15">
        <v>5307768</v>
      </c>
      <c r="W6" s="15">
        <v>7792109</v>
      </c>
    </row>
    <row r="7" spans="1:23" ht="18" customHeight="1" x14ac:dyDescent="0.15">
      <c r="A7" s="19" t="s">
        <v>64</v>
      </c>
      <c r="B7" s="19"/>
      <c r="C7" s="15"/>
      <c r="D7" s="15">
        <v>3374803</v>
      </c>
      <c r="E7" s="15">
        <v>3582158</v>
      </c>
      <c r="F7" s="15">
        <v>3765573</v>
      </c>
      <c r="G7" s="15">
        <v>3986374</v>
      </c>
      <c r="H7" s="15">
        <v>4233401</v>
      </c>
      <c r="I7" s="15">
        <v>4551175</v>
      </c>
      <c r="J7" s="17">
        <v>4748181</v>
      </c>
      <c r="K7" s="16">
        <v>5136447</v>
      </c>
      <c r="L7" s="19">
        <v>4935544</v>
      </c>
      <c r="M7" s="19">
        <v>5045690</v>
      </c>
      <c r="N7" s="19">
        <v>5183473</v>
      </c>
      <c r="O7" s="19">
        <v>5181854</v>
      </c>
      <c r="P7" s="19">
        <v>5013830</v>
      </c>
      <c r="Q7" s="19">
        <v>5639008</v>
      </c>
      <c r="R7" s="19">
        <v>4935737</v>
      </c>
      <c r="S7" s="19">
        <v>4919855</v>
      </c>
      <c r="T7" s="19">
        <v>5074068</v>
      </c>
      <c r="U7" s="19">
        <v>4912518</v>
      </c>
      <c r="V7" s="15">
        <v>4757423</v>
      </c>
      <c r="W7" s="15">
        <v>4729302</v>
      </c>
    </row>
    <row r="8" spans="1:23" ht="18" customHeight="1" x14ac:dyDescent="0.15">
      <c r="A8" s="19" t="s">
        <v>65</v>
      </c>
      <c r="B8" s="19"/>
      <c r="C8" s="15"/>
      <c r="D8" s="15">
        <v>3363267</v>
      </c>
      <c r="E8" s="15">
        <v>3574469</v>
      </c>
      <c r="F8" s="15">
        <v>3758857</v>
      </c>
      <c r="G8" s="15">
        <v>3978874</v>
      </c>
      <c r="H8" s="15">
        <v>4228555</v>
      </c>
      <c r="I8" s="15">
        <v>4548136</v>
      </c>
      <c r="J8" s="17">
        <v>4745447</v>
      </c>
      <c r="K8" s="16">
        <v>5132011</v>
      </c>
      <c r="L8" s="19">
        <v>4934101</v>
      </c>
      <c r="M8" s="19">
        <v>5020607</v>
      </c>
      <c r="N8" s="19">
        <v>5183347</v>
      </c>
      <c r="O8" s="19">
        <v>5181728</v>
      </c>
      <c r="P8" s="19">
        <v>5013625</v>
      </c>
      <c r="Q8" s="19">
        <v>5638884</v>
      </c>
      <c r="R8" s="19">
        <v>4935297</v>
      </c>
      <c r="S8" s="19">
        <v>4919371</v>
      </c>
      <c r="T8" s="19">
        <v>5072938</v>
      </c>
      <c r="U8" s="19">
        <v>4912137</v>
      </c>
      <c r="V8" s="15">
        <v>4757159</v>
      </c>
      <c r="W8" s="15">
        <v>4729007</v>
      </c>
    </row>
    <row r="9" spans="1:23" ht="18" customHeight="1" x14ac:dyDescent="0.15">
      <c r="A9" s="19" t="s">
        <v>66</v>
      </c>
      <c r="B9" s="19"/>
      <c r="C9" s="15"/>
      <c r="D9" s="15">
        <v>11536</v>
      </c>
      <c r="E9" s="15">
        <v>7689</v>
      </c>
      <c r="F9" s="15">
        <v>6716</v>
      </c>
      <c r="G9" s="15">
        <v>7500</v>
      </c>
      <c r="H9" s="15">
        <v>4846</v>
      </c>
      <c r="I9" s="15">
        <v>3039</v>
      </c>
      <c r="J9" s="17">
        <v>2734</v>
      </c>
      <c r="K9" s="16">
        <v>4436</v>
      </c>
      <c r="L9" s="19">
        <v>1443</v>
      </c>
      <c r="M9" s="19">
        <v>805</v>
      </c>
      <c r="N9" s="19">
        <v>126</v>
      </c>
      <c r="O9" s="19">
        <v>126</v>
      </c>
      <c r="P9" s="19">
        <v>205</v>
      </c>
      <c r="Q9" s="19">
        <v>124</v>
      </c>
      <c r="R9" s="19">
        <v>440</v>
      </c>
      <c r="S9" s="19">
        <v>853</v>
      </c>
      <c r="T9" s="19">
        <v>1499</v>
      </c>
      <c r="U9" s="19">
        <v>750</v>
      </c>
      <c r="V9" s="15">
        <v>264</v>
      </c>
      <c r="W9" s="15">
        <v>295</v>
      </c>
    </row>
    <row r="10" spans="1:23" ht="18" customHeight="1" x14ac:dyDescent="0.15">
      <c r="A10" s="19" t="s">
        <v>67</v>
      </c>
      <c r="B10" s="19"/>
      <c r="C10" s="15"/>
      <c r="D10" s="15">
        <v>4257235</v>
      </c>
      <c r="E10" s="15">
        <v>4458721</v>
      </c>
      <c r="F10" s="15">
        <v>4631494</v>
      </c>
      <c r="G10" s="15">
        <v>4462245</v>
      </c>
      <c r="H10" s="15">
        <v>4746021</v>
      </c>
      <c r="I10" s="15">
        <v>4970858</v>
      </c>
      <c r="J10" s="17">
        <v>5084724</v>
      </c>
      <c r="K10" s="16">
        <v>5311240</v>
      </c>
      <c r="L10" s="19">
        <v>5378206</v>
      </c>
      <c r="M10" s="19">
        <v>5334053</v>
      </c>
      <c r="N10" s="19">
        <v>5638831</v>
      </c>
      <c r="O10" s="19">
        <v>5761816</v>
      </c>
      <c r="P10" s="19">
        <v>5882891</v>
      </c>
      <c r="Q10" s="19">
        <v>5788840</v>
      </c>
      <c r="R10" s="19">
        <v>5455750</v>
      </c>
      <c r="S10" s="19">
        <v>5338849</v>
      </c>
      <c r="T10" s="19">
        <v>5370999</v>
      </c>
      <c r="U10" s="19">
        <v>5259175</v>
      </c>
      <c r="V10" s="15">
        <v>6122530</v>
      </c>
      <c r="W10" s="15">
        <v>6097965</v>
      </c>
    </row>
    <row r="11" spans="1:23" ht="18" customHeight="1" x14ac:dyDescent="0.15">
      <c r="A11" s="19" t="s">
        <v>68</v>
      </c>
      <c r="B11" s="19"/>
      <c r="C11" s="15"/>
      <c r="D11" s="15">
        <v>209717</v>
      </c>
      <c r="E11" s="15">
        <v>290088</v>
      </c>
      <c r="F11" s="15">
        <v>258610</v>
      </c>
      <c r="G11" s="15">
        <v>238458</v>
      </c>
      <c r="H11" s="15">
        <v>258132</v>
      </c>
      <c r="I11" s="15">
        <v>276124</v>
      </c>
      <c r="J11" s="17">
        <v>288451</v>
      </c>
      <c r="K11" s="17">
        <v>340424</v>
      </c>
      <c r="L11" s="19">
        <v>315313</v>
      </c>
      <c r="M11" s="19">
        <v>307862</v>
      </c>
      <c r="N11" s="19">
        <v>313629</v>
      </c>
      <c r="O11" s="19">
        <v>333900</v>
      </c>
      <c r="P11" s="19">
        <v>343354</v>
      </c>
      <c r="Q11" s="19">
        <v>264340</v>
      </c>
      <c r="R11" s="19">
        <v>257549</v>
      </c>
      <c r="S11" s="19">
        <v>253392</v>
      </c>
      <c r="T11" s="19">
        <v>214675</v>
      </c>
      <c r="U11" s="19">
        <v>233538</v>
      </c>
      <c r="V11" s="15">
        <v>252017</v>
      </c>
      <c r="W11" s="15">
        <v>129079</v>
      </c>
    </row>
    <row r="12" spans="1:23" ht="18" customHeight="1" x14ac:dyDescent="0.15">
      <c r="A12" s="19" t="s">
        <v>69</v>
      </c>
      <c r="B12" s="19"/>
      <c r="C12" s="15"/>
      <c r="D12" s="15">
        <v>3750582</v>
      </c>
      <c r="E12" s="15">
        <v>4135532</v>
      </c>
      <c r="F12" s="15">
        <v>4290918</v>
      </c>
      <c r="G12" s="15">
        <v>4875552</v>
      </c>
      <c r="H12" s="15">
        <v>4297436</v>
      </c>
      <c r="I12" s="15">
        <v>4765220</v>
      </c>
      <c r="J12" s="17">
        <v>4692023</v>
      </c>
      <c r="K12" s="17">
        <v>4674737</v>
      </c>
      <c r="L12" s="19">
        <v>5324378</v>
      </c>
      <c r="M12" s="19">
        <v>4676638</v>
      </c>
      <c r="N12" s="19">
        <v>4752336</v>
      </c>
      <c r="O12" s="19">
        <v>5017266</v>
      </c>
      <c r="P12" s="19">
        <v>4877086</v>
      </c>
      <c r="Q12" s="19">
        <v>4426002</v>
      </c>
      <c r="R12" s="19">
        <v>4935965</v>
      </c>
      <c r="S12" s="19">
        <v>4933704</v>
      </c>
      <c r="T12" s="19">
        <v>4841148</v>
      </c>
      <c r="U12" s="19">
        <v>5236880</v>
      </c>
      <c r="V12" s="15">
        <v>7332697</v>
      </c>
      <c r="W12" s="15">
        <v>5099552</v>
      </c>
    </row>
    <row r="13" spans="1:23" ht="18" customHeight="1" x14ac:dyDescent="0.15">
      <c r="A13" s="19" t="s">
        <v>70</v>
      </c>
      <c r="B13" s="19"/>
      <c r="C13" s="15"/>
      <c r="D13" s="15">
        <v>2155624</v>
      </c>
      <c r="E13" s="15">
        <v>2447055</v>
      </c>
      <c r="F13" s="15">
        <v>2392603</v>
      </c>
      <c r="G13" s="15">
        <v>2580991</v>
      </c>
      <c r="H13" s="15">
        <v>2558789</v>
      </c>
      <c r="I13" s="15">
        <v>2676135</v>
      </c>
      <c r="J13" s="17">
        <v>2725156</v>
      </c>
      <c r="K13" s="17">
        <v>2721070</v>
      </c>
      <c r="L13" s="19">
        <v>2749374</v>
      </c>
      <c r="M13" s="19">
        <v>2863933</v>
      </c>
      <c r="N13" s="19">
        <v>3017065</v>
      </c>
      <c r="O13" s="19">
        <v>3191344</v>
      </c>
      <c r="P13" s="19">
        <v>2960756</v>
      </c>
      <c r="Q13" s="19">
        <v>2614130</v>
      </c>
      <c r="R13" s="19">
        <v>3149166</v>
      </c>
      <c r="S13" s="19">
        <v>3452887</v>
      </c>
      <c r="T13" s="19">
        <v>3276068</v>
      </c>
      <c r="U13" s="19">
        <v>3519297</v>
      </c>
      <c r="V13" s="15">
        <v>3506737</v>
      </c>
      <c r="W13" s="15">
        <v>3450729</v>
      </c>
    </row>
    <row r="14" spans="1:23" ht="18" customHeight="1" x14ac:dyDescent="0.15">
      <c r="A14" s="19" t="s">
        <v>71</v>
      </c>
      <c r="B14" s="19"/>
      <c r="C14" s="15"/>
      <c r="D14" s="15">
        <v>1958483</v>
      </c>
      <c r="E14" s="15">
        <v>2333531</v>
      </c>
      <c r="F14" s="15">
        <v>2434974</v>
      </c>
      <c r="G14" s="15">
        <v>2475701</v>
      </c>
      <c r="H14" s="15">
        <v>2818114</v>
      </c>
      <c r="I14" s="15">
        <v>2796081</v>
      </c>
      <c r="J14" s="17">
        <v>2577522</v>
      </c>
      <c r="K14" s="17">
        <v>3133230</v>
      </c>
      <c r="L14" s="19">
        <v>3451472</v>
      </c>
      <c r="M14" s="19">
        <v>3909976</v>
      </c>
      <c r="N14" s="19">
        <v>3903939</v>
      </c>
      <c r="O14" s="19">
        <v>4104717</v>
      </c>
      <c r="P14" s="19">
        <v>4084617</v>
      </c>
      <c r="Q14" s="19">
        <v>4569291</v>
      </c>
      <c r="R14" s="19">
        <v>4629509</v>
      </c>
      <c r="S14" s="19">
        <v>5011118</v>
      </c>
      <c r="T14" s="19">
        <v>5055933</v>
      </c>
      <c r="U14" s="19">
        <v>5157529</v>
      </c>
      <c r="V14" s="15">
        <v>5567769</v>
      </c>
      <c r="W14" s="15">
        <v>5781298</v>
      </c>
    </row>
    <row r="15" spans="1:23" ht="18" customHeight="1" x14ac:dyDescent="0.15">
      <c r="A15" s="19" t="s">
        <v>72</v>
      </c>
      <c r="B15" s="19"/>
      <c r="C15" s="15"/>
      <c r="D15" s="15">
        <v>3242756</v>
      </c>
      <c r="E15" s="15">
        <v>1500115</v>
      </c>
      <c r="F15" s="15">
        <v>1540672</v>
      </c>
      <c r="G15" s="15">
        <v>1710773</v>
      </c>
      <c r="H15" s="15">
        <v>1132237</v>
      </c>
      <c r="I15" s="15">
        <v>1049358</v>
      </c>
      <c r="J15" s="17">
        <v>1359284</v>
      </c>
      <c r="K15" s="16">
        <v>1279574</v>
      </c>
      <c r="L15" s="19">
        <v>2149869</v>
      </c>
      <c r="M15" s="19">
        <v>1829592</v>
      </c>
      <c r="N15" s="19">
        <v>1625803</v>
      </c>
      <c r="O15" s="19">
        <v>1545961</v>
      </c>
      <c r="P15" s="19">
        <v>2107888</v>
      </c>
      <c r="Q15" s="19">
        <v>1094538</v>
      </c>
      <c r="R15" s="19">
        <v>1052600</v>
      </c>
      <c r="S15" s="19">
        <v>1493140</v>
      </c>
      <c r="T15" s="19">
        <v>1458578</v>
      </c>
      <c r="U15" s="19">
        <v>1683143</v>
      </c>
      <c r="V15" s="15">
        <v>846727</v>
      </c>
      <c r="W15" s="15">
        <v>3246121</v>
      </c>
    </row>
    <row r="16" spans="1:23" ht="18" customHeight="1" x14ac:dyDescent="0.15">
      <c r="A16" s="19" t="s">
        <v>73</v>
      </c>
      <c r="B16" s="19"/>
      <c r="C16" s="15"/>
      <c r="D16" s="15">
        <v>1295945</v>
      </c>
      <c r="E16" s="15">
        <v>1473821</v>
      </c>
      <c r="F16" s="15">
        <v>1716480</v>
      </c>
      <c r="G16" s="15">
        <v>1924895</v>
      </c>
      <c r="H16" s="15">
        <v>1960900</v>
      </c>
      <c r="I16" s="15">
        <v>2022206</v>
      </c>
      <c r="J16" s="17">
        <v>2034432</v>
      </c>
      <c r="K16" s="16">
        <v>1994577</v>
      </c>
      <c r="L16" s="19">
        <v>2056365</v>
      </c>
      <c r="M16" s="19">
        <v>1871899</v>
      </c>
      <c r="N16" s="19">
        <v>1924700</v>
      </c>
      <c r="O16" s="19">
        <v>2037565</v>
      </c>
      <c r="P16" s="19">
        <v>2919344</v>
      </c>
      <c r="Q16" s="19">
        <v>2180340</v>
      </c>
      <c r="R16" s="19">
        <v>1982175</v>
      </c>
      <c r="S16" s="19">
        <v>1921608</v>
      </c>
      <c r="T16" s="19">
        <v>1579071</v>
      </c>
      <c r="U16" s="19">
        <v>1580528</v>
      </c>
      <c r="V16" s="15">
        <v>1726163</v>
      </c>
      <c r="W16" s="15">
        <v>1584066</v>
      </c>
    </row>
    <row r="17" spans="1:23" ht="18" customHeight="1" x14ac:dyDescent="0.15">
      <c r="A17" s="19" t="s">
        <v>81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5">
        <v>0</v>
      </c>
      <c r="W17" s="15">
        <v>0</v>
      </c>
    </row>
    <row r="18" spans="1:23" ht="18" customHeight="1" x14ac:dyDescent="0.15">
      <c r="A18" s="19" t="s">
        <v>178</v>
      </c>
      <c r="B18" s="19"/>
      <c r="C18" s="15"/>
      <c r="D18" s="15">
        <v>14151457</v>
      </c>
      <c r="E18" s="15">
        <v>15198128</v>
      </c>
      <c r="F18" s="15">
        <v>12512554</v>
      </c>
      <c r="G18" s="15">
        <v>13513019</v>
      </c>
      <c r="H18" s="15">
        <v>12795796</v>
      </c>
      <c r="I18" s="15">
        <v>11623015</v>
      </c>
      <c r="J18" s="17">
        <v>10378451</v>
      </c>
      <c r="K18" s="16">
        <v>11622263</v>
      </c>
      <c r="L18" s="19">
        <v>12435906</v>
      </c>
      <c r="M18" s="19">
        <v>10169109</v>
      </c>
      <c r="N18" s="19">
        <v>10226979</v>
      </c>
      <c r="O18" s="19">
        <v>8485065</v>
      </c>
      <c r="P18" s="19">
        <v>9554017</v>
      </c>
      <c r="Q18" s="19">
        <v>5602652</v>
      </c>
      <c r="R18" s="19">
        <v>6528329</v>
      </c>
      <c r="S18" s="19">
        <v>5105532</v>
      </c>
      <c r="T18" s="19">
        <v>3951920</v>
      </c>
      <c r="U18" s="19">
        <v>3373770</v>
      </c>
      <c r="V18" s="15">
        <v>6201483</v>
      </c>
      <c r="W18" s="15">
        <v>5658490</v>
      </c>
    </row>
    <row r="19" spans="1:23" ht="18" customHeight="1" x14ac:dyDescent="0.15">
      <c r="A19" s="19" t="s">
        <v>75</v>
      </c>
      <c r="B19" s="19"/>
      <c r="C19" s="15"/>
      <c r="D19" s="15">
        <v>2525559</v>
      </c>
      <c r="E19" s="15">
        <v>2731821</v>
      </c>
      <c r="F19" s="15">
        <v>3466715</v>
      </c>
      <c r="G19" s="15">
        <v>4237108</v>
      </c>
      <c r="H19" s="15">
        <v>2697401</v>
      </c>
      <c r="I19" s="15">
        <v>1962823</v>
      </c>
      <c r="J19" s="17">
        <v>1481843</v>
      </c>
      <c r="K19" s="16">
        <v>2664995</v>
      </c>
      <c r="L19" s="19">
        <v>2416583</v>
      </c>
      <c r="M19" s="19">
        <v>2209598</v>
      </c>
      <c r="N19" s="19">
        <v>2471976</v>
      </c>
      <c r="O19" s="19">
        <v>1180373</v>
      </c>
      <c r="P19" s="19">
        <v>1779636</v>
      </c>
      <c r="Q19" s="19">
        <v>1289079</v>
      </c>
      <c r="R19" s="19">
        <v>1720099</v>
      </c>
      <c r="S19" s="19">
        <v>1006060</v>
      </c>
      <c r="T19" s="19">
        <v>876427</v>
      </c>
      <c r="U19" s="19">
        <v>1063778</v>
      </c>
      <c r="V19" s="15">
        <v>1408408</v>
      </c>
      <c r="W19" s="15">
        <v>1835556</v>
      </c>
    </row>
    <row r="20" spans="1:23" ht="18" customHeight="1" x14ac:dyDescent="0.15">
      <c r="A20" s="19" t="s">
        <v>76</v>
      </c>
      <c r="B20" s="19"/>
      <c r="C20" s="15"/>
      <c r="D20" s="15">
        <v>11468657</v>
      </c>
      <c r="E20" s="15">
        <v>12218055</v>
      </c>
      <c r="F20" s="15">
        <v>8731850</v>
      </c>
      <c r="G20" s="15">
        <v>8847961</v>
      </c>
      <c r="H20" s="15">
        <v>9284002</v>
      </c>
      <c r="I20" s="15">
        <v>8457230</v>
      </c>
      <c r="J20" s="17">
        <v>7587113</v>
      </c>
      <c r="K20" s="16">
        <v>8044716</v>
      </c>
      <c r="L20" s="19">
        <v>8762223</v>
      </c>
      <c r="M20" s="19">
        <v>7206431</v>
      </c>
      <c r="N20" s="19">
        <v>7077957</v>
      </c>
      <c r="O20" s="19">
        <v>6473712</v>
      </c>
      <c r="P20" s="19">
        <v>6933948</v>
      </c>
      <c r="Q20" s="19">
        <v>4043453</v>
      </c>
      <c r="R20" s="19">
        <v>4608006</v>
      </c>
      <c r="S20" s="19">
        <v>3880627</v>
      </c>
      <c r="T20" s="19">
        <v>2974226</v>
      </c>
      <c r="U20" s="19">
        <v>2274089</v>
      </c>
      <c r="V20" s="15">
        <v>4745941</v>
      </c>
      <c r="W20" s="15">
        <v>3762917</v>
      </c>
    </row>
    <row r="21" spans="1:23" ht="18" customHeight="1" x14ac:dyDescent="0.15">
      <c r="A21" s="19" t="s">
        <v>179</v>
      </c>
      <c r="B21" s="19"/>
      <c r="C21" s="15"/>
      <c r="D21" s="15">
        <v>58799</v>
      </c>
      <c r="E21" s="15">
        <v>0</v>
      </c>
      <c r="F21" s="15">
        <v>14560</v>
      </c>
      <c r="G21" s="15">
        <v>66087</v>
      </c>
      <c r="H21" s="15">
        <v>71138</v>
      </c>
      <c r="I21" s="15">
        <v>13284</v>
      </c>
      <c r="J21" s="17">
        <v>8650</v>
      </c>
      <c r="K21" s="16">
        <v>64217</v>
      </c>
      <c r="L21" s="19">
        <v>42380</v>
      </c>
      <c r="M21" s="19">
        <v>62574</v>
      </c>
      <c r="N21" s="19">
        <v>71394</v>
      </c>
      <c r="O21" s="19">
        <v>146778</v>
      </c>
      <c r="P21" s="19">
        <v>16822</v>
      </c>
      <c r="Q21" s="19">
        <v>0</v>
      </c>
      <c r="R21" s="19">
        <v>412</v>
      </c>
      <c r="S21" s="19">
        <v>412</v>
      </c>
      <c r="T21" s="19">
        <v>0</v>
      </c>
      <c r="U21" s="19">
        <v>3994</v>
      </c>
      <c r="V21" s="15">
        <v>0</v>
      </c>
      <c r="W21" s="15">
        <v>2888</v>
      </c>
    </row>
    <row r="22" spans="1:23" ht="18" customHeight="1" x14ac:dyDescent="0.15">
      <c r="A22" s="19" t="s">
        <v>180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5">
        <v>0</v>
      </c>
      <c r="W22" s="15">
        <v>0</v>
      </c>
    </row>
    <row r="23" spans="1:23" ht="18" customHeight="1" x14ac:dyDescent="0.15">
      <c r="A23" s="19" t="s">
        <v>60</v>
      </c>
      <c r="B23" s="19">
        <f t="shared" ref="B23:U23" si="0">SUM(B4:B22)-B5-B8-B9-B13-B19-B20</f>
        <v>0</v>
      </c>
      <c r="C23" s="15">
        <f t="shared" si="0"/>
        <v>0</v>
      </c>
      <c r="D23" s="15">
        <f t="shared" si="0"/>
        <v>42066079</v>
      </c>
      <c r="E23" s="15">
        <f t="shared" si="0"/>
        <v>43444077</v>
      </c>
      <c r="F23" s="15">
        <f t="shared" si="0"/>
        <v>42113987</v>
      </c>
      <c r="G23" s="15">
        <f t="shared" si="0"/>
        <v>44813918</v>
      </c>
      <c r="H23" s="15">
        <f t="shared" si="0"/>
        <v>44236284</v>
      </c>
      <c r="I23" s="15">
        <f t="shared" si="0"/>
        <v>44572056</v>
      </c>
      <c r="J23" s="17">
        <f t="shared" si="0"/>
        <v>44322595</v>
      </c>
      <c r="K23" s="16">
        <f t="shared" si="0"/>
        <v>46907703</v>
      </c>
      <c r="L23" s="21">
        <f t="shared" si="0"/>
        <v>49742063</v>
      </c>
      <c r="M23" s="21">
        <f t="shared" si="0"/>
        <v>45893191</v>
      </c>
      <c r="N23" s="21">
        <f t="shared" si="0"/>
        <v>46761355</v>
      </c>
      <c r="O23" s="21">
        <f t="shared" si="0"/>
        <v>45776079</v>
      </c>
      <c r="P23" s="21">
        <f t="shared" si="0"/>
        <v>48259101</v>
      </c>
      <c r="Q23" s="21">
        <f t="shared" si="0"/>
        <v>43366295</v>
      </c>
      <c r="R23" s="21">
        <f t="shared" si="0"/>
        <v>43919397</v>
      </c>
      <c r="S23" s="21">
        <f t="shared" si="0"/>
        <v>42585279</v>
      </c>
      <c r="T23" s="21">
        <f t="shared" si="0"/>
        <v>41486160</v>
      </c>
      <c r="U23" s="21">
        <f t="shared" si="0"/>
        <v>41098958</v>
      </c>
      <c r="V23" s="21">
        <f>SUM(V4:V22)-V5-V8-V9-V13-V19-V20</f>
        <v>46738197</v>
      </c>
      <c r="W23" s="21">
        <f>SUM(W4:W22)-W5-W8-W9-W13-W19-W20</f>
        <v>48464547</v>
      </c>
    </row>
    <row r="24" spans="1:23" ht="18" customHeight="1" x14ac:dyDescent="0.15">
      <c r="A24" s="19" t="s">
        <v>79</v>
      </c>
      <c r="B24" s="19">
        <f t="shared" ref="B24:S24" si="1">SUM(B4:B7)-B5</f>
        <v>0</v>
      </c>
      <c r="C24" s="15">
        <f t="shared" si="1"/>
        <v>0</v>
      </c>
      <c r="D24" s="15">
        <f t="shared" si="1"/>
        <v>13141105</v>
      </c>
      <c r="E24" s="15">
        <f t="shared" si="1"/>
        <v>14054141</v>
      </c>
      <c r="F24" s="15">
        <f t="shared" si="1"/>
        <v>14713725</v>
      </c>
      <c r="G24" s="15">
        <f t="shared" si="1"/>
        <v>15547188</v>
      </c>
      <c r="H24" s="15">
        <f t="shared" si="1"/>
        <v>16156510</v>
      </c>
      <c r="I24" s="15">
        <f t="shared" si="1"/>
        <v>17055910</v>
      </c>
      <c r="J24" s="17">
        <f t="shared" si="1"/>
        <v>17899058</v>
      </c>
      <c r="K24" s="16">
        <f t="shared" si="1"/>
        <v>18487441</v>
      </c>
      <c r="L24" s="21">
        <f t="shared" si="1"/>
        <v>18588174</v>
      </c>
      <c r="M24" s="21">
        <f t="shared" si="1"/>
        <v>17731488</v>
      </c>
      <c r="N24" s="21">
        <f t="shared" si="1"/>
        <v>18303744</v>
      </c>
      <c r="O24" s="21">
        <f t="shared" si="1"/>
        <v>18343011</v>
      </c>
      <c r="P24" s="21">
        <f t="shared" si="1"/>
        <v>18473082</v>
      </c>
      <c r="Q24" s="21">
        <f t="shared" si="1"/>
        <v>19440290</v>
      </c>
      <c r="R24" s="21">
        <f t="shared" si="1"/>
        <v>19077106</v>
      </c>
      <c r="S24" s="21">
        <f t="shared" si="1"/>
        <v>18527522</v>
      </c>
      <c r="T24" s="21">
        <f>SUM(T4:T7)-T5</f>
        <v>19013834</v>
      </c>
      <c r="U24" s="21">
        <f>SUM(U4:U7)-U5</f>
        <v>18570399</v>
      </c>
      <c r="V24" s="21">
        <f>SUM(V4:V7)-V5</f>
        <v>18688811</v>
      </c>
      <c r="W24" s="21">
        <f>SUM(W4:W7)-W5</f>
        <v>20865088</v>
      </c>
    </row>
    <row r="25" spans="1:23" ht="18" customHeight="1" x14ac:dyDescent="0.15">
      <c r="A25" s="19" t="s">
        <v>181</v>
      </c>
      <c r="B25" s="19">
        <f t="shared" ref="B25:S25" si="2">+B18+B21+B22</f>
        <v>0</v>
      </c>
      <c r="C25" s="15">
        <f t="shared" si="2"/>
        <v>0</v>
      </c>
      <c r="D25" s="15">
        <f t="shared" si="2"/>
        <v>14210256</v>
      </c>
      <c r="E25" s="15">
        <f t="shared" si="2"/>
        <v>15198128</v>
      </c>
      <c r="F25" s="15">
        <f t="shared" si="2"/>
        <v>12527114</v>
      </c>
      <c r="G25" s="15">
        <f t="shared" si="2"/>
        <v>13579106</v>
      </c>
      <c r="H25" s="15">
        <f t="shared" si="2"/>
        <v>12866934</v>
      </c>
      <c r="I25" s="15">
        <f t="shared" si="2"/>
        <v>11636299</v>
      </c>
      <c r="J25" s="17">
        <f t="shared" si="2"/>
        <v>10387101</v>
      </c>
      <c r="K25" s="16">
        <f t="shared" si="2"/>
        <v>11686480</v>
      </c>
      <c r="L25" s="21">
        <f t="shared" si="2"/>
        <v>12478286</v>
      </c>
      <c r="M25" s="21">
        <f t="shared" si="2"/>
        <v>10231683</v>
      </c>
      <c r="N25" s="21">
        <f t="shared" si="2"/>
        <v>10298373</v>
      </c>
      <c r="O25" s="21">
        <f t="shared" si="2"/>
        <v>8631843</v>
      </c>
      <c r="P25" s="21">
        <f t="shared" si="2"/>
        <v>9570839</v>
      </c>
      <c r="Q25" s="21">
        <f t="shared" si="2"/>
        <v>5602653</v>
      </c>
      <c r="R25" s="21">
        <f t="shared" si="2"/>
        <v>6528742</v>
      </c>
      <c r="S25" s="21">
        <f t="shared" si="2"/>
        <v>5105945</v>
      </c>
      <c r="T25" s="21">
        <f>+T18+T21+T22</f>
        <v>3951921</v>
      </c>
      <c r="U25" s="21">
        <f>+U18+U21+U22</f>
        <v>3377765</v>
      </c>
      <c r="V25" s="21">
        <f>+V18+V21+V22</f>
        <v>6201483</v>
      </c>
      <c r="W25" s="21">
        <f>+W18+W21+W22</f>
        <v>5661378</v>
      </c>
    </row>
    <row r="26" spans="1:23" ht="18" customHeight="1" x14ac:dyDescent="0.15"/>
    <row r="27" spans="1:23" ht="18" customHeight="1" x14ac:dyDescent="0.15"/>
    <row r="28" spans="1:23" ht="18" customHeight="1" x14ac:dyDescent="0.15"/>
    <row r="29" spans="1:23" ht="24.45" customHeight="1" x14ac:dyDescent="0.15"/>
    <row r="30" spans="1:23" ht="18" customHeight="1" x14ac:dyDescent="0.2">
      <c r="A30" s="33" t="s">
        <v>100</v>
      </c>
      <c r="L30" s="34"/>
      <c r="M30" s="34" t="str">
        <f>[1]財政指標!$M$1</f>
        <v>栃木市</v>
      </c>
      <c r="P30" s="34"/>
      <c r="Q30" s="34"/>
      <c r="R30" s="34"/>
      <c r="S30" s="34"/>
      <c r="T30" s="34"/>
      <c r="W30" s="34" t="str">
        <f>[1]財政指標!$M$1</f>
        <v>栃木市</v>
      </c>
    </row>
    <row r="31" spans="1:23" ht="18" customHeight="1" x14ac:dyDescent="0.15"/>
    <row r="32" spans="1:23" ht="18" customHeight="1" x14ac:dyDescent="0.15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15" t="s">
        <v>176</v>
      </c>
      <c r="N32" s="15" t="s">
        <v>184</v>
      </c>
      <c r="O32" s="2" t="s">
        <v>188</v>
      </c>
      <c r="P32" s="2" t="s">
        <v>189</v>
      </c>
      <c r="Q32" s="2" t="s">
        <v>190</v>
      </c>
      <c r="R32" s="2" t="s">
        <v>195</v>
      </c>
      <c r="S32" s="2" t="s">
        <v>198</v>
      </c>
      <c r="T32" s="2" t="s">
        <v>199</v>
      </c>
      <c r="U32" s="2" t="s">
        <v>206</v>
      </c>
      <c r="V32" s="133" t="s">
        <v>304</v>
      </c>
      <c r="W32" s="133" t="s">
        <v>305</v>
      </c>
    </row>
    <row r="33" spans="1:23" ht="18" customHeight="1" x14ac:dyDescent="0.15">
      <c r="A33" s="19" t="s">
        <v>61</v>
      </c>
      <c r="B33" s="35" t="e">
        <f>B4/B$23*100</f>
        <v>#DIV/0!</v>
      </c>
      <c r="C33" s="35" t="e">
        <f t="shared" ref="C33:U48" si="3">C4/C$23*100</f>
        <v>#DIV/0!</v>
      </c>
      <c r="D33" s="35">
        <f t="shared" si="3"/>
        <v>19.650771349523684</v>
      </c>
      <c r="E33" s="35">
        <f t="shared" si="3"/>
        <v>20.21579604510875</v>
      </c>
      <c r="F33" s="35">
        <f t="shared" si="3"/>
        <v>21.297715174770797</v>
      </c>
      <c r="G33" s="35">
        <f t="shared" si="3"/>
        <v>20.689023441333561</v>
      </c>
      <c r="H33" s="35">
        <f t="shared" si="3"/>
        <v>21.340515401338862</v>
      </c>
      <c r="I33" s="35">
        <f t="shared" si="3"/>
        <v>21.701774313484666</v>
      </c>
      <c r="J33" s="35">
        <f t="shared" si="3"/>
        <v>22.648698705479678</v>
      </c>
      <c r="K33" s="35">
        <f t="shared" si="3"/>
        <v>21.135743952331239</v>
      </c>
      <c r="L33" s="35">
        <f t="shared" si="3"/>
        <v>19.916749331446105</v>
      </c>
      <c r="M33" s="35">
        <f t="shared" si="3"/>
        <v>21.659770836157371</v>
      </c>
      <c r="N33" s="35">
        <f t="shared" si="3"/>
        <v>21.326657450366866</v>
      </c>
      <c r="O33" s="35">
        <f t="shared" si="3"/>
        <v>20.915924231955294</v>
      </c>
      <c r="P33" s="35">
        <f t="shared" si="3"/>
        <v>19.507091522488164</v>
      </c>
      <c r="Q33" s="35">
        <f t="shared" si="3"/>
        <v>21.618236005635254</v>
      </c>
      <c r="R33" s="35">
        <f t="shared" si="3"/>
        <v>21.75501180036693</v>
      </c>
      <c r="S33" s="35">
        <f t="shared" si="3"/>
        <v>20.975861165545023</v>
      </c>
      <c r="T33" s="35">
        <f t="shared" si="3"/>
        <v>21.605188332687334</v>
      </c>
      <c r="U33" s="35">
        <f t="shared" si="3"/>
        <v>21.02498073065502</v>
      </c>
      <c r="V33" s="35">
        <f t="shared" ref="V33:W51" si="4">V4/V$23*100</f>
        <v>18.450904299966901</v>
      </c>
      <c r="W33" s="35">
        <f t="shared" si="4"/>
        <v>17.216042481527786</v>
      </c>
    </row>
    <row r="34" spans="1:23" ht="18" customHeight="1" x14ac:dyDescent="0.15">
      <c r="A34" s="19" t="s">
        <v>62</v>
      </c>
      <c r="B34" s="35" t="e">
        <f t="shared" ref="B34:Q49" si="5">B5/B$23*100</f>
        <v>#DIV/0!</v>
      </c>
      <c r="C34" s="35" t="e">
        <f t="shared" si="5"/>
        <v>#DIV/0!</v>
      </c>
      <c r="D34" s="35">
        <f t="shared" si="5"/>
        <v>13.362835647220649</v>
      </c>
      <c r="E34" s="35">
        <f t="shared" si="5"/>
        <v>13.994455446711413</v>
      </c>
      <c r="F34" s="35">
        <f t="shared" si="5"/>
        <v>15.073574012358412</v>
      </c>
      <c r="G34" s="35">
        <f t="shared" si="5"/>
        <v>14.374063432704098</v>
      </c>
      <c r="H34" s="35">
        <f t="shared" si="5"/>
        <v>15.077873629710851</v>
      </c>
      <c r="I34" s="35">
        <f t="shared" si="5"/>
        <v>15.4388390789063</v>
      </c>
      <c r="J34" s="35">
        <f t="shared" si="5"/>
        <v>15.682989680545557</v>
      </c>
      <c r="K34" s="35">
        <f t="shared" si="5"/>
        <v>14.830404294151858</v>
      </c>
      <c r="L34" s="35">
        <f t="shared" si="5"/>
        <v>13.865983001147338</v>
      </c>
      <c r="M34" s="35">
        <f t="shared" si="3"/>
        <v>14.736942131568057</v>
      </c>
      <c r="N34" s="35">
        <f t="shared" si="3"/>
        <v>14.425272749260582</v>
      </c>
      <c r="O34" s="35">
        <f t="shared" si="3"/>
        <v>13.998472870513876</v>
      </c>
      <c r="P34" s="35">
        <f t="shared" si="3"/>
        <v>12.951177851406722</v>
      </c>
      <c r="Q34" s="35">
        <f t="shared" si="3"/>
        <v>14.51396528110137</v>
      </c>
      <c r="R34" s="35">
        <f t="shared" si="3"/>
        <v>14.107390864223387</v>
      </c>
      <c r="S34" s="35">
        <f t="shared" si="3"/>
        <v>13.94043702285008</v>
      </c>
      <c r="T34" s="35">
        <f t="shared" si="3"/>
        <v>14.119889621020601</v>
      </c>
      <c r="U34" s="35">
        <f t="shared" si="3"/>
        <v>13.84020003621503</v>
      </c>
      <c r="V34" s="35">
        <f t="shared" si="4"/>
        <v>11.607927451715778</v>
      </c>
      <c r="W34" s="35">
        <f t="shared" si="4"/>
        <v>10.952715600539916</v>
      </c>
    </row>
    <row r="35" spans="1:23" ht="18" customHeight="1" x14ac:dyDescent="0.15">
      <c r="A35" s="19" t="s">
        <v>63</v>
      </c>
      <c r="B35" s="35" t="e">
        <f t="shared" si="5"/>
        <v>#DIV/0!</v>
      </c>
      <c r="C35" s="35" t="e">
        <f t="shared" si="5"/>
        <v>#DIV/0!</v>
      </c>
      <c r="D35" s="35">
        <f t="shared" si="5"/>
        <v>3.5658017948380687</v>
      </c>
      <c r="E35" s="35">
        <f t="shared" si="5"/>
        <v>3.8887165217021415</v>
      </c>
      <c r="F35" s="35">
        <f t="shared" si="5"/>
        <v>4.6987595831285223</v>
      </c>
      <c r="G35" s="35">
        <f t="shared" si="5"/>
        <v>5.1083504905775037</v>
      </c>
      <c r="H35" s="35">
        <f t="shared" si="5"/>
        <v>5.6127182834796878</v>
      </c>
      <c r="I35" s="35">
        <f t="shared" si="5"/>
        <v>6.3533259493347138</v>
      </c>
      <c r="J35" s="35">
        <f t="shared" si="5"/>
        <v>7.0221204331560454</v>
      </c>
      <c r="K35" s="35">
        <f t="shared" si="5"/>
        <v>7.3265194844437387</v>
      </c>
      <c r="L35" s="35">
        <f t="shared" si="5"/>
        <v>7.5301018375534596</v>
      </c>
      <c r="M35" s="35">
        <f t="shared" si="3"/>
        <v>5.9822338350802413</v>
      </c>
      <c r="N35" s="35">
        <f t="shared" si="3"/>
        <v>6.7312784242458328</v>
      </c>
      <c r="O35" s="35">
        <f t="shared" si="3"/>
        <v>7.8352429442460538</v>
      </c>
      <c r="P35" s="35">
        <f t="shared" si="3"/>
        <v>8.3824706970815726</v>
      </c>
      <c r="Q35" s="35">
        <f t="shared" si="3"/>
        <v>10.206668565991169</v>
      </c>
      <c r="R35" s="35">
        <f t="shared" si="3"/>
        <v>10.443447117454733</v>
      </c>
      <c r="S35" s="35">
        <f t="shared" si="3"/>
        <v>10.978061221578471</v>
      </c>
      <c r="T35" s="35">
        <f t="shared" si="3"/>
        <v>11.995814989866501</v>
      </c>
      <c r="U35" s="35">
        <f t="shared" si="3"/>
        <v>12.206715800434649</v>
      </c>
      <c r="V35" s="35">
        <f t="shared" si="4"/>
        <v>11.356381590843139</v>
      </c>
      <c r="W35" s="35">
        <f t="shared" si="4"/>
        <v>16.077956944485624</v>
      </c>
    </row>
    <row r="36" spans="1:23" ht="18" customHeight="1" x14ac:dyDescent="0.15">
      <c r="A36" s="19" t="s">
        <v>64</v>
      </c>
      <c r="B36" s="35" t="e">
        <f t="shared" si="5"/>
        <v>#DIV/0!</v>
      </c>
      <c r="C36" s="35" t="e">
        <f t="shared" si="5"/>
        <v>#DIV/0!</v>
      </c>
      <c r="D36" s="35">
        <f t="shared" si="5"/>
        <v>8.022623168658054</v>
      </c>
      <c r="E36" s="35">
        <f t="shared" si="5"/>
        <v>8.2454462089273974</v>
      </c>
      <c r="F36" s="35">
        <f t="shared" si="5"/>
        <v>8.9413832986176303</v>
      </c>
      <c r="G36" s="35">
        <f t="shared" si="5"/>
        <v>8.8953927215201318</v>
      </c>
      <c r="H36" s="35">
        <f t="shared" si="5"/>
        <v>9.5699742772245528</v>
      </c>
      <c r="I36" s="35">
        <f t="shared" si="5"/>
        <v>10.210825814272512</v>
      </c>
      <c r="J36" s="35">
        <f t="shared" si="5"/>
        <v>10.712777534799125</v>
      </c>
      <c r="K36" s="35">
        <f t="shared" si="5"/>
        <v>10.950114099596819</v>
      </c>
      <c r="L36" s="35">
        <f t="shared" si="5"/>
        <v>9.9222744340137243</v>
      </c>
      <c r="M36" s="35">
        <f t="shared" si="3"/>
        <v>10.994419629700623</v>
      </c>
      <c r="N36" s="35">
        <f t="shared" si="3"/>
        <v>11.084950382639681</v>
      </c>
      <c r="O36" s="35">
        <f t="shared" si="3"/>
        <v>11.320004057140849</v>
      </c>
      <c r="P36" s="35">
        <f t="shared" si="3"/>
        <v>10.389397846429008</v>
      </c>
      <c r="Q36" s="35">
        <f t="shared" si="3"/>
        <v>13.003204447140343</v>
      </c>
      <c r="R36" s="35">
        <f t="shared" si="3"/>
        <v>11.238171143378858</v>
      </c>
      <c r="S36" s="35">
        <f t="shared" si="3"/>
        <v>11.552947674711724</v>
      </c>
      <c r="T36" s="35">
        <f t="shared" si="3"/>
        <v>12.230748760550506</v>
      </c>
      <c r="U36" s="35">
        <f t="shared" si="3"/>
        <v>11.952901579645888</v>
      </c>
      <c r="V36" s="35">
        <f t="shared" si="4"/>
        <v>10.178875749100891</v>
      </c>
      <c r="W36" s="35">
        <f t="shared" si="4"/>
        <v>9.7582713400787586</v>
      </c>
    </row>
    <row r="37" spans="1:23" ht="18" customHeight="1" x14ac:dyDescent="0.15">
      <c r="A37" s="19" t="s">
        <v>65</v>
      </c>
      <c r="B37" s="35" t="e">
        <f t="shared" si="5"/>
        <v>#DIV/0!</v>
      </c>
      <c r="C37" s="35" t="e">
        <f t="shared" si="5"/>
        <v>#DIV/0!</v>
      </c>
      <c r="D37" s="35">
        <f t="shared" si="5"/>
        <v>7.9951996476781213</v>
      </c>
      <c r="E37" s="35">
        <f t="shared" si="5"/>
        <v>8.2277475937628957</v>
      </c>
      <c r="F37" s="35">
        <f t="shared" si="5"/>
        <v>8.9254361027370788</v>
      </c>
      <c r="G37" s="35">
        <f t="shared" si="5"/>
        <v>8.8786568494189684</v>
      </c>
      <c r="H37" s="35">
        <f t="shared" si="5"/>
        <v>9.5590194691760271</v>
      </c>
      <c r="I37" s="35">
        <f t="shared" si="5"/>
        <v>10.204007641020644</v>
      </c>
      <c r="J37" s="35">
        <f t="shared" si="5"/>
        <v>10.706609123405341</v>
      </c>
      <c r="K37" s="35">
        <f t="shared" si="5"/>
        <v>10.940657230647172</v>
      </c>
      <c r="L37" s="35">
        <f t="shared" si="5"/>
        <v>9.9193734686878585</v>
      </c>
      <c r="M37" s="35">
        <f t="shared" si="3"/>
        <v>10.939764463098676</v>
      </c>
      <c r="N37" s="35">
        <f t="shared" si="3"/>
        <v>11.084680929369989</v>
      </c>
      <c r="O37" s="35">
        <f t="shared" si="3"/>
        <v>11.31972880420798</v>
      </c>
      <c r="P37" s="35">
        <f t="shared" si="3"/>
        <v>10.388973056087391</v>
      </c>
      <c r="Q37" s="35">
        <f t="shared" si="3"/>
        <v>13.002918510792771</v>
      </c>
      <c r="R37" s="35">
        <f t="shared" si="3"/>
        <v>11.237169308130527</v>
      </c>
      <c r="S37" s="35">
        <f t="shared" si="3"/>
        <v>11.551811131729348</v>
      </c>
      <c r="T37" s="35">
        <f t="shared" si="3"/>
        <v>12.228024960613372</v>
      </c>
      <c r="U37" s="35">
        <f t="shared" si="3"/>
        <v>11.951974548843793</v>
      </c>
      <c r="V37" s="35">
        <f t="shared" si="4"/>
        <v>10.178310900610906</v>
      </c>
      <c r="W37" s="35">
        <f t="shared" si="4"/>
        <v>9.75766264770823</v>
      </c>
    </row>
    <row r="38" spans="1:23" ht="18" customHeight="1" x14ac:dyDescent="0.15">
      <c r="A38" s="19" t="s">
        <v>66</v>
      </c>
      <c r="B38" s="35" t="e">
        <f t="shared" si="5"/>
        <v>#DIV/0!</v>
      </c>
      <c r="C38" s="35" t="e">
        <f t="shared" si="5"/>
        <v>#DIV/0!</v>
      </c>
      <c r="D38" s="35">
        <f t="shared" si="5"/>
        <v>2.7423520979932548E-2</v>
      </c>
      <c r="E38" s="35">
        <f t="shared" si="5"/>
        <v>1.7698615164502173E-2</v>
      </c>
      <c r="F38" s="35">
        <f t="shared" si="5"/>
        <v>1.5947195880551514E-2</v>
      </c>
      <c r="G38" s="35">
        <f t="shared" si="5"/>
        <v>1.6735872101162858E-2</v>
      </c>
      <c r="H38" s="35">
        <f t="shared" si="5"/>
        <v>1.0954808048524148E-2</v>
      </c>
      <c r="I38" s="35">
        <f t="shared" si="5"/>
        <v>6.8181732518688394E-3</v>
      </c>
      <c r="J38" s="35">
        <f t="shared" si="5"/>
        <v>6.1684113937823352E-3</v>
      </c>
      <c r="K38" s="35">
        <f t="shared" si="5"/>
        <v>9.456868949647779E-3</v>
      </c>
      <c r="L38" s="35">
        <f t="shared" si="5"/>
        <v>2.9009653258651536E-3</v>
      </c>
      <c r="M38" s="35">
        <f t="shared" si="3"/>
        <v>1.7540728427447984E-3</v>
      </c>
      <c r="N38" s="35">
        <f t="shared" si="3"/>
        <v>2.6945326969246293E-4</v>
      </c>
      <c r="O38" s="35">
        <f t="shared" si="3"/>
        <v>2.7525293286915202E-4</v>
      </c>
      <c r="P38" s="35">
        <f t="shared" si="3"/>
        <v>4.2479034161867208E-4</v>
      </c>
      <c r="Q38" s="35">
        <f t="shared" si="3"/>
        <v>2.8593634757131085E-4</v>
      </c>
      <c r="R38" s="35">
        <f t="shared" si="3"/>
        <v>1.001835248330026E-3</v>
      </c>
      <c r="S38" s="35">
        <f t="shared" si="3"/>
        <v>2.0030395949736531E-3</v>
      </c>
      <c r="T38" s="35">
        <f t="shared" si="3"/>
        <v>3.6132531909436783E-3</v>
      </c>
      <c r="U38" s="35">
        <f t="shared" si="3"/>
        <v>1.8248637836511573E-3</v>
      </c>
      <c r="V38" s="35">
        <f t="shared" si="4"/>
        <v>5.6484848998347107E-4</v>
      </c>
      <c r="W38" s="35">
        <f t="shared" si="4"/>
        <v>6.0869237052808931E-4</v>
      </c>
    </row>
    <row r="39" spans="1:23" ht="18" customHeight="1" x14ac:dyDescent="0.15">
      <c r="A39" s="19" t="s">
        <v>67</v>
      </c>
      <c r="B39" s="35" t="e">
        <f t="shared" si="5"/>
        <v>#DIV/0!</v>
      </c>
      <c r="C39" s="35" t="e">
        <f t="shared" si="5"/>
        <v>#DIV/0!</v>
      </c>
      <c r="D39" s="35">
        <f t="shared" si="5"/>
        <v>10.120351364337999</v>
      </c>
      <c r="E39" s="35">
        <f t="shared" si="5"/>
        <v>10.26312746844639</v>
      </c>
      <c r="F39" s="35">
        <f t="shared" si="5"/>
        <v>10.997519660154714</v>
      </c>
      <c r="G39" s="35">
        <f t="shared" si="5"/>
        <v>9.9572748805404601</v>
      </c>
      <c r="H39" s="35">
        <f t="shared" si="5"/>
        <v>10.728796749745072</v>
      </c>
      <c r="I39" s="35">
        <f t="shared" si="5"/>
        <v>11.15240903403693</v>
      </c>
      <c r="J39" s="35">
        <f t="shared" si="5"/>
        <v>11.472081000672455</v>
      </c>
      <c r="K39" s="35">
        <f t="shared" si="5"/>
        <v>11.322745861164849</v>
      </c>
      <c r="L39" s="35">
        <f t="shared" si="5"/>
        <v>10.8121892732917</v>
      </c>
      <c r="M39" s="35">
        <f t="shared" si="3"/>
        <v>11.622754669641516</v>
      </c>
      <c r="N39" s="35">
        <f t="shared" si="3"/>
        <v>12.058741668200163</v>
      </c>
      <c r="O39" s="35">
        <f t="shared" si="3"/>
        <v>12.586958354384176</v>
      </c>
      <c r="P39" s="35">
        <f t="shared" si="3"/>
        <v>12.190220866319081</v>
      </c>
      <c r="Q39" s="35">
        <f t="shared" si="3"/>
        <v>13.348707792537962</v>
      </c>
      <c r="R39" s="35">
        <f t="shared" si="3"/>
        <v>12.422187854719407</v>
      </c>
      <c r="S39" s="35">
        <f t="shared" si="3"/>
        <v>12.536841663054505</v>
      </c>
      <c r="T39" s="35">
        <f t="shared" si="3"/>
        <v>12.946483839429824</v>
      </c>
      <c r="U39" s="35">
        <f t="shared" si="3"/>
        <v>12.796370652511433</v>
      </c>
      <c r="V39" s="35">
        <f t="shared" si="4"/>
        <v>13.099628126433718</v>
      </c>
      <c r="W39" s="35">
        <f t="shared" si="4"/>
        <v>12.582321258465493</v>
      </c>
    </row>
    <row r="40" spans="1:23" ht="18" customHeight="1" x14ac:dyDescent="0.15">
      <c r="A40" s="19" t="s">
        <v>68</v>
      </c>
      <c r="B40" s="35" t="e">
        <f t="shared" si="5"/>
        <v>#DIV/0!</v>
      </c>
      <c r="C40" s="35" t="e">
        <f t="shared" si="5"/>
        <v>#DIV/0!</v>
      </c>
      <c r="D40" s="35">
        <f t="shared" si="5"/>
        <v>0.49854182986724288</v>
      </c>
      <c r="E40" s="35">
        <f t="shared" si="5"/>
        <v>0.66772738663546705</v>
      </c>
      <c r="F40" s="35">
        <f t="shared" si="5"/>
        <v>0.61407151975423269</v>
      </c>
      <c r="G40" s="35">
        <f t="shared" si="5"/>
        <v>0.53210701193321241</v>
      </c>
      <c r="H40" s="35">
        <f t="shared" si="5"/>
        <v>0.58353002707008572</v>
      </c>
      <c r="I40" s="35">
        <f t="shared" si="5"/>
        <v>0.61950025370155692</v>
      </c>
      <c r="J40" s="35">
        <f t="shared" si="5"/>
        <v>0.65079898864224894</v>
      </c>
      <c r="K40" s="35">
        <f t="shared" si="5"/>
        <v>0.7257315498906437</v>
      </c>
      <c r="L40" s="35">
        <f t="shared" si="5"/>
        <v>0.63389610519370698</v>
      </c>
      <c r="M40" s="35">
        <f t="shared" si="3"/>
        <v>0.67082282423987472</v>
      </c>
      <c r="N40" s="35">
        <f t="shared" si="3"/>
        <v>0.67070126603474178</v>
      </c>
      <c r="O40" s="35">
        <f t="shared" si="3"/>
        <v>0.72942027210325289</v>
      </c>
      <c r="P40" s="35">
        <f t="shared" si="3"/>
        <v>0.71148030710310994</v>
      </c>
      <c r="Q40" s="35">
        <f t="shared" si="3"/>
        <v>0.60955172675000246</v>
      </c>
      <c r="R40" s="35">
        <f t="shared" si="3"/>
        <v>0.5864128781185225</v>
      </c>
      <c r="S40" s="35">
        <f t="shared" si="3"/>
        <v>0.59502251940159878</v>
      </c>
      <c r="T40" s="35">
        <f t="shared" si="3"/>
        <v>0.51746172699521964</v>
      </c>
      <c r="U40" s="35">
        <f t="shared" si="3"/>
        <v>0.56823338440843196</v>
      </c>
      <c r="V40" s="35">
        <f t="shared" si="4"/>
        <v>0.53920993144001683</v>
      </c>
      <c r="W40" s="35">
        <f t="shared" si="4"/>
        <v>0.26633695761150927</v>
      </c>
    </row>
    <row r="41" spans="1:23" ht="18" customHeight="1" x14ac:dyDescent="0.15">
      <c r="A41" s="19" t="s">
        <v>69</v>
      </c>
      <c r="B41" s="35" t="e">
        <f t="shared" si="5"/>
        <v>#DIV/0!</v>
      </c>
      <c r="C41" s="35" t="e">
        <f t="shared" si="5"/>
        <v>#DIV/0!</v>
      </c>
      <c r="D41" s="35">
        <f t="shared" si="5"/>
        <v>8.9159296258631571</v>
      </c>
      <c r="E41" s="35">
        <f t="shared" si="5"/>
        <v>9.5192078772901532</v>
      </c>
      <c r="F41" s="35">
        <f t="shared" si="5"/>
        <v>10.188819215810652</v>
      </c>
      <c r="G41" s="35">
        <f t="shared" si="5"/>
        <v>10.879548625942503</v>
      </c>
      <c r="H41" s="35">
        <f t="shared" si="5"/>
        <v>9.7147310113118905</v>
      </c>
      <c r="I41" s="35">
        <f t="shared" si="5"/>
        <v>10.6910482208853</v>
      </c>
      <c r="J41" s="35">
        <f t="shared" si="5"/>
        <v>10.586074664626473</v>
      </c>
      <c r="K41" s="35">
        <f t="shared" si="5"/>
        <v>9.9658194731897236</v>
      </c>
      <c r="L41" s="35">
        <f t="shared" si="5"/>
        <v>10.703975024115909</v>
      </c>
      <c r="M41" s="35">
        <f t="shared" si="3"/>
        <v>10.19026547968739</v>
      </c>
      <c r="N41" s="35">
        <f t="shared" si="3"/>
        <v>10.162956141882544</v>
      </c>
      <c r="O41" s="35">
        <f t="shared" si="3"/>
        <v>10.960453821306976</v>
      </c>
      <c r="P41" s="35">
        <f t="shared" si="3"/>
        <v>10.106044039237283</v>
      </c>
      <c r="Q41" s="35">
        <f t="shared" si="3"/>
        <v>10.206087469542879</v>
      </c>
      <c r="R41" s="35">
        <f t="shared" si="3"/>
        <v>11.238690276189358</v>
      </c>
      <c r="S41" s="35">
        <f t="shared" si="3"/>
        <v>11.585468302321091</v>
      </c>
      <c r="T41" s="35">
        <f t="shared" si="3"/>
        <v>11.669308511561447</v>
      </c>
      <c r="U41" s="35">
        <f t="shared" si="3"/>
        <v>12.742123535102765</v>
      </c>
      <c r="V41" s="35">
        <f t="shared" si="4"/>
        <v>15.688874348319427</v>
      </c>
      <c r="W41" s="35">
        <f t="shared" si="4"/>
        <v>10.522231849190709</v>
      </c>
    </row>
    <row r="42" spans="1:23" ht="18" customHeight="1" x14ac:dyDescent="0.15">
      <c r="A42" s="19" t="s">
        <v>70</v>
      </c>
      <c r="B42" s="35" t="e">
        <f t="shared" si="5"/>
        <v>#DIV/0!</v>
      </c>
      <c r="C42" s="35" t="e">
        <f t="shared" si="5"/>
        <v>#DIV/0!</v>
      </c>
      <c r="D42" s="35">
        <f t="shared" si="5"/>
        <v>5.1243758658847192</v>
      </c>
      <c r="E42" s="35">
        <f t="shared" si="5"/>
        <v>5.6326550567526157</v>
      </c>
      <c r="F42" s="35">
        <f t="shared" si="5"/>
        <v>5.6812550186711128</v>
      </c>
      <c r="G42" s="35">
        <f t="shared" si="5"/>
        <v>5.75935136936699</v>
      </c>
      <c r="H42" s="35">
        <f t="shared" si="5"/>
        <v>5.7843669689795822</v>
      </c>
      <c r="I42" s="35">
        <f t="shared" si="5"/>
        <v>6.0040645197071463</v>
      </c>
      <c r="J42" s="35">
        <f t="shared" si="5"/>
        <v>6.1484576884543873</v>
      </c>
      <c r="K42" s="35">
        <f t="shared" si="5"/>
        <v>5.8009022526641303</v>
      </c>
      <c r="L42" s="35">
        <f t="shared" si="5"/>
        <v>5.5272617060534861</v>
      </c>
      <c r="M42" s="35">
        <f t="shared" si="3"/>
        <v>6.2404311785597999</v>
      </c>
      <c r="N42" s="35">
        <f t="shared" si="3"/>
        <v>6.4520478501959575</v>
      </c>
      <c r="O42" s="35">
        <f t="shared" si="3"/>
        <v>6.9716412364632632</v>
      </c>
      <c r="P42" s="35">
        <f t="shared" si="3"/>
        <v>6.1351246472660153</v>
      </c>
      <c r="Q42" s="35">
        <f t="shared" si="3"/>
        <v>6.0280224538434748</v>
      </c>
      <c r="R42" s="35">
        <f t="shared" si="3"/>
        <v>7.1703306855510798</v>
      </c>
      <c r="S42" s="35">
        <f t="shared" si="3"/>
        <v>8.1081704313831082</v>
      </c>
      <c r="T42" s="35">
        <f t="shared" si="3"/>
        <v>7.8967732853558879</v>
      </c>
      <c r="U42" s="35">
        <f t="shared" si="3"/>
        <v>8.5629835189495562</v>
      </c>
      <c r="V42" s="35">
        <f t="shared" si="4"/>
        <v>7.5029359818907864</v>
      </c>
      <c r="W42" s="35">
        <f t="shared" si="4"/>
        <v>7.1201098815593999</v>
      </c>
    </row>
    <row r="43" spans="1:23" ht="18" customHeight="1" x14ac:dyDescent="0.15">
      <c r="A43" s="19" t="s">
        <v>71</v>
      </c>
      <c r="B43" s="35" t="e">
        <f t="shared" si="5"/>
        <v>#DIV/0!</v>
      </c>
      <c r="C43" s="35" t="e">
        <f t="shared" si="5"/>
        <v>#DIV/0!</v>
      </c>
      <c r="D43" s="35">
        <f t="shared" si="5"/>
        <v>4.6557298577792334</v>
      </c>
      <c r="E43" s="35">
        <f t="shared" si="5"/>
        <v>5.3713444067415681</v>
      </c>
      <c r="F43" s="35">
        <f t="shared" si="5"/>
        <v>5.7818652981015548</v>
      </c>
      <c r="G43" s="35">
        <f t="shared" si="5"/>
        <v>5.5244020395627986</v>
      </c>
      <c r="H43" s="35">
        <f t="shared" si="5"/>
        <v>6.3705938771891413</v>
      </c>
      <c r="I43" s="35">
        <f t="shared" si="5"/>
        <v>6.2731703469097315</v>
      </c>
      <c r="J43" s="35">
        <f t="shared" si="5"/>
        <v>5.8153679855613145</v>
      </c>
      <c r="K43" s="35">
        <f t="shared" si="5"/>
        <v>6.6795639087251839</v>
      </c>
      <c r="L43" s="35">
        <f t="shared" si="5"/>
        <v>6.9387391512089076</v>
      </c>
      <c r="M43" s="35">
        <f t="shared" si="3"/>
        <v>8.5197300837067527</v>
      </c>
      <c r="N43" s="35">
        <f t="shared" si="3"/>
        <v>8.3486438748406666</v>
      </c>
      <c r="O43" s="35">
        <f t="shared" si="3"/>
        <v>8.9669475622846591</v>
      </c>
      <c r="P43" s="35">
        <f t="shared" si="3"/>
        <v>8.4639309795679782</v>
      </c>
      <c r="Q43" s="35">
        <f t="shared" si="3"/>
        <v>10.536503060729537</v>
      </c>
      <c r="R43" s="35">
        <f t="shared" si="3"/>
        <v>10.54092113332066</v>
      </c>
      <c r="S43" s="35">
        <f t="shared" si="3"/>
        <v>11.767254125539486</v>
      </c>
      <c r="T43" s="35">
        <f t="shared" si="3"/>
        <v>12.187035387223112</v>
      </c>
      <c r="U43" s="35">
        <f t="shared" si="3"/>
        <v>12.549050513640758</v>
      </c>
      <c r="V43" s="35">
        <f t="shared" si="4"/>
        <v>11.912673909949929</v>
      </c>
      <c r="W43" s="35">
        <f t="shared" si="4"/>
        <v>11.928921980845091</v>
      </c>
    </row>
    <row r="44" spans="1:23" ht="18" customHeight="1" x14ac:dyDescent="0.15">
      <c r="A44" s="19" t="s">
        <v>72</v>
      </c>
      <c r="B44" s="35" t="e">
        <f t="shared" si="5"/>
        <v>#DIV/0!</v>
      </c>
      <c r="C44" s="35" t="e">
        <f t="shared" si="5"/>
        <v>#DIV/0!</v>
      </c>
      <c r="D44" s="35">
        <f t="shared" si="5"/>
        <v>7.7087194173718929</v>
      </c>
      <c r="E44" s="35">
        <f t="shared" si="5"/>
        <v>3.4529793324876024</v>
      </c>
      <c r="F44" s="35">
        <f t="shared" si="5"/>
        <v>3.6583380243718078</v>
      </c>
      <c r="G44" s="35">
        <f t="shared" si="5"/>
        <v>3.8175037496163577</v>
      </c>
      <c r="H44" s="35">
        <f t="shared" si="5"/>
        <v>2.5595210483773911</v>
      </c>
      <c r="I44" s="35">
        <f t="shared" si="5"/>
        <v>2.3542957049143078</v>
      </c>
      <c r="J44" s="35">
        <f t="shared" si="5"/>
        <v>3.0667969689049119</v>
      </c>
      <c r="K44" s="35">
        <f t="shared" si="5"/>
        <v>2.7278547406169089</v>
      </c>
      <c r="L44" s="35">
        <f t="shared" si="5"/>
        <v>4.3220342509718588</v>
      </c>
      <c r="M44" s="35">
        <f t="shared" si="3"/>
        <v>3.9866306093206725</v>
      </c>
      <c r="N44" s="35">
        <f t="shared" si="3"/>
        <v>3.4768090017921853</v>
      </c>
      <c r="O44" s="35">
        <f t="shared" si="3"/>
        <v>3.3772245980264057</v>
      </c>
      <c r="P44" s="35">
        <f t="shared" si="3"/>
        <v>4.367855920067802</v>
      </c>
      <c r="Q44" s="35">
        <f t="shared" si="3"/>
        <v>2.5239370806290924</v>
      </c>
      <c r="R44" s="35">
        <f t="shared" si="3"/>
        <v>2.3966631418004214</v>
      </c>
      <c r="S44" s="35">
        <f t="shared" si="3"/>
        <v>3.5062351006318404</v>
      </c>
      <c r="T44" s="35">
        <f t="shared" si="3"/>
        <v>3.5158182873517339</v>
      </c>
      <c r="U44" s="35">
        <f t="shared" si="3"/>
        <v>4.0953422712079464</v>
      </c>
      <c r="V44" s="35">
        <f t="shared" si="4"/>
        <v>1.8116381340084642</v>
      </c>
      <c r="W44" s="35">
        <f t="shared" si="4"/>
        <v>6.6979291068169893</v>
      </c>
    </row>
    <row r="45" spans="1:23" ht="18" customHeight="1" x14ac:dyDescent="0.15">
      <c r="A45" s="19" t="s">
        <v>73</v>
      </c>
      <c r="B45" s="35" t="e">
        <f t="shared" si="5"/>
        <v>#DIV/0!</v>
      </c>
      <c r="C45" s="35" t="e">
        <f t="shared" si="5"/>
        <v>#DIV/0!</v>
      </c>
      <c r="D45" s="35">
        <f t="shared" si="5"/>
        <v>3.0807363814440611</v>
      </c>
      <c r="E45" s="35">
        <f t="shared" si="5"/>
        <v>3.3924555469322089</v>
      </c>
      <c r="F45" s="35">
        <f t="shared" si="5"/>
        <v>4.0757955308292226</v>
      </c>
      <c r="G45" s="35">
        <f t="shared" si="5"/>
        <v>4.2953062037557173</v>
      </c>
      <c r="H45" s="35">
        <f t="shared" si="5"/>
        <v>4.4327864429118868</v>
      </c>
      <c r="I45" s="35">
        <f t="shared" si="5"/>
        <v>4.5369367749156559</v>
      </c>
      <c r="J45" s="35">
        <f t="shared" si="5"/>
        <v>4.5900561553311574</v>
      </c>
      <c r="K45" s="35">
        <f t="shared" si="5"/>
        <v>4.2521310412492381</v>
      </c>
      <c r="L45" s="35">
        <f t="shared" si="5"/>
        <v>4.1340565227461514</v>
      </c>
      <c r="M45" s="35">
        <f t="shared" si="3"/>
        <v>4.0788163978399323</v>
      </c>
      <c r="N45" s="35">
        <f t="shared" si="3"/>
        <v>4.1160056204530431</v>
      </c>
      <c r="O45" s="35">
        <f t="shared" si="3"/>
        <v>4.4511566838216963</v>
      </c>
      <c r="P45" s="35">
        <f t="shared" si="3"/>
        <v>6.0493128539630279</v>
      </c>
      <c r="Q45" s="35">
        <f t="shared" si="3"/>
        <v>5.0277294843841283</v>
      </c>
      <c r="R45" s="35">
        <f t="shared" si="3"/>
        <v>4.5132108712694752</v>
      </c>
      <c r="S45" s="35">
        <f t="shared" si="3"/>
        <v>4.5123762133858509</v>
      </c>
      <c r="T45" s="35">
        <f t="shared" si="3"/>
        <v>3.8062597261351736</v>
      </c>
      <c r="U45" s="35">
        <f t="shared" si="3"/>
        <v>3.845664408328795</v>
      </c>
      <c r="V45" s="35">
        <f t="shared" si="4"/>
        <v>3.6932597121793123</v>
      </c>
      <c r="W45" s="35">
        <f t="shared" si="4"/>
        <v>3.2685047071625366</v>
      </c>
    </row>
    <row r="46" spans="1:23" ht="18" customHeight="1" x14ac:dyDescent="0.15">
      <c r="A46" s="19" t="s">
        <v>81</v>
      </c>
      <c r="B46" s="35" t="e">
        <f t="shared" si="5"/>
        <v>#DIV/0!</v>
      </c>
      <c r="C46" s="35" t="e">
        <f t="shared" si="5"/>
        <v>#DIV/0!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3"/>
        <v>0</v>
      </c>
      <c r="N46" s="35">
        <f t="shared" si="3"/>
        <v>0</v>
      </c>
      <c r="O46" s="35">
        <f t="shared" si="3"/>
        <v>0</v>
      </c>
      <c r="P46" s="35">
        <f t="shared" si="3"/>
        <v>0</v>
      </c>
      <c r="Q46" s="35">
        <f t="shared" si="3"/>
        <v>2.3059382868654102E-6</v>
      </c>
      <c r="R46" s="35">
        <f t="shared" si="3"/>
        <v>2.27689829165915E-6</v>
      </c>
      <c r="S46" s="35">
        <f t="shared" si="3"/>
        <v>2.3482293024310115E-6</v>
      </c>
      <c r="T46" s="35">
        <f t="shared" si="3"/>
        <v>2.4104424222439482E-6</v>
      </c>
      <c r="U46" s="35">
        <f t="shared" si="3"/>
        <v>2.4331517115348764E-6</v>
      </c>
      <c r="V46" s="35">
        <f t="shared" si="4"/>
        <v>0</v>
      </c>
      <c r="W46" s="35">
        <f t="shared" si="4"/>
        <v>0</v>
      </c>
    </row>
    <row r="47" spans="1:23" ht="18" customHeight="1" x14ac:dyDescent="0.15">
      <c r="A47" s="19" t="s">
        <v>74</v>
      </c>
      <c r="B47" s="35" t="e">
        <f t="shared" si="5"/>
        <v>#DIV/0!</v>
      </c>
      <c r="C47" s="35" t="e">
        <f t="shared" si="5"/>
        <v>#DIV/0!</v>
      </c>
      <c r="D47" s="35">
        <f t="shared" si="5"/>
        <v>33.641017504864188</v>
      </c>
      <c r="E47" s="35">
        <f t="shared" si="5"/>
        <v>34.983199205728319</v>
      </c>
      <c r="F47" s="35">
        <f t="shared" si="5"/>
        <v>29.711159857650145</v>
      </c>
      <c r="G47" s="35">
        <f t="shared" si="5"/>
        <v>30.153621024611148</v>
      </c>
      <c r="H47" s="35">
        <f t="shared" si="5"/>
        <v>28.926019192751362</v>
      </c>
      <c r="I47" s="35">
        <f t="shared" si="5"/>
        <v>26.076910160931327</v>
      </c>
      <c r="J47" s="35">
        <f t="shared" si="5"/>
        <v>23.415711557502444</v>
      </c>
      <c r="K47" s="35">
        <f t="shared" si="5"/>
        <v>24.776875132853977</v>
      </c>
      <c r="L47" s="35">
        <f t="shared" si="5"/>
        <v>25.000784547275412</v>
      </c>
      <c r="M47" s="35">
        <f t="shared" si="3"/>
        <v>22.158208610946229</v>
      </c>
      <c r="N47" s="35">
        <f t="shared" si="3"/>
        <v>21.870578814493292</v>
      </c>
      <c r="O47" s="35">
        <f t="shared" si="3"/>
        <v>18.536024022503106</v>
      </c>
      <c r="P47" s="35">
        <f t="shared" si="3"/>
        <v>19.797337293954151</v>
      </c>
      <c r="Q47" s="35">
        <f t="shared" si="3"/>
        <v>12.919369754783064</v>
      </c>
      <c r="R47" s="35">
        <f t="shared" si="3"/>
        <v>14.864341147488888</v>
      </c>
      <c r="S47" s="35">
        <f t="shared" si="3"/>
        <v>11.988959846899206</v>
      </c>
      <c r="T47" s="35">
        <f t="shared" si="3"/>
        <v>9.5258756173143038</v>
      </c>
      <c r="U47" s="35">
        <f t="shared" si="3"/>
        <v>8.2088942498250201</v>
      </c>
      <c r="V47" s="35">
        <f t="shared" si="4"/>
        <v>13.268554197758206</v>
      </c>
      <c r="W47" s="35">
        <f t="shared" si="4"/>
        <v>11.675524378676231</v>
      </c>
    </row>
    <row r="48" spans="1:23" ht="18" customHeight="1" x14ac:dyDescent="0.15">
      <c r="A48" s="19" t="s">
        <v>75</v>
      </c>
      <c r="B48" s="35" t="e">
        <f t="shared" si="5"/>
        <v>#DIV/0!</v>
      </c>
      <c r="C48" s="35" t="e">
        <f t="shared" si="5"/>
        <v>#DIV/0!</v>
      </c>
      <c r="D48" s="35">
        <f t="shared" si="5"/>
        <v>6.0037898944657995</v>
      </c>
      <c r="E48" s="35">
        <f t="shared" si="5"/>
        <v>6.2881322119008303</v>
      </c>
      <c r="F48" s="35">
        <f t="shared" si="5"/>
        <v>8.2317425799651787</v>
      </c>
      <c r="G48" s="35">
        <f t="shared" si="5"/>
        <v>9.4548930089085275</v>
      </c>
      <c r="H48" s="35">
        <f t="shared" si="5"/>
        <v>6.097711552805837</v>
      </c>
      <c r="I48" s="35">
        <f t="shared" si="5"/>
        <v>4.4037075606294671</v>
      </c>
      <c r="J48" s="35">
        <f t="shared" si="5"/>
        <v>3.3433128182138256</v>
      </c>
      <c r="K48" s="35">
        <f t="shared" si="5"/>
        <v>5.6813589870303387</v>
      </c>
      <c r="L48" s="35">
        <f t="shared" si="5"/>
        <v>4.858228336850444</v>
      </c>
      <c r="M48" s="35">
        <f t="shared" si="3"/>
        <v>4.8146532238300885</v>
      </c>
      <c r="N48" s="35">
        <f t="shared" si="3"/>
        <v>5.2863652047721885</v>
      </c>
      <c r="O48" s="35">
        <f t="shared" si="3"/>
        <v>2.5785803978536479</v>
      </c>
      <c r="P48" s="35">
        <f t="shared" si="3"/>
        <v>3.6876691921799369</v>
      </c>
      <c r="Q48" s="35">
        <f t="shared" si="3"/>
        <v>2.9725366208941759</v>
      </c>
      <c r="R48" s="35">
        <f t="shared" si="3"/>
        <v>3.9164904745846121</v>
      </c>
      <c r="S48" s="35">
        <f t="shared" si="3"/>
        <v>2.3624595720037433</v>
      </c>
      <c r="T48" s="35">
        <f t="shared" si="3"/>
        <v>2.1125768207999966</v>
      </c>
      <c r="U48" s="35">
        <f t="shared" si="3"/>
        <v>2.5883332613931476</v>
      </c>
      <c r="V48" s="35">
        <f t="shared" si="4"/>
        <v>3.0133982275781843</v>
      </c>
      <c r="W48" s="35">
        <f t="shared" si="4"/>
        <v>3.7874201114476529</v>
      </c>
    </row>
    <row r="49" spans="1:23" ht="18" customHeight="1" x14ac:dyDescent="0.15">
      <c r="A49" s="19" t="s">
        <v>76</v>
      </c>
      <c r="B49" s="35" t="e">
        <f t="shared" si="5"/>
        <v>#DIV/0!</v>
      </c>
      <c r="C49" s="35" t="e">
        <f t="shared" si="5"/>
        <v>#DIV/0!</v>
      </c>
      <c r="D49" s="35">
        <f t="shared" si="5"/>
        <v>27.263432372672529</v>
      </c>
      <c r="E49" s="35">
        <f t="shared" si="5"/>
        <v>28.123638119875348</v>
      </c>
      <c r="F49" s="35">
        <f t="shared" si="5"/>
        <v>20.733847878140818</v>
      </c>
      <c r="G49" s="35">
        <f t="shared" si="5"/>
        <v>19.743779153610269</v>
      </c>
      <c r="H49" s="35">
        <f t="shared" si="5"/>
        <v>20.98730083205</v>
      </c>
      <c r="I49" s="35">
        <f t="shared" si="5"/>
        <v>18.974287387595492</v>
      </c>
      <c r="J49" s="35">
        <f t="shared" si="5"/>
        <v>17.117934994555259</v>
      </c>
      <c r="K49" s="35">
        <f t="shared" si="5"/>
        <v>17.15009579556688</v>
      </c>
      <c r="L49" s="35">
        <f t="shared" si="5"/>
        <v>17.615318849964062</v>
      </c>
      <c r="M49" s="35">
        <f t="shared" si="5"/>
        <v>15.702614795297192</v>
      </c>
      <c r="N49" s="35">
        <f t="shared" si="5"/>
        <v>15.136338542798855</v>
      </c>
      <c r="O49" s="35">
        <f t="shared" si="5"/>
        <v>14.142128686906538</v>
      </c>
      <c r="P49" s="35">
        <f t="shared" si="5"/>
        <v>14.368166535054186</v>
      </c>
      <c r="Q49" s="35">
        <f t="shared" si="5"/>
        <v>9.3239530838408022</v>
      </c>
      <c r="R49" s="35">
        <f t="shared" ref="Q49:U51" si="6">R20/R$23*100</f>
        <v>10.491960989355114</v>
      </c>
      <c r="S49" s="35">
        <f t="shared" si="6"/>
        <v>9.1126020332049489</v>
      </c>
      <c r="T49" s="35">
        <f t="shared" si="6"/>
        <v>7.1692005237409289</v>
      </c>
      <c r="U49" s="35">
        <f t="shared" si="6"/>
        <v>5.5332035425326351</v>
      </c>
      <c r="V49" s="35">
        <f t="shared" si="4"/>
        <v>10.154309118941837</v>
      </c>
      <c r="W49" s="35">
        <f t="shared" si="4"/>
        <v>7.7642673519676144</v>
      </c>
    </row>
    <row r="50" spans="1:23" ht="18" customHeight="1" x14ac:dyDescent="0.15">
      <c r="A50" s="19" t="s">
        <v>77</v>
      </c>
      <c r="B50" s="35" t="e">
        <f t="shared" ref="B50:P51" si="7">B21/B$23*100</f>
        <v>#DIV/0!</v>
      </c>
      <c r="C50" s="35" t="e">
        <f t="shared" si="7"/>
        <v>#DIV/0!</v>
      </c>
      <c r="D50" s="35">
        <f t="shared" si="7"/>
        <v>0.13977770545241452</v>
      </c>
      <c r="E50" s="35">
        <f t="shared" si="7"/>
        <v>0</v>
      </c>
      <c r="F50" s="35">
        <f t="shared" si="7"/>
        <v>3.4572836810725142E-2</v>
      </c>
      <c r="G50" s="35">
        <f t="shared" si="7"/>
        <v>0.14746981060660663</v>
      </c>
      <c r="H50" s="35">
        <f t="shared" si="7"/>
        <v>0.16081368860006415</v>
      </c>
      <c r="I50" s="35">
        <f t="shared" si="7"/>
        <v>2.9803426613302288E-2</v>
      </c>
      <c r="J50" s="35">
        <f t="shared" si="7"/>
        <v>1.9516005324146747E-2</v>
      </c>
      <c r="K50" s="35">
        <f t="shared" si="7"/>
        <v>0.13690075593767617</v>
      </c>
      <c r="L50" s="35">
        <f t="shared" si="7"/>
        <v>8.5199522183066673E-2</v>
      </c>
      <c r="M50" s="35">
        <f t="shared" si="7"/>
        <v>0.13634702367939505</v>
      </c>
      <c r="N50" s="35">
        <f t="shared" si="7"/>
        <v>0.15267735505098173</v>
      </c>
      <c r="O50" s="35">
        <f t="shared" si="7"/>
        <v>0.32064345222752699</v>
      </c>
      <c r="P50" s="35">
        <f t="shared" si="7"/>
        <v>3.4857673788825864E-2</v>
      </c>
      <c r="Q50" s="35">
        <f t="shared" si="6"/>
        <v>0</v>
      </c>
      <c r="R50" s="35">
        <f t="shared" si="6"/>
        <v>9.3808209616356986E-4</v>
      </c>
      <c r="S50" s="35">
        <f t="shared" si="6"/>
        <v>9.674704726015768E-4</v>
      </c>
      <c r="T50" s="35">
        <f t="shared" si="6"/>
        <v>0</v>
      </c>
      <c r="U50" s="35">
        <f t="shared" si="6"/>
        <v>9.7180079358702952E-3</v>
      </c>
      <c r="V50" s="35">
        <f t="shared" si="4"/>
        <v>0</v>
      </c>
      <c r="W50" s="35">
        <f t="shared" si="4"/>
        <v>5.9589951392716002E-3</v>
      </c>
    </row>
    <row r="51" spans="1:23" ht="18" customHeight="1" x14ac:dyDescent="0.15">
      <c r="A51" s="19" t="s">
        <v>78</v>
      </c>
      <c r="B51" s="35" t="e">
        <f t="shared" si="7"/>
        <v>#DIV/0!</v>
      </c>
      <c r="C51" s="35" t="e">
        <f t="shared" si="7"/>
        <v>#DIV/0!</v>
      </c>
      <c r="D51" s="35">
        <f t="shared" si="7"/>
        <v>0</v>
      </c>
      <c r="E51" s="35">
        <f t="shared" si="7"/>
        <v>0</v>
      </c>
      <c r="F51" s="35">
        <f t="shared" si="7"/>
        <v>0</v>
      </c>
      <c r="G51" s="35">
        <f t="shared" si="7"/>
        <v>0</v>
      </c>
      <c r="H51" s="35">
        <f t="shared" si="7"/>
        <v>0</v>
      </c>
      <c r="I51" s="35">
        <f t="shared" si="7"/>
        <v>0</v>
      </c>
      <c r="J51" s="35">
        <f t="shared" si="7"/>
        <v>0</v>
      </c>
      <c r="K51" s="35">
        <f t="shared" si="7"/>
        <v>0</v>
      </c>
      <c r="L51" s="35">
        <f t="shared" si="7"/>
        <v>0</v>
      </c>
      <c r="M51" s="35">
        <f t="shared" si="7"/>
        <v>0</v>
      </c>
      <c r="N51" s="35">
        <f t="shared" si="7"/>
        <v>0</v>
      </c>
      <c r="O51" s="35">
        <f t="shared" si="7"/>
        <v>0</v>
      </c>
      <c r="P51" s="35">
        <f t="shared" si="7"/>
        <v>0</v>
      </c>
      <c r="Q51" s="35">
        <f t="shared" si="6"/>
        <v>2.3059382868654102E-6</v>
      </c>
      <c r="R51" s="35">
        <f t="shared" si="6"/>
        <v>2.27689829165915E-6</v>
      </c>
      <c r="S51" s="35">
        <f t="shared" si="6"/>
        <v>2.3482293024310115E-6</v>
      </c>
      <c r="T51" s="35">
        <f t="shared" si="6"/>
        <v>2.4104424222439482E-6</v>
      </c>
      <c r="U51" s="35">
        <f t="shared" si="6"/>
        <v>2.4331517115348764E-6</v>
      </c>
      <c r="V51" s="35">
        <f t="shared" si="4"/>
        <v>0</v>
      </c>
      <c r="W51" s="35">
        <f t="shared" si="4"/>
        <v>0</v>
      </c>
    </row>
    <row r="52" spans="1:23" ht="18" customHeight="1" x14ac:dyDescent="0.15">
      <c r="A52" s="19" t="s">
        <v>60</v>
      </c>
      <c r="B52" s="35" t="e">
        <f t="shared" ref="B52:U52" si="8">SUM(B33:B51)-B34-B37-B38-B42-B48-B49</f>
        <v>#DIV/0!</v>
      </c>
      <c r="C52" s="26" t="e">
        <f t="shared" si="8"/>
        <v>#DIV/0!</v>
      </c>
      <c r="D52" s="26">
        <f t="shared" si="8"/>
        <v>99.999999999999972</v>
      </c>
      <c r="E52" s="26">
        <f t="shared" si="8"/>
        <v>100</v>
      </c>
      <c r="F52" s="26">
        <f t="shared" si="8"/>
        <v>99.999999999999929</v>
      </c>
      <c r="G52" s="26">
        <f t="shared" si="8"/>
        <v>100</v>
      </c>
      <c r="H52" s="26">
        <f t="shared" si="8"/>
        <v>100.00000000000001</v>
      </c>
      <c r="I52" s="26">
        <f t="shared" si="8"/>
        <v>100.00000000000001</v>
      </c>
      <c r="J52" s="27">
        <f t="shared" si="8"/>
        <v>100.00000000000001</v>
      </c>
      <c r="K52" s="36">
        <f t="shared" si="8"/>
        <v>100</v>
      </c>
      <c r="L52" s="37">
        <f t="shared" si="8"/>
        <v>100</v>
      </c>
      <c r="M52" s="37">
        <f t="shared" si="8"/>
        <v>99.999999999999972</v>
      </c>
      <c r="N52" s="37">
        <f t="shared" si="8"/>
        <v>99.999999999999972</v>
      </c>
      <c r="O52" s="37">
        <f t="shared" si="8"/>
        <v>99.999999999999972</v>
      </c>
      <c r="P52" s="37">
        <f t="shared" si="8"/>
        <v>99.999999999999972</v>
      </c>
      <c r="Q52" s="37">
        <f t="shared" si="8"/>
        <v>100</v>
      </c>
      <c r="R52" s="37">
        <f t="shared" si="8"/>
        <v>100</v>
      </c>
      <c r="S52" s="37">
        <f t="shared" si="8"/>
        <v>99.999999999999986</v>
      </c>
      <c r="T52" s="37">
        <f t="shared" si="8"/>
        <v>100.00000000000001</v>
      </c>
      <c r="U52" s="37">
        <f t="shared" si="8"/>
        <v>100.00000000000001</v>
      </c>
      <c r="V52" s="37">
        <f>SUM(V33:V51)-V34-V37-V38-V42-V48-V49</f>
        <v>100</v>
      </c>
      <c r="W52" s="37">
        <f>SUM(W33:W51)-W34-W37-W38-W42-W48-W49</f>
        <v>100</v>
      </c>
    </row>
    <row r="53" spans="1:23" ht="18" customHeight="1" x14ac:dyDescent="0.15">
      <c r="A53" s="19" t="s">
        <v>79</v>
      </c>
      <c r="B53" s="35" t="e">
        <f t="shared" ref="B53:S53" si="9">SUM(B33:B36)-B34</f>
        <v>#DIV/0!</v>
      </c>
      <c r="C53" s="26" t="e">
        <f t="shared" si="9"/>
        <v>#DIV/0!</v>
      </c>
      <c r="D53" s="26">
        <f t="shared" si="9"/>
        <v>31.239196313019804</v>
      </c>
      <c r="E53" s="26">
        <f t="shared" si="9"/>
        <v>32.349958775738287</v>
      </c>
      <c r="F53" s="26">
        <f t="shared" si="9"/>
        <v>34.937858056516944</v>
      </c>
      <c r="G53" s="26">
        <f t="shared" si="9"/>
        <v>34.692766653431192</v>
      </c>
      <c r="H53" s="26">
        <f t="shared" si="9"/>
        <v>36.523207962043102</v>
      </c>
      <c r="I53" s="26">
        <f t="shared" si="9"/>
        <v>38.265926077091891</v>
      </c>
      <c r="J53" s="27">
        <f t="shared" si="9"/>
        <v>40.383596673434852</v>
      </c>
      <c r="K53" s="36">
        <f t="shared" si="9"/>
        <v>39.412377536371793</v>
      </c>
      <c r="L53" s="37">
        <f t="shared" si="9"/>
        <v>37.369125603013288</v>
      </c>
      <c r="M53" s="37">
        <f t="shared" si="9"/>
        <v>38.636424300938238</v>
      </c>
      <c r="N53" s="37">
        <f t="shared" si="9"/>
        <v>39.142886257252385</v>
      </c>
      <c r="O53" s="37">
        <f t="shared" si="9"/>
        <v>40.071171233342199</v>
      </c>
      <c r="P53" s="37">
        <f t="shared" si="9"/>
        <v>38.278960065998746</v>
      </c>
      <c r="Q53" s="37">
        <f t="shared" si="9"/>
        <v>44.828109018766767</v>
      </c>
      <c r="R53" s="37">
        <f t="shared" si="9"/>
        <v>43.436630061200518</v>
      </c>
      <c r="S53" s="37">
        <f t="shared" si="9"/>
        <v>43.506870061835215</v>
      </c>
      <c r="T53" s="37">
        <f>SUM(T33:T36)-T34</f>
        <v>45.831752083104348</v>
      </c>
      <c r="U53" s="37">
        <f>SUM(U33:U36)-U34</f>
        <v>45.184598110735564</v>
      </c>
      <c r="V53" s="37">
        <f>SUM(V33:V36)-V34</f>
        <v>39.986161639910932</v>
      </c>
      <c r="W53" s="37">
        <f>SUM(W33:W36)-W34</f>
        <v>43.052270766092171</v>
      </c>
    </row>
    <row r="54" spans="1:23" ht="18" customHeight="1" x14ac:dyDescent="0.15">
      <c r="A54" s="19" t="s">
        <v>80</v>
      </c>
      <c r="B54" s="35" t="e">
        <f t="shared" ref="B54:R54" si="10">+B47+B50+B51</f>
        <v>#DIV/0!</v>
      </c>
      <c r="C54" s="26" t="e">
        <f t="shared" si="10"/>
        <v>#DIV/0!</v>
      </c>
      <c r="D54" s="26">
        <f t="shared" si="10"/>
        <v>33.780795210316604</v>
      </c>
      <c r="E54" s="26">
        <f t="shared" si="10"/>
        <v>34.983199205728319</v>
      </c>
      <c r="F54" s="26">
        <f t="shared" si="10"/>
        <v>29.74573269446087</v>
      </c>
      <c r="G54" s="26">
        <f t="shared" si="10"/>
        <v>30.301090835217753</v>
      </c>
      <c r="H54" s="26">
        <f t="shared" si="10"/>
        <v>29.086832881351427</v>
      </c>
      <c r="I54" s="26">
        <f t="shared" si="10"/>
        <v>26.106713587544629</v>
      </c>
      <c r="J54" s="27">
        <f t="shared" si="10"/>
        <v>23.43522756282659</v>
      </c>
      <c r="K54" s="36">
        <f t="shared" si="10"/>
        <v>24.913775888791655</v>
      </c>
      <c r="L54" s="37">
        <f t="shared" si="10"/>
        <v>25.08598406945848</v>
      </c>
      <c r="M54" s="37">
        <f t="shared" si="10"/>
        <v>22.294555634625624</v>
      </c>
      <c r="N54" s="37">
        <f t="shared" si="10"/>
        <v>22.023256169544275</v>
      </c>
      <c r="O54" s="37">
        <f t="shared" si="10"/>
        <v>18.856667474730635</v>
      </c>
      <c r="P54" s="37">
        <f t="shared" si="10"/>
        <v>19.832194967742975</v>
      </c>
      <c r="Q54" s="37">
        <f t="shared" si="10"/>
        <v>12.919372060721351</v>
      </c>
      <c r="R54" s="37">
        <f t="shared" si="10"/>
        <v>14.865281506483344</v>
      </c>
      <c r="S54" s="37">
        <f>+S47+S50+S51</f>
        <v>11.98992966560111</v>
      </c>
      <c r="T54" s="37">
        <f>+T47+T50+T51</f>
        <v>9.5258780277567254</v>
      </c>
      <c r="U54" s="37">
        <f>+U47+U50+U51</f>
        <v>8.2186146909126023</v>
      </c>
      <c r="V54" s="37">
        <f>+V47+V50+V51</f>
        <v>13.268554197758206</v>
      </c>
      <c r="W54" s="37">
        <f>+W47+W50+W51</f>
        <v>11.681483373815503</v>
      </c>
    </row>
    <row r="55" spans="1:23" ht="18" customHeight="1" x14ac:dyDescent="0.15"/>
    <row r="56" spans="1:23" ht="18" customHeight="1" x14ac:dyDescent="0.15"/>
    <row r="57" spans="1:23" ht="18" customHeight="1" x14ac:dyDescent="0.15"/>
    <row r="58" spans="1:23" ht="18" customHeight="1" x14ac:dyDescent="0.15"/>
    <row r="59" spans="1:23" ht="18" customHeight="1" x14ac:dyDescent="0.15"/>
    <row r="60" spans="1:23" ht="18" customHeight="1" x14ac:dyDescent="0.15"/>
    <row r="61" spans="1:23" ht="18" customHeight="1" x14ac:dyDescent="0.15"/>
    <row r="62" spans="1:23" ht="18" customHeight="1" x14ac:dyDescent="0.15"/>
    <row r="63" spans="1:23" ht="18" customHeight="1" x14ac:dyDescent="0.15"/>
    <row r="64" spans="1:23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74"/>
  <sheetViews>
    <sheetView topLeftCell="F16" workbookViewId="0">
      <selection activeCell="W30" sqref="W30"/>
    </sheetView>
  </sheetViews>
  <sheetFormatPr defaultColWidth="9" defaultRowHeight="12" x14ac:dyDescent="0.15"/>
  <cols>
    <col min="1" max="1" width="25.21875" style="18" customWidth="1"/>
    <col min="2" max="2" width="8.6640625" style="22" customWidth="1"/>
    <col min="3" max="9" width="8.6640625" style="18" customWidth="1"/>
    <col min="10" max="11" width="8.6640625" style="20" customWidth="1"/>
    <col min="12" max="21" width="8.6640625" style="18" customWidth="1"/>
    <col min="22" max="16384" width="9" style="18"/>
  </cols>
  <sheetData>
    <row r="1" spans="1:23" ht="18" customHeight="1" x14ac:dyDescent="0.2">
      <c r="A1" s="33" t="s">
        <v>99</v>
      </c>
      <c r="L1" s="34" t="str">
        <f>[2]財政指標!$M$1</f>
        <v>西方町</v>
      </c>
      <c r="T1" s="29"/>
      <c r="V1" s="34" t="str">
        <f>[2]財政指標!$M$1</f>
        <v>西方町</v>
      </c>
    </row>
    <row r="2" spans="1:23" ht="18" customHeight="1" x14ac:dyDescent="0.15">
      <c r="M2" s="22" t="s">
        <v>171</v>
      </c>
      <c r="U2" s="22"/>
      <c r="W2" s="22" t="s">
        <v>171</v>
      </c>
    </row>
    <row r="3" spans="1:23" ht="18" customHeight="1" x14ac:dyDescent="0.15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15" t="s">
        <v>188</v>
      </c>
      <c r="P3" s="2" t="s">
        <v>239</v>
      </c>
      <c r="Q3" s="2" t="s">
        <v>240</v>
      </c>
      <c r="R3" s="2" t="s">
        <v>241</v>
      </c>
      <c r="S3" s="2" t="s">
        <v>242</v>
      </c>
      <c r="T3" s="2" t="s">
        <v>243</v>
      </c>
      <c r="U3" s="2" t="s">
        <v>244</v>
      </c>
      <c r="V3" s="2" t="s">
        <v>306</v>
      </c>
      <c r="W3" s="2" t="s">
        <v>307</v>
      </c>
    </row>
    <row r="4" spans="1:23" ht="18" customHeight="1" x14ac:dyDescent="0.15">
      <c r="A4" s="19" t="s">
        <v>61</v>
      </c>
      <c r="B4" s="19"/>
      <c r="C4" s="15"/>
      <c r="D4" s="15">
        <v>587162</v>
      </c>
      <c r="E4" s="15">
        <v>671126</v>
      </c>
      <c r="F4" s="15">
        <v>744414</v>
      </c>
      <c r="G4" s="15">
        <v>752751</v>
      </c>
      <c r="H4" s="15">
        <v>769474</v>
      </c>
      <c r="I4" s="15">
        <v>812721</v>
      </c>
      <c r="J4" s="17">
        <v>845085</v>
      </c>
      <c r="K4" s="16">
        <v>879153</v>
      </c>
      <c r="L4" s="19">
        <v>879512</v>
      </c>
      <c r="M4" s="19">
        <v>829204</v>
      </c>
      <c r="N4" s="19">
        <v>848313</v>
      </c>
      <c r="O4" s="19">
        <v>839271</v>
      </c>
      <c r="P4" s="19">
        <v>805610</v>
      </c>
      <c r="Q4" s="19">
        <v>801583</v>
      </c>
      <c r="R4" s="19">
        <v>791783</v>
      </c>
      <c r="S4" s="19">
        <v>783377</v>
      </c>
      <c r="T4" s="19">
        <v>758268</v>
      </c>
      <c r="U4" s="19">
        <v>739053</v>
      </c>
      <c r="V4" s="15">
        <v>712538</v>
      </c>
      <c r="W4" s="15">
        <v>674645</v>
      </c>
    </row>
    <row r="5" spans="1:23" ht="18" customHeight="1" x14ac:dyDescent="0.15">
      <c r="A5" s="19" t="s">
        <v>62</v>
      </c>
      <c r="B5" s="19"/>
      <c r="C5" s="15"/>
      <c r="D5" s="15">
        <v>383600</v>
      </c>
      <c r="E5" s="15">
        <v>434099</v>
      </c>
      <c r="F5" s="15">
        <v>482181</v>
      </c>
      <c r="G5" s="15">
        <v>490676</v>
      </c>
      <c r="H5" s="15">
        <v>501674</v>
      </c>
      <c r="I5" s="15">
        <v>533486</v>
      </c>
      <c r="J5" s="17">
        <v>562667</v>
      </c>
      <c r="K5" s="16">
        <v>577868</v>
      </c>
      <c r="L5" s="19">
        <v>571286</v>
      </c>
      <c r="M5" s="19">
        <v>553727</v>
      </c>
      <c r="N5" s="19">
        <v>558603</v>
      </c>
      <c r="O5" s="19">
        <v>548257</v>
      </c>
      <c r="P5" s="19">
        <v>523132</v>
      </c>
      <c r="Q5" s="19">
        <v>517584</v>
      </c>
      <c r="R5" s="19">
        <v>524045</v>
      </c>
      <c r="S5" s="19">
        <v>519417</v>
      </c>
      <c r="T5" s="19">
        <v>495702</v>
      </c>
      <c r="U5" s="19">
        <v>486160</v>
      </c>
      <c r="V5" s="15">
        <v>463286</v>
      </c>
      <c r="W5" s="15">
        <v>413101</v>
      </c>
    </row>
    <row r="6" spans="1:23" ht="18" customHeight="1" x14ac:dyDescent="0.15">
      <c r="A6" s="19" t="s">
        <v>63</v>
      </c>
      <c r="B6" s="19"/>
      <c r="C6" s="15"/>
      <c r="D6" s="15">
        <v>13466</v>
      </c>
      <c r="E6" s="15">
        <v>18078</v>
      </c>
      <c r="F6" s="15">
        <v>51006</v>
      </c>
      <c r="G6" s="15">
        <v>50523</v>
      </c>
      <c r="H6" s="15">
        <v>51493</v>
      </c>
      <c r="I6" s="15">
        <v>61832</v>
      </c>
      <c r="J6" s="17">
        <v>99284</v>
      </c>
      <c r="K6" s="20">
        <v>125941</v>
      </c>
      <c r="L6" s="19">
        <v>126454</v>
      </c>
      <c r="M6" s="19">
        <v>75502</v>
      </c>
      <c r="N6" s="19">
        <v>83288</v>
      </c>
      <c r="O6" s="19">
        <v>90593</v>
      </c>
      <c r="P6" s="19">
        <v>120764</v>
      </c>
      <c r="Q6" s="19">
        <v>131576</v>
      </c>
      <c r="R6" s="19">
        <v>140652</v>
      </c>
      <c r="S6" s="19">
        <v>140554</v>
      </c>
      <c r="T6" s="19">
        <v>151285</v>
      </c>
      <c r="U6" s="19">
        <v>148340</v>
      </c>
      <c r="V6" s="15">
        <v>158742</v>
      </c>
      <c r="W6" s="15">
        <v>223533</v>
      </c>
    </row>
    <row r="7" spans="1:23" ht="18" customHeight="1" x14ac:dyDescent="0.15">
      <c r="A7" s="19" t="s">
        <v>64</v>
      </c>
      <c r="B7" s="19"/>
      <c r="C7" s="15"/>
      <c r="D7" s="15">
        <v>118124</v>
      </c>
      <c r="E7" s="15">
        <v>126174</v>
      </c>
      <c r="F7" s="15">
        <v>138556</v>
      </c>
      <c r="G7" s="15">
        <v>149283</v>
      </c>
      <c r="H7" s="15">
        <v>162841</v>
      </c>
      <c r="I7" s="15">
        <v>178664</v>
      </c>
      <c r="J7" s="17">
        <v>197743</v>
      </c>
      <c r="K7" s="16">
        <v>214213</v>
      </c>
      <c r="L7" s="19">
        <v>230711</v>
      </c>
      <c r="M7" s="19">
        <v>251589</v>
      </c>
      <c r="N7" s="19">
        <v>271727</v>
      </c>
      <c r="O7" s="19">
        <v>260729</v>
      </c>
      <c r="P7" s="19">
        <v>254659</v>
      </c>
      <c r="Q7" s="19">
        <v>267291</v>
      </c>
      <c r="R7" s="19">
        <v>269045</v>
      </c>
      <c r="S7" s="19">
        <v>284352</v>
      </c>
      <c r="T7" s="19">
        <v>326859</v>
      </c>
      <c r="U7" s="19">
        <v>342805</v>
      </c>
      <c r="V7" s="15">
        <v>305023</v>
      </c>
      <c r="W7" s="15">
        <v>283604</v>
      </c>
    </row>
    <row r="8" spans="1:23" ht="18" customHeight="1" x14ac:dyDescent="0.15">
      <c r="A8" s="19" t="s">
        <v>65</v>
      </c>
      <c r="B8" s="19"/>
      <c r="C8" s="15"/>
      <c r="D8" s="15">
        <v>118124</v>
      </c>
      <c r="E8" s="15">
        <v>126174</v>
      </c>
      <c r="F8" s="15">
        <v>138556</v>
      </c>
      <c r="G8" s="15">
        <v>149283</v>
      </c>
      <c r="H8" s="15">
        <v>162841</v>
      </c>
      <c r="I8" s="15">
        <v>178664</v>
      </c>
      <c r="J8" s="17">
        <v>197743</v>
      </c>
      <c r="K8" s="16">
        <v>214213</v>
      </c>
      <c r="L8" s="19">
        <v>230711</v>
      </c>
      <c r="M8" s="19">
        <v>251589</v>
      </c>
      <c r="N8" s="19">
        <v>271727</v>
      </c>
      <c r="O8" s="19">
        <v>260605</v>
      </c>
      <c r="P8" s="19">
        <v>253158</v>
      </c>
      <c r="Q8" s="19">
        <v>267291</v>
      </c>
      <c r="R8" s="19">
        <v>269045</v>
      </c>
      <c r="S8" s="19">
        <v>284352</v>
      </c>
      <c r="T8" s="19">
        <v>326859</v>
      </c>
      <c r="U8" s="19">
        <v>342805</v>
      </c>
      <c r="V8" s="15">
        <v>305023</v>
      </c>
      <c r="W8" s="15">
        <v>283604</v>
      </c>
    </row>
    <row r="9" spans="1:23" ht="18" customHeight="1" x14ac:dyDescent="0.15">
      <c r="A9" s="19" t="s">
        <v>66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124</v>
      </c>
      <c r="P9" s="19">
        <v>1501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v>0</v>
      </c>
      <c r="W9" s="15">
        <v>0</v>
      </c>
    </row>
    <row r="10" spans="1:23" ht="18" customHeight="1" x14ac:dyDescent="0.15">
      <c r="A10" s="19" t="s">
        <v>67</v>
      </c>
      <c r="B10" s="19"/>
      <c r="C10" s="15"/>
      <c r="D10" s="15">
        <v>235303</v>
      </c>
      <c r="E10" s="15">
        <v>284655</v>
      </c>
      <c r="F10" s="15">
        <v>281745</v>
      </c>
      <c r="G10" s="15">
        <v>289506</v>
      </c>
      <c r="H10" s="15">
        <v>307617</v>
      </c>
      <c r="I10" s="15">
        <v>304119</v>
      </c>
      <c r="J10" s="17">
        <v>333968</v>
      </c>
      <c r="K10" s="16">
        <v>319319</v>
      </c>
      <c r="L10" s="19">
        <v>329971</v>
      </c>
      <c r="M10" s="19">
        <v>340455</v>
      </c>
      <c r="N10" s="19">
        <v>370078</v>
      </c>
      <c r="O10" s="19">
        <v>439657</v>
      </c>
      <c r="P10" s="19">
        <v>353274</v>
      </c>
      <c r="Q10" s="19">
        <v>336378</v>
      </c>
      <c r="R10" s="19">
        <v>296873</v>
      </c>
      <c r="S10" s="19">
        <v>306679</v>
      </c>
      <c r="T10" s="19">
        <v>329660</v>
      </c>
      <c r="U10" s="19">
        <v>328310</v>
      </c>
      <c r="V10" s="15">
        <v>436296</v>
      </c>
      <c r="W10" s="15">
        <v>503720</v>
      </c>
    </row>
    <row r="11" spans="1:23" ht="18" customHeight="1" x14ac:dyDescent="0.15">
      <c r="A11" s="19" t="s">
        <v>68</v>
      </c>
      <c r="B11" s="19"/>
      <c r="C11" s="15"/>
      <c r="D11" s="15">
        <v>19638</v>
      </c>
      <c r="E11" s="15">
        <v>14379</v>
      </c>
      <c r="F11" s="15">
        <v>16087</v>
      </c>
      <c r="G11" s="15">
        <v>13787</v>
      </c>
      <c r="H11" s="15">
        <v>10348</v>
      </c>
      <c r="I11" s="15">
        <v>11081</v>
      </c>
      <c r="J11" s="17">
        <v>11367</v>
      </c>
      <c r="K11" s="17">
        <v>15295</v>
      </c>
      <c r="L11" s="19">
        <v>16155</v>
      </c>
      <c r="M11" s="19">
        <v>15492</v>
      </c>
      <c r="N11" s="19">
        <v>21587</v>
      </c>
      <c r="O11" s="19">
        <v>19852</v>
      </c>
      <c r="P11" s="19">
        <v>12936</v>
      </c>
      <c r="Q11" s="19">
        <v>8854</v>
      </c>
      <c r="R11" s="19">
        <v>11298</v>
      </c>
      <c r="S11" s="19">
        <v>16561</v>
      </c>
      <c r="T11" s="19">
        <v>12593</v>
      </c>
      <c r="U11" s="19">
        <v>17555</v>
      </c>
      <c r="V11" s="15">
        <v>23140</v>
      </c>
      <c r="W11" s="15">
        <v>17381</v>
      </c>
    </row>
    <row r="12" spans="1:23" ht="18" customHeight="1" x14ac:dyDescent="0.15">
      <c r="A12" s="19" t="s">
        <v>69</v>
      </c>
      <c r="B12" s="19"/>
      <c r="C12" s="15"/>
      <c r="D12" s="15">
        <v>324097</v>
      </c>
      <c r="E12" s="15">
        <v>399907</v>
      </c>
      <c r="F12" s="15">
        <v>447204</v>
      </c>
      <c r="G12" s="15">
        <v>409752</v>
      </c>
      <c r="H12" s="15">
        <v>410956</v>
      </c>
      <c r="I12" s="15">
        <v>432382</v>
      </c>
      <c r="J12" s="17">
        <v>455018</v>
      </c>
      <c r="K12" s="17">
        <v>443610</v>
      </c>
      <c r="L12" s="19">
        <v>475632</v>
      </c>
      <c r="M12" s="19">
        <v>451106</v>
      </c>
      <c r="N12" s="19">
        <v>449516</v>
      </c>
      <c r="O12" s="19">
        <v>457733</v>
      </c>
      <c r="P12" s="19">
        <v>422172</v>
      </c>
      <c r="Q12" s="19">
        <v>366910</v>
      </c>
      <c r="R12" s="19">
        <v>358667</v>
      </c>
      <c r="S12" s="19">
        <v>388934</v>
      </c>
      <c r="T12" s="19">
        <v>376934</v>
      </c>
      <c r="U12" s="19">
        <v>441185</v>
      </c>
      <c r="V12" s="15">
        <v>570114</v>
      </c>
      <c r="W12" s="15">
        <v>427071</v>
      </c>
    </row>
    <row r="13" spans="1:23" ht="18" customHeight="1" x14ac:dyDescent="0.15">
      <c r="A13" s="19" t="s">
        <v>70</v>
      </c>
      <c r="B13" s="19"/>
      <c r="C13" s="15"/>
      <c r="D13" s="15">
        <v>176559</v>
      </c>
      <c r="E13" s="15">
        <v>165777</v>
      </c>
      <c r="F13" s="15">
        <v>175485</v>
      </c>
      <c r="G13" s="15">
        <v>187324</v>
      </c>
      <c r="H13" s="15">
        <v>175301</v>
      </c>
      <c r="I13" s="15">
        <v>181060</v>
      </c>
      <c r="J13" s="17">
        <v>181282</v>
      </c>
      <c r="K13" s="17">
        <v>185791</v>
      </c>
      <c r="L13" s="19">
        <v>196025</v>
      </c>
      <c r="M13" s="19">
        <v>201710</v>
      </c>
      <c r="N13" s="19">
        <v>211486</v>
      </c>
      <c r="O13" s="19">
        <v>216731</v>
      </c>
      <c r="P13" s="19">
        <v>200715</v>
      </c>
      <c r="Q13" s="19">
        <v>189002</v>
      </c>
      <c r="R13" s="19">
        <v>209971</v>
      </c>
      <c r="S13" s="19">
        <v>227076</v>
      </c>
      <c r="T13" s="19">
        <v>234360</v>
      </c>
      <c r="U13" s="19">
        <v>240100</v>
      </c>
      <c r="V13" s="15">
        <v>248197</v>
      </c>
      <c r="W13" s="15">
        <v>255251</v>
      </c>
    </row>
    <row r="14" spans="1:23" ht="18" customHeight="1" x14ac:dyDescent="0.15">
      <c r="A14" s="19" t="s">
        <v>71</v>
      </c>
      <c r="B14" s="19"/>
      <c r="C14" s="15"/>
      <c r="D14" s="15">
        <v>242124</v>
      </c>
      <c r="E14" s="15">
        <v>207546</v>
      </c>
      <c r="F14" s="15">
        <v>212586</v>
      </c>
      <c r="G14" s="15">
        <v>171970</v>
      </c>
      <c r="H14" s="15">
        <v>262806</v>
      </c>
      <c r="I14" s="15">
        <v>223230</v>
      </c>
      <c r="J14" s="17">
        <v>243012</v>
      </c>
      <c r="K14" s="17">
        <v>221142</v>
      </c>
      <c r="L14" s="19">
        <v>233579</v>
      </c>
      <c r="M14" s="19">
        <v>292186</v>
      </c>
      <c r="N14" s="19">
        <v>320280</v>
      </c>
      <c r="O14" s="19">
        <v>309487</v>
      </c>
      <c r="P14" s="19">
        <v>340103</v>
      </c>
      <c r="Q14" s="19">
        <v>308369</v>
      </c>
      <c r="R14" s="19">
        <v>289631</v>
      </c>
      <c r="S14" s="19">
        <v>342904</v>
      </c>
      <c r="T14" s="19">
        <v>315466</v>
      </c>
      <c r="U14" s="19">
        <v>295521</v>
      </c>
      <c r="V14" s="15">
        <v>297047</v>
      </c>
      <c r="W14" s="15">
        <v>285375</v>
      </c>
    </row>
    <row r="15" spans="1:23" ht="18" customHeight="1" x14ac:dyDescent="0.15">
      <c r="A15" s="19" t="s">
        <v>72</v>
      </c>
      <c r="B15" s="19"/>
      <c r="C15" s="15"/>
      <c r="D15" s="15">
        <v>306802</v>
      </c>
      <c r="E15" s="15">
        <v>227713</v>
      </c>
      <c r="F15" s="15">
        <v>170567</v>
      </c>
      <c r="G15" s="15">
        <v>173539</v>
      </c>
      <c r="H15" s="15">
        <v>139066</v>
      </c>
      <c r="I15" s="15">
        <v>26145</v>
      </c>
      <c r="J15" s="17">
        <v>5835</v>
      </c>
      <c r="K15" s="16">
        <v>158341</v>
      </c>
      <c r="L15" s="19">
        <v>59506</v>
      </c>
      <c r="M15" s="19">
        <v>5188</v>
      </c>
      <c r="N15" s="19">
        <v>4128</v>
      </c>
      <c r="O15" s="19">
        <v>2902</v>
      </c>
      <c r="P15" s="19">
        <v>94813</v>
      </c>
      <c r="Q15" s="19">
        <v>37167</v>
      </c>
      <c r="R15" s="19">
        <v>16483</v>
      </c>
      <c r="S15" s="19">
        <v>215</v>
      </c>
      <c r="T15" s="19">
        <v>2121</v>
      </c>
      <c r="U15" s="19">
        <v>25711</v>
      </c>
      <c r="V15" s="15">
        <v>106219</v>
      </c>
      <c r="W15" s="15">
        <v>233402</v>
      </c>
    </row>
    <row r="16" spans="1:23" ht="18" customHeight="1" x14ac:dyDescent="0.15">
      <c r="A16" s="19" t="s">
        <v>73</v>
      </c>
      <c r="B16" s="19"/>
      <c r="C16" s="15"/>
      <c r="D16" s="15">
        <v>50412</v>
      </c>
      <c r="E16" s="15">
        <v>91855</v>
      </c>
      <c r="F16" s="15">
        <v>22306</v>
      </c>
      <c r="G16" s="15">
        <v>17662</v>
      </c>
      <c r="H16" s="15">
        <v>15141</v>
      </c>
      <c r="I16" s="15">
        <v>20423</v>
      </c>
      <c r="J16" s="17">
        <v>45814</v>
      </c>
      <c r="K16" s="16">
        <v>68646</v>
      </c>
      <c r="L16" s="19">
        <v>24177</v>
      </c>
      <c r="M16" s="19">
        <v>22725</v>
      </c>
      <c r="N16" s="19">
        <v>22295</v>
      </c>
      <c r="O16" s="19">
        <v>24284</v>
      </c>
      <c r="P16" s="19">
        <v>25635</v>
      </c>
      <c r="Q16" s="19">
        <v>25118</v>
      </c>
      <c r="R16" s="19">
        <v>21598</v>
      </c>
      <c r="S16" s="19">
        <v>18932</v>
      </c>
      <c r="T16" s="19">
        <v>19897</v>
      </c>
      <c r="U16" s="19">
        <v>21413</v>
      </c>
      <c r="V16" s="15">
        <v>19649</v>
      </c>
      <c r="W16" s="15">
        <v>22755</v>
      </c>
    </row>
    <row r="17" spans="1:23" ht="18" customHeight="1" x14ac:dyDescent="0.15">
      <c r="A17" s="19" t="s">
        <v>81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v>0</v>
      </c>
      <c r="W17" s="15">
        <v>0</v>
      </c>
    </row>
    <row r="18" spans="1:23" ht="18" customHeight="1" x14ac:dyDescent="0.15">
      <c r="A18" s="19" t="s">
        <v>178</v>
      </c>
      <c r="B18" s="19"/>
      <c r="C18" s="15"/>
      <c r="D18" s="15">
        <v>1290890</v>
      </c>
      <c r="E18" s="15">
        <v>1543489</v>
      </c>
      <c r="F18" s="15">
        <v>1304834</v>
      </c>
      <c r="G18" s="15">
        <v>843287</v>
      </c>
      <c r="H18" s="15">
        <v>910050</v>
      </c>
      <c r="I18" s="15">
        <v>678205</v>
      </c>
      <c r="J18" s="17">
        <v>538298</v>
      </c>
      <c r="K18" s="16">
        <v>673084</v>
      </c>
      <c r="L18" s="19">
        <v>961242</v>
      </c>
      <c r="M18" s="19">
        <v>377304</v>
      </c>
      <c r="N18" s="19">
        <v>435642</v>
      </c>
      <c r="O18" s="19">
        <v>701104</v>
      </c>
      <c r="P18" s="19">
        <v>1118571</v>
      </c>
      <c r="Q18" s="19">
        <v>286116</v>
      </c>
      <c r="R18" s="19">
        <v>81700</v>
      </c>
      <c r="S18" s="19">
        <v>90701</v>
      </c>
      <c r="T18" s="19">
        <v>129450</v>
      </c>
      <c r="U18" s="19">
        <v>260116</v>
      </c>
      <c r="V18" s="15">
        <v>759464</v>
      </c>
      <c r="W18" s="15">
        <v>536907</v>
      </c>
    </row>
    <row r="19" spans="1:23" ht="18" customHeight="1" x14ac:dyDescent="0.15">
      <c r="A19" s="19" t="s">
        <v>75</v>
      </c>
      <c r="B19" s="19"/>
      <c r="C19" s="15"/>
      <c r="D19" s="15">
        <v>95711</v>
      </c>
      <c r="E19" s="15">
        <v>102964</v>
      </c>
      <c r="F19" s="15">
        <v>111559</v>
      </c>
      <c r="G19" s="15">
        <v>57931</v>
      </c>
      <c r="H19" s="15">
        <v>237576</v>
      </c>
      <c r="I19" s="15">
        <v>182075</v>
      </c>
      <c r="J19" s="17">
        <v>108952</v>
      </c>
      <c r="K19" s="16">
        <v>51026</v>
      </c>
      <c r="L19" s="19">
        <v>384721</v>
      </c>
      <c r="M19" s="19">
        <v>35855</v>
      </c>
      <c r="N19" s="19">
        <v>28175</v>
      </c>
      <c r="O19" s="19">
        <v>131817</v>
      </c>
      <c r="P19" s="19">
        <v>9117</v>
      </c>
      <c r="Q19" s="19">
        <v>7347</v>
      </c>
      <c r="R19" s="19">
        <v>14151</v>
      </c>
      <c r="S19" s="19">
        <v>5412</v>
      </c>
      <c r="T19" s="19">
        <v>16684</v>
      </c>
      <c r="U19" s="19">
        <v>118522</v>
      </c>
      <c r="V19" s="15">
        <v>372167</v>
      </c>
      <c r="W19" s="15">
        <v>82042</v>
      </c>
    </row>
    <row r="20" spans="1:23" ht="18" customHeight="1" x14ac:dyDescent="0.15">
      <c r="A20" s="19" t="s">
        <v>76</v>
      </c>
      <c r="B20" s="19"/>
      <c r="C20" s="15"/>
      <c r="D20" s="15">
        <v>1194984</v>
      </c>
      <c r="E20" s="15">
        <v>1393806</v>
      </c>
      <c r="F20" s="15">
        <v>1128184</v>
      </c>
      <c r="G20" s="15">
        <v>741514</v>
      </c>
      <c r="H20" s="15">
        <v>559838</v>
      </c>
      <c r="I20" s="15">
        <v>454376</v>
      </c>
      <c r="J20" s="17">
        <v>394140</v>
      </c>
      <c r="K20" s="16">
        <v>587750</v>
      </c>
      <c r="L20" s="19">
        <v>517376</v>
      </c>
      <c r="M20" s="19">
        <v>303146</v>
      </c>
      <c r="N20" s="19">
        <v>367249</v>
      </c>
      <c r="O20" s="19">
        <v>537734</v>
      </c>
      <c r="P20" s="19">
        <v>1083579</v>
      </c>
      <c r="Q20" s="19">
        <v>264417</v>
      </c>
      <c r="R20" s="19">
        <v>52956</v>
      </c>
      <c r="S20" s="19">
        <v>75596</v>
      </c>
      <c r="T20" s="19">
        <v>102674</v>
      </c>
      <c r="U20" s="19">
        <v>137478</v>
      </c>
      <c r="V20" s="15">
        <v>387297</v>
      </c>
      <c r="W20" s="15">
        <v>453365</v>
      </c>
    </row>
    <row r="21" spans="1:23" ht="18" customHeight="1" x14ac:dyDescent="0.15">
      <c r="A21" s="19" t="s">
        <v>179</v>
      </c>
      <c r="B21" s="19"/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7">
        <v>0</v>
      </c>
      <c r="K21" s="16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</v>
      </c>
      <c r="R21" s="19">
        <v>1</v>
      </c>
      <c r="S21" s="19">
        <v>1</v>
      </c>
      <c r="T21" s="19">
        <v>1</v>
      </c>
      <c r="U21" s="19">
        <v>4391</v>
      </c>
      <c r="V21" s="15">
        <v>4391</v>
      </c>
      <c r="W21" s="15"/>
    </row>
    <row r="22" spans="1:23" ht="18" customHeight="1" x14ac:dyDescent="0.15">
      <c r="A22" s="19" t="s">
        <v>180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5">
        <v>1</v>
      </c>
      <c r="W22" s="15">
        <v>1</v>
      </c>
    </row>
    <row r="23" spans="1:23" ht="18" customHeight="1" x14ac:dyDescent="0.15">
      <c r="A23" s="19" t="s">
        <v>60</v>
      </c>
      <c r="B23" s="19">
        <f t="shared" ref="B23:U23" si="0">SUM(B4:B22)-B5-B8-B9-B13-B19-B20</f>
        <v>0</v>
      </c>
      <c r="C23" s="15">
        <f t="shared" si="0"/>
        <v>0</v>
      </c>
      <c r="D23" s="15">
        <f t="shared" si="0"/>
        <v>3188018</v>
      </c>
      <c r="E23" s="15">
        <f t="shared" si="0"/>
        <v>3584922</v>
      </c>
      <c r="F23" s="15">
        <f t="shared" si="0"/>
        <v>3389305</v>
      </c>
      <c r="G23" s="15">
        <f t="shared" si="0"/>
        <v>2872060</v>
      </c>
      <c r="H23" s="15">
        <f t="shared" si="0"/>
        <v>3039792</v>
      </c>
      <c r="I23" s="15">
        <f t="shared" si="0"/>
        <v>2748802</v>
      </c>
      <c r="J23" s="17">
        <f t="shared" si="0"/>
        <v>2775424</v>
      </c>
      <c r="K23" s="16">
        <f t="shared" si="0"/>
        <v>3118744</v>
      </c>
      <c r="L23" s="21">
        <f t="shared" si="0"/>
        <v>3336939</v>
      </c>
      <c r="M23" s="21">
        <f t="shared" si="0"/>
        <v>2660751</v>
      </c>
      <c r="N23" s="21">
        <f t="shared" si="0"/>
        <v>2826854</v>
      </c>
      <c r="O23" s="21">
        <f t="shared" si="0"/>
        <v>3145612</v>
      </c>
      <c r="P23" s="21">
        <f t="shared" si="0"/>
        <v>3548537</v>
      </c>
      <c r="Q23" s="21">
        <f t="shared" si="0"/>
        <v>2569364</v>
      </c>
      <c r="R23" s="21">
        <f t="shared" si="0"/>
        <v>2277732</v>
      </c>
      <c r="S23" s="21">
        <f t="shared" si="0"/>
        <v>2373211</v>
      </c>
      <c r="T23" s="21">
        <f t="shared" si="0"/>
        <v>2422535</v>
      </c>
      <c r="U23" s="21">
        <f t="shared" si="0"/>
        <v>2624401</v>
      </c>
      <c r="V23" s="21">
        <f>SUM(V4:V22)-V5-V8-V9-V13-V19-V20</f>
        <v>3392624</v>
      </c>
      <c r="W23" s="21">
        <f>SUM(W4:W22)-W5-W8-W9-W13-W19-W20</f>
        <v>3208394</v>
      </c>
    </row>
    <row r="24" spans="1:23" ht="18" customHeight="1" x14ac:dyDescent="0.15">
      <c r="A24" s="19" t="s">
        <v>79</v>
      </c>
      <c r="B24" s="19">
        <f t="shared" ref="B24:S24" si="1">SUM(B4:B7)-B5</f>
        <v>0</v>
      </c>
      <c r="C24" s="15">
        <f t="shared" si="1"/>
        <v>0</v>
      </c>
      <c r="D24" s="15">
        <f t="shared" si="1"/>
        <v>718752</v>
      </c>
      <c r="E24" s="15">
        <f t="shared" si="1"/>
        <v>815378</v>
      </c>
      <c r="F24" s="15">
        <f t="shared" si="1"/>
        <v>933976</v>
      </c>
      <c r="G24" s="15">
        <f t="shared" si="1"/>
        <v>952557</v>
      </c>
      <c r="H24" s="15">
        <f t="shared" si="1"/>
        <v>983808</v>
      </c>
      <c r="I24" s="15">
        <f t="shared" si="1"/>
        <v>1053217</v>
      </c>
      <c r="J24" s="17">
        <f t="shared" si="1"/>
        <v>1142112</v>
      </c>
      <c r="K24" s="16">
        <f t="shared" si="1"/>
        <v>1219307</v>
      </c>
      <c r="L24" s="21">
        <f t="shared" si="1"/>
        <v>1236677</v>
      </c>
      <c r="M24" s="21">
        <f t="shared" si="1"/>
        <v>1156295</v>
      </c>
      <c r="N24" s="21">
        <f t="shared" si="1"/>
        <v>1203328</v>
      </c>
      <c r="O24" s="21">
        <f t="shared" si="1"/>
        <v>1190593</v>
      </c>
      <c r="P24" s="21">
        <f t="shared" si="1"/>
        <v>1181033</v>
      </c>
      <c r="Q24" s="21">
        <f t="shared" si="1"/>
        <v>1200450</v>
      </c>
      <c r="R24" s="21">
        <f t="shared" si="1"/>
        <v>1201480</v>
      </c>
      <c r="S24" s="21">
        <f t="shared" si="1"/>
        <v>1208283</v>
      </c>
      <c r="T24" s="21">
        <f>SUM(T4:T7)-T5</f>
        <v>1236412</v>
      </c>
      <c r="U24" s="21">
        <f>SUM(U4:U7)-U5</f>
        <v>1230198</v>
      </c>
      <c r="V24" s="21">
        <f>SUM(V4:V7)-V5</f>
        <v>1176303</v>
      </c>
      <c r="W24" s="21">
        <f>SUM(W4:W7)-W5</f>
        <v>1181782</v>
      </c>
    </row>
    <row r="25" spans="1:23" ht="18" customHeight="1" x14ac:dyDescent="0.15">
      <c r="A25" s="19" t="s">
        <v>181</v>
      </c>
      <c r="B25" s="19">
        <f t="shared" ref="B25:S25" si="2">+B18+B21+B22</f>
        <v>0</v>
      </c>
      <c r="C25" s="15">
        <f t="shared" si="2"/>
        <v>0</v>
      </c>
      <c r="D25" s="15">
        <f t="shared" si="2"/>
        <v>1290890</v>
      </c>
      <c r="E25" s="15">
        <f t="shared" si="2"/>
        <v>1543489</v>
      </c>
      <c r="F25" s="15">
        <f t="shared" si="2"/>
        <v>1304834</v>
      </c>
      <c r="G25" s="15">
        <f t="shared" si="2"/>
        <v>843287</v>
      </c>
      <c r="H25" s="15">
        <f t="shared" si="2"/>
        <v>910050</v>
      </c>
      <c r="I25" s="15">
        <f t="shared" si="2"/>
        <v>678205</v>
      </c>
      <c r="J25" s="17">
        <f t="shared" si="2"/>
        <v>538298</v>
      </c>
      <c r="K25" s="16">
        <f t="shared" si="2"/>
        <v>673084</v>
      </c>
      <c r="L25" s="21">
        <f t="shared" si="2"/>
        <v>961242</v>
      </c>
      <c r="M25" s="21">
        <f t="shared" si="2"/>
        <v>377304</v>
      </c>
      <c r="N25" s="21">
        <f t="shared" si="2"/>
        <v>435642</v>
      </c>
      <c r="O25" s="21">
        <f t="shared" si="2"/>
        <v>701104</v>
      </c>
      <c r="P25" s="21">
        <f t="shared" si="2"/>
        <v>1118571</v>
      </c>
      <c r="Q25" s="21">
        <f t="shared" si="2"/>
        <v>286118</v>
      </c>
      <c r="R25" s="21">
        <f t="shared" si="2"/>
        <v>81702</v>
      </c>
      <c r="S25" s="21">
        <f t="shared" si="2"/>
        <v>90703</v>
      </c>
      <c r="T25" s="21">
        <f>+T18+T21+T22</f>
        <v>129452</v>
      </c>
      <c r="U25" s="21">
        <f>+U18+U21+U22</f>
        <v>264508</v>
      </c>
      <c r="V25" s="21">
        <f>+V18+V21+V22</f>
        <v>763856</v>
      </c>
      <c r="W25" s="21">
        <f>+W18+W21+W22</f>
        <v>536908</v>
      </c>
    </row>
    <row r="26" spans="1:23" ht="18" customHeight="1" x14ac:dyDescent="0.15"/>
    <row r="27" spans="1:23" ht="18" customHeight="1" x14ac:dyDescent="0.15"/>
    <row r="28" spans="1:23" ht="18" customHeight="1" x14ac:dyDescent="0.15"/>
    <row r="29" spans="1:23" ht="18" customHeight="1" x14ac:dyDescent="0.15"/>
    <row r="30" spans="1:23" ht="18" customHeight="1" x14ac:dyDescent="0.2">
      <c r="A30" s="33" t="s">
        <v>100</v>
      </c>
      <c r="L30" s="34"/>
      <c r="M30" s="34" t="str">
        <f>[2]財政指標!$M$1</f>
        <v>西方町</v>
      </c>
      <c r="N30" s="34"/>
      <c r="O30" s="34"/>
      <c r="P30" s="34"/>
      <c r="R30" s="34"/>
      <c r="S30" s="34"/>
      <c r="T30" s="34"/>
      <c r="W30" s="34" t="str">
        <f>[2]財政指標!$M$1</f>
        <v>西方町</v>
      </c>
    </row>
    <row r="31" spans="1:23" ht="18" customHeight="1" x14ac:dyDescent="0.15"/>
    <row r="32" spans="1:23" ht="18" customHeight="1" x14ac:dyDescent="0.15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74" t="s">
        <v>176</v>
      </c>
      <c r="N32" s="74" t="s">
        <v>184</v>
      </c>
      <c r="O32" s="15" t="s">
        <v>188</v>
      </c>
      <c r="P32" s="2" t="s">
        <v>239</v>
      </c>
      <c r="Q32" s="2" t="s">
        <v>240</v>
      </c>
      <c r="R32" s="2" t="s">
        <v>241</v>
      </c>
      <c r="S32" s="2" t="s">
        <v>242</v>
      </c>
      <c r="T32" s="2" t="s">
        <v>243</v>
      </c>
      <c r="U32" s="2" t="s">
        <v>244</v>
      </c>
      <c r="V32" s="2" t="s">
        <v>306</v>
      </c>
      <c r="W32" s="2" t="s">
        <v>307</v>
      </c>
    </row>
    <row r="33" spans="1:23" ht="18" customHeight="1" x14ac:dyDescent="0.15">
      <c r="A33" s="19" t="s">
        <v>61</v>
      </c>
      <c r="B33" s="35" t="e">
        <f>B4/B$23*100</f>
        <v>#DIV/0!</v>
      </c>
      <c r="C33" s="35" t="e">
        <f t="shared" ref="C33:U48" si="3">C4/C$23*100</f>
        <v>#DIV/0!</v>
      </c>
      <c r="D33" s="35">
        <f t="shared" si="3"/>
        <v>18.417775558356318</v>
      </c>
      <c r="E33" s="35">
        <f t="shared" si="3"/>
        <v>18.720797830468836</v>
      </c>
      <c r="F33" s="35">
        <f t="shared" si="3"/>
        <v>21.963617909866475</v>
      </c>
      <c r="G33" s="35">
        <f t="shared" si="3"/>
        <v>26.209445485122178</v>
      </c>
      <c r="H33" s="35">
        <f t="shared" si="3"/>
        <v>25.3133767047219</v>
      </c>
      <c r="I33" s="35">
        <f t="shared" si="3"/>
        <v>29.566371095480871</v>
      </c>
      <c r="J33" s="35">
        <f t="shared" si="3"/>
        <v>30.448861146981503</v>
      </c>
      <c r="K33" s="35">
        <f t="shared" si="3"/>
        <v>28.189328781073407</v>
      </c>
      <c r="L33" s="35">
        <f t="shared" si="3"/>
        <v>26.356849795576125</v>
      </c>
      <c r="M33" s="35">
        <f t="shared" si="3"/>
        <v>31.164284068670838</v>
      </c>
      <c r="N33" s="35">
        <f t="shared" si="3"/>
        <v>30.009084303611012</v>
      </c>
      <c r="O33" s="35">
        <f t="shared" si="3"/>
        <v>26.680690434802511</v>
      </c>
      <c r="P33" s="35">
        <f t="shared" si="3"/>
        <v>22.702595463989809</v>
      </c>
      <c r="Q33" s="35">
        <f t="shared" si="3"/>
        <v>31.197720525390721</v>
      </c>
      <c r="R33" s="35">
        <f t="shared" si="3"/>
        <v>34.761903507524153</v>
      </c>
      <c r="S33" s="35">
        <f t="shared" si="3"/>
        <v>33.009159320431266</v>
      </c>
      <c r="T33" s="35">
        <f t="shared" si="3"/>
        <v>31.300600404122132</v>
      </c>
      <c r="U33" s="35">
        <f t="shared" si="3"/>
        <v>28.160826032302229</v>
      </c>
      <c r="V33" s="35">
        <f t="shared" ref="V33:W51" si="4">V4/V$23*100</f>
        <v>21.002563207711788</v>
      </c>
      <c r="W33" s="35">
        <f t="shared" si="4"/>
        <v>21.027498493015511</v>
      </c>
    </row>
    <row r="34" spans="1:23" ht="18" customHeight="1" x14ac:dyDescent="0.15">
      <c r="A34" s="19" t="s">
        <v>62</v>
      </c>
      <c r="B34" s="35" t="e">
        <f t="shared" ref="B34:Q49" si="5">B5/B$23*100</f>
        <v>#DIV/0!</v>
      </c>
      <c r="C34" s="35" t="e">
        <f t="shared" si="5"/>
        <v>#DIV/0!</v>
      </c>
      <c r="D34" s="35">
        <f t="shared" si="5"/>
        <v>12.032554395866022</v>
      </c>
      <c r="E34" s="35">
        <f t="shared" si="5"/>
        <v>12.109022176772605</v>
      </c>
      <c r="F34" s="35">
        <f t="shared" si="5"/>
        <v>14.226544970133995</v>
      </c>
      <c r="G34" s="35">
        <f t="shared" si="5"/>
        <v>17.084462023773877</v>
      </c>
      <c r="H34" s="35">
        <f t="shared" si="5"/>
        <v>16.503563401706433</v>
      </c>
      <c r="I34" s="35">
        <f t="shared" si="5"/>
        <v>19.407945715988273</v>
      </c>
      <c r="J34" s="35">
        <f t="shared" si="5"/>
        <v>20.27319069086381</v>
      </c>
      <c r="K34" s="35">
        <f t="shared" si="5"/>
        <v>18.528869314057197</v>
      </c>
      <c r="L34" s="35">
        <f t="shared" si="5"/>
        <v>17.12006122976776</v>
      </c>
      <c r="M34" s="35">
        <f t="shared" si="3"/>
        <v>20.810928944497249</v>
      </c>
      <c r="N34" s="35">
        <f t="shared" si="3"/>
        <v>19.760588979834122</v>
      </c>
      <c r="O34" s="35">
        <f t="shared" si="3"/>
        <v>17.429263367510043</v>
      </c>
      <c r="P34" s="35">
        <f t="shared" si="3"/>
        <v>14.742188118652841</v>
      </c>
      <c r="Q34" s="35">
        <f t="shared" si="3"/>
        <v>20.144440414047988</v>
      </c>
      <c r="R34" s="35">
        <f t="shared" si="3"/>
        <v>23.007316049473776</v>
      </c>
      <c r="S34" s="35">
        <f t="shared" si="3"/>
        <v>21.886675900288679</v>
      </c>
      <c r="T34" s="35">
        <f t="shared" si="3"/>
        <v>20.462119226347607</v>
      </c>
      <c r="U34" s="35">
        <f t="shared" si="3"/>
        <v>18.524608091522598</v>
      </c>
      <c r="V34" s="35">
        <f t="shared" si="4"/>
        <v>13.655683624238938</v>
      </c>
      <c r="W34" s="35">
        <f t="shared" si="4"/>
        <v>12.875631858182008</v>
      </c>
    </row>
    <row r="35" spans="1:23" ht="18" customHeight="1" x14ac:dyDescent="0.15">
      <c r="A35" s="19" t="s">
        <v>63</v>
      </c>
      <c r="B35" s="35" t="e">
        <f t="shared" si="5"/>
        <v>#DIV/0!</v>
      </c>
      <c r="C35" s="35" t="e">
        <f t="shared" si="5"/>
        <v>#DIV/0!</v>
      </c>
      <c r="D35" s="35">
        <f t="shared" si="5"/>
        <v>0.42239410191535931</v>
      </c>
      <c r="E35" s="35">
        <f t="shared" si="5"/>
        <v>0.50427875418209933</v>
      </c>
      <c r="F35" s="35">
        <f t="shared" si="5"/>
        <v>1.504910298719059</v>
      </c>
      <c r="G35" s="35">
        <f t="shared" si="5"/>
        <v>1.7591206311845853</v>
      </c>
      <c r="H35" s="35">
        <f t="shared" si="5"/>
        <v>1.693964587050693</v>
      </c>
      <c r="I35" s="35">
        <f t="shared" si="5"/>
        <v>2.2494162911697533</v>
      </c>
      <c r="J35" s="35">
        <f t="shared" si="5"/>
        <v>3.5772552229857495</v>
      </c>
      <c r="K35" s="35">
        <f t="shared" si="5"/>
        <v>4.0381961456278548</v>
      </c>
      <c r="L35" s="35">
        <f t="shared" si="5"/>
        <v>3.7895208752692215</v>
      </c>
      <c r="M35" s="35">
        <f t="shared" si="3"/>
        <v>2.8376199050568802</v>
      </c>
      <c r="N35" s="35">
        <f t="shared" si="3"/>
        <v>2.9463141711598828</v>
      </c>
      <c r="O35" s="35">
        <f t="shared" si="3"/>
        <v>2.8799801119782096</v>
      </c>
      <c r="P35" s="35">
        <f t="shared" si="3"/>
        <v>3.4032053209533961</v>
      </c>
      <c r="Q35" s="35">
        <f t="shared" si="3"/>
        <v>5.1209560031198382</v>
      </c>
      <c r="R35" s="35">
        <f t="shared" si="3"/>
        <v>6.1750899579054952</v>
      </c>
      <c r="S35" s="35">
        <f t="shared" si="3"/>
        <v>5.9225243773098981</v>
      </c>
      <c r="T35" s="35">
        <f t="shared" si="3"/>
        <v>6.2449046143812161</v>
      </c>
      <c r="U35" s="35">
        <f t="shared" si="3"/>
        <v>5.6523374286170442</v>
      </c>
      <c r="V35" s="35">
        <f t="shared" si="4"/>
        <v>4.6790331024009735</v>
      </c>
      <c r="W35" s="35">
        <f t="shared" si="4"/>
        <v>6.9671305955565312</v>
      </c>
    </row>
    <row r="36" spans="1:23" ht="18" customHeight="1" x14ac:dyDescent="0.15">
      <c r="A36" s="19" t="s">
        <v>64</v>
      </c>
      <c r="B36" s="35" t="e">
        <f t="shared" si="5"/>
        <v>#DIV/0!</v>
      </c>
      <c r="C36" s="35" t="e">
        <f t="shared" si="5"/>
        <v>#DIV/0!</v>
      </c>
      <c r="D36" s="35">
        <f t="shared" si="5"/>
        <v>3.7052488411295039</v>
      </c>
      <c r="E36" s="35">
        <f t="shared" si="5"/>
        <v>3.5195744844657706</v>
      </c>
      <c r="F36" s="35">
        <f t="shared" si="5"/>
        <v>4.0880357477417935</v>
      </c>
      <c r="G36" s="35">
        <f t="shared" si="5"/>
        <v>5.1977674561116416</v>
      </c>
      <c r="H36" s="35">
        <f t="shared" si="5"/>
        <v>5.3569783722044146</v>
      </c>
      <c r="I36" s="35">
        <f t="shared" si="5"/>
        <v>6.4997042347902836</v>
      </c>
      <c r="J36" s="35">
        <f t="shared" si="5"/>
        <v>7.1247852580362494</v>
      </c>
      <c r="K36" s="35">
        <f t="shared" si="5"/>
        <v>6.8685663202879113</v>
      </c>
      <c r="L36" s="35">
        <f t="shared" si="5"/>
        <v>6.9138512870627844</v>
      </c>
      <c r="M36" s="35">
        <f t="shared" si="3"/>
        <v>9.455563485647474</v>
      </c>
      <c r="N36" s="35">
        <f t="shared" si="3"/>
        <v>9.612346445907713</v>
      </c>
      <c r="O36" s="35">
        <f t="shared" si="3"/>
        <v>8.2886573423550001</v>
      </c>
      <c r="P36" s="35">
        <f t="shared" si="3"/>
        <v>7.1764504639517641</v>
      </c>
      <c r="Q36" s="35">
        <f t="shared" si="3"/>
        <v>10.40300245508227</v>
      </c>
      <c r="R36" s="35">
        <f t="shared" si="3"/>
        <v>11.811969099086284</v>
      </c>
      <c r="S36" s="35">
        <f t="shared" si="3"/>
        <v>11.981741193682314</v>
      </c>
      <c r="T36" s="35">
        <f t="shared" si="3"/>
        <v>13.492436641782266</v>
      </c>
      <c r="U36" s="35">
        <f t="shared" si="3"/>
        <v>13.062218769159134</v>
      </c>
      <c r="V36" s="35">
        <f t="shared" si="4"/>
        <v>8.9907693867637555</v>
      </c>
      <c r="W36" s="35">
        <f t="shared" si="4"/>
        <v>8.8394380490675406</v>
      </c>
    </row>
    <row r="37" spans="1:23" ht="18" customHeight="1" x14ac:dyDescent="0.15">
      <c r="A37" s="19" t="s">
        <v>65</v>
      </c>
      <c r="B37" s="35" t="e">
        <f t="shared" si="5"/>
        <v>#DIV/0!</v>
      </c>
      <c r="C37" s="35" t="e">
        <f t="shared" si="5"/>
        <v>#DIV/0!</v>
      </c>
      <c r="D37" s="35">
        <f t="shared" si="5"/>
        <v>3.7052488411295039</v>
      </c>
      <c r="E37" s="35">
        <f t="shared" si="5"/>
        <v>3.5195744844657706</v>
      </c>
      <c r="F37" s="35">
        <f t="shared" si="5"/>
        <v>4.0880357477417935</v>
      </c>
      <c r="G37" s="35">
        <f t="shared" si="5"/>
        <v>5.1977674561116416</v>
      </c>
      <c r="H37" s="35">
        <f t="shared" si="5"/>
        <v>5.3569783722044146</v>
      </c>
      <c r="I37" s="35">
        <f t="shared" si="5"/>
        <v>6.4997042347902836</v>
      </c>
      <c r="J37" s="35">
        <f t="shared" si="5"/>
        <v>7.1247852580362494</v>
      </c>
      <c r="K37" s="35">
        <f t="shared" si="5"/>
        <v>6.8685663202879113</v>
      </c>
      <c r="L37" s="35">
        <f t="shared" si="5"/>
        <v>6.9138512870627844</v>
      </c>
      <c r="M37" s="35">
        <f t="shared" si="3"/>
        <v>9.455563485647474</v>
      </c>
      <c r="N37" s="35">
        <f t="shared" si="3"/>
        <v>9.612346445907713</v>
      </c>
      <c r="O37" s="35">
        <f t="shared" si="3"/>
        <v>8.2847153431510314</v>
      </c>
      <c r="P37" s="35">
        <f t="shared" si="3"/>
        <v>7.134151341806497</v>
      </c>
      <c r="Q37" s="35">
        <f t="shared" si="3"/>
        <v>10.40300245508227</v>
      </c>
      <c r="R37" s="35">
        <f t="shared" si="3"/>
        <v>11.811969099086284</v>
      </c>
      <c r="S37" s="35">
        <f t="shared" si="3"/>
        <v>11.981741193682314</v>
      </c>
      <c r="T37" s="35">
        <f t="shared" si="3"/>
        <v>13.492436641782266</v>
      </c>
      <c r="U37" s="35">
        <f t="shared" si="3"/>
        <v>13.062218769159134</v>
      </c>
      <c r="V37" s="35">
        <f t="shared" si="4"/>
        <v>8.9907693867637555</v>
      </c>
      <c r="W37" s="35">
        <f t="shared" si="4"/>
        <v>8.8394380490675406</v>
      </c>
    </row>
    <row r="38" spans="1:23" ht="18" customHeight="1" x14ac:dyDescent="0.15">
      <c r="A38" s="19" t="s">
        <v>66</v>
      </c>
      <c r="B38" s="35" t="e">
        <f t="shared" si="5"/>
        <v>#DIV/0!</v>
      </c>
      <c r="C38" s="35" t="e">
        <f t="shared" si="5"/>
        <v>#DIV/0!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  <c r="H38" s="35">
        <f t="shared" si="5"/>
        <v>0</v>
      </c>
      <c r="I38" s="35">
        <f t="shared" si="5"/>
        <v>0</v>
      </c>
      <c r="J38" s="35">
        <f t="shared" si="5"/>
        <v>0</v>
      </c>
      <c r="K38" s="35">
        <f t="shared" si="5"/>
        <v>0</v>
      </c>
      <c r="L38" s="35">
        <f t="shared" si="5"/>
        <v>0</v>
      </c>
      <c r="M38" s="35">
        <f t="shared" si="3"/>
        <v>0</v>
      </c>
      <c r="N38" s="35">
        <f t="shared" si="3"/>
        <v>0</v>
      </c>
      <c r="O38" s="35">
        <f t="shared" si="3"/>
        <v>3.9419992039704836E-3</v>
      </c>
      <c r="P38" s="35">
        <f t="shared" si="3"/>
        <v>4.2299122145267189E-2</v>
      </c>
      <c r="Q38" s="35">
        <f t="shared" si="3"/>
        <v>0</v>
      </c>
      <c r="R38" s="35">
        <f t="shared" si="3"/>
        <v>0</v>
      </c>
      <c r="S38" s="35">
        <f t="shared" si="3"/>
        <v>0</v>
      </c>
      <c r="T38" s="35">
        <f t="shared" si="3"/>
        <v>0</v>
      </c>
      <c r="U38" s="35">
        <f t="shared" si="3"/>
        <v>0</v>
      </c>
      <c r="V38" s="35">
        <f t="shared" si="4"/>
        <v>0</v>
      </c>
      <c r="W38" s="35">
        <f t="shared" si="4"/>
        <v>0</v>
      </c>
    </row>
    <row r="39" spans="1:23" ht="18" customHeight="1" x14ac:dyDescent="0.15">
      <c r="A39" s="19" t="s">
        <v>67</v>
      </c>
      <c r="B39" s="35" t="e">
        <f t="shared" si="5"/>
        <v>#DIV/0!</v>
      </c>
      <c r="C39" s="35" t="e">
        <f t="shared" si="5"/>
        <v>#DIV/0!</v>
      </c>
      <c r="D39" s="35">
        <f t="shared" si="5"/>
        <v>7.3808554405903601</v>
      </c>
      <c r="E39" s="35">
        <f t="shared" si="5"/>
        <v>7.9403401245550107</v>
      </c>
      <c r="F39" s="35">
        <f t="shared" si="5"/>
        <v>8.3127661865780738</v>
      </c>
      <c r="G39" s="35">
        <f t="shared" si="5"/>
        <v>10.080081892439573</v>
      </c>
      <c r="H39" s="35">
        <f t="shared" si="5"/>
        <v>10.119672661813702</v>
      </c>
      <c r="I39" s="35">
        <f t="shared" si="5"/>
        <v>11.063692474030505</v>
      </c>
      <c r="J39" s="35">
        <f t="shared" si="5"/>
        <v>12.033044320435364</v>
      </c>
      <c r="K39" s="35">
        <f t="shared" si="5"/>
        <v>10.238705068450633</v>
      </c>
      <c r="L39" s="35">
        <f t="shared" si="5"/>
        <v>9.8884336812869531</v>
      </c>
      <c r="M39" s="35">
        <f t="shared" si="3"/>
        <v>12.795447601072027</v>
      </c>
      <c r="N39" s="35">
        <f t="shared" si="3"/>
        <v>13.091514453876997</v>
      </c>
      <c r="O39" s="35">
        <f t="shared" si="3"/>
        <v>13.976835032419766</v>
      </c>
      <c r="P39" s="35">
        <f t="shared" si="3"/>
        <v>9.9554830624564445</v>
      </c>
      <c r="Q39" s="35">
        <f t="shared" si="3"/>
        <v>13.091877990039558</v>
      </c>
      <c r="R39" s="35">
        <f t="shared" si="3"/>
        <v>13.033710726283864</v>
      </c>
      <c r="S39" s="35">
        <f t="shared" si="3"/>
        <v>12.922534068820681</v>
      </c>
      <c r="T39" s="35">
        <f t="shared" si="3"/>
        <v>13.608059326284245</v>
      </c>
      <c r="U39" s="35">
        <f t="shared" si="3"/>
        <v>12.509902259601333</v>
      </c>
      <c r="V39" s="35">
        <f t="shared" si="4"/>
        <v>12.860134220591496</v>
      </c>
      <c r="W39" s="35">
        <f t="shared" si="4"/>
        <v>15.700066762373948</v>
      </c>
    </row>
    <row r="40" spans="1:23" ht="18" customHeight="1" x14ac:dyDescent="0.15">
      <c r="A40" s="19" t="s">
        <v>68</v>
      </c>
      <c r="B40" s="35" t="e">
        <f t="shared" si="5"/>
        <v>#DIV/0!</v>
      </c>
      <c r="C40" s="35" t="e">
        <f t="shared" si="5"/>
        <v>#DIV/0!</v>
      </c>
      <c r="D40" s="35">
        <f t="shared" si="5"/>
        <v>0.6159940125808574</v>
      </c>
      <c r="E40" s="35">
        <f t="shared" si="5"/>
        <v>0.40109659289658184</v>
      </c>
      <c r="F40" s="35">
        <f t="shared" si="5"/>
        <v>0.47464008107856914</v>
      </c>
      <c r="G40" s="35">
        <f t="shared" si="5"/>
        <v>0.48003871785408381</v>
      </c>
      <c r="H40" s="35">
        <f t="shared" si="5"/>
        <v>0.34041802860195697</v>
      </c>
      <c r="I40" s="35">
        <f t="shared" si="5"/>
        <v>0.40312106874194648</v>
      </c>
      <c r="J40" s="35">
        <f t="shared" si="5"/>
        <v>0.40955904395148268</v>
      </c>
      <c r="K40" s="35">
        <f t="shared" si="5"/>
        <v>0.49042178518018786</v>
      </c>
      <c r="L40" s="35">
        <f t="shared" si="5"/>
        <v>0.48412632055905125</v>
      </c>
      <c r="M40" s="35">
        <f t="shared" si="3"/>
        <v>0.58224163027656484</v>
      </c>
      <c r="N40" s="35">
        <f t="shared" si="3"/>
        <v>0.76364042854707037</v>
      </c>
      <c r="O40" s="35">
        <f t="shared" si="3"/>
        <v>0.63110135642920995</v>
      </c>
      <c r="P40" s="35">
        <f t="shared" si="3"/>
        <v>0.36454459964768576</v>
      </c>
      <c r="Q40" s="35">
        <f t="shared" si="3"/>
        <v>0.34459889684762457</v>
      </c>
      <c r="R40" s="35">
        <f t="shared" si="3"/>
        <v>0.49601972488422691</v>
      </c>
      <c r="S40" s="35">
        <f t="shared" si="3"/>
        <v>0.69783091347545589</v>
      </c>
      <c r="T40" s="35">
        <f t="shared" si="3"/>
        <v>0.51982737091517772</v>
      </c>
      <c r="U40" s="35">
        <f t="shared" si="3"/>
        <v>0.66891454469038847</v>
      </c>
      <c r="V40" s="35">
        <f t="shared" si="4"/>
        <v>0.68206792146727724</v>
      </c>
      <c r="W40" s="35">
        <f t="shared" si="4"/>
        <v>0.54173521082510434</v>
      </c>
    </row>
    <row r="41" spans="1:23" ht="18" customHeight="1" x14ac:dyDescent="0.15">
      <c r="A41" s="19" t="s">
        <v>69</v>
      </c>
      <c r="B41" s="35" t="e">
        <f t="shared" si="5"/>
        <v>#DIV/0!</v>
      </c>
      <c r="C41" s="35" t="e">
        <f t="shared" si="5"/>
        <v>#DIV/0!</v>
      </c>
      <c r="D41" s="35">
        <f t="shared" si="5"/>
        <v>10.166096929189234</v>
      </c>
      <c r="E41" s="35">
        <f t="shared" si="5"/>
        <v>11.155249681861976</v>
      </c>
      <c r="F41" s="35">
        <f t="shared" si="5"/>
        <v>13.194563487204606</v>
      </c>
      <c r="G41" s="35">
        <f t="shared" si="5"/>
        <v>14.266832865608659</v>
      </c>
      <c r="H41" s="35">
        <f t="shared" si="5"/>
        <v>13.519214472569177</v>
      </c>
      <c r="I41" s="35">
        <f t="shared" si="5"/>
        <v>15.729834305999486</v>
      </c>
      <c r="J41" s="35">
        <f t="shared" si="5"/>
        <v>16.394540077480055</v>
      </c>
      <c r="K41" s="35">
        <f t="shared" si="5"/>
        <v>14.223995300672321</v>
      </c>
      <c r="L41" s="35">
        <f t="shared" si="5"/>
        <v>14.253541943679521</v>
      </c>
      <c r="M41" s="35">
        <f t="shared" si="3"/>
        <v>16.95408551946424</v>
      </c>
      <c r="N41" s="35">
        <f t="shared" si="3"/>
        <v>15.90163482089984</v>
      </c>
      <c r="O41" s="35">
        <f t="shared" si="3"/>
        <v>14.551476787346946</v>
      </c>
      <c r="P41" s="35">
        <f t="shared" si="3"/>
        <v>11.897071948242333</v>
      </c>
      <c r="Q41" s="35">
        <f t="shared" si="3"/>
        <v>14.280187626198545</v>
      </c>
      <c r="R41" s="35">
        <f t="shared" si="3"/>
        <v>15.746672567273059</v>
      </c>
      <c r="S41" s="35">
        <f t="shared" si="3"/>
        <v>16.388513284322382</v>
      </c>
      <c r="T41" s="35">
        <f t="shared" si="3"/>
        <v>15.55948624065287</v>
      </c>
      <c r="U41" s="35">
        <f t="shared" si="3"/>
        <v>16.810883702604897</v>
      </c>
      <c r="V41" s="35">
        <f t="shared" si="4"/>
        <v>16.804514735496774</v>
      </c>
      <c r="W41" s="35">
        <f t="shared" si="4"/>
        <v>13.311052196207823</v>
      </c>
    </row>
    <row r="42" spans="1:23" ht="18" customHeight="1" x14ac:dyDescent="0.15">
      <c r="A42" s="19" t="s">
        <v>70</v>
      </c>
      <c r="B42" s="35" t="e">
        <f t="shared" si="5"/>
        <v>#DIV/0!</v>
      </c>
      <c r="C42" s="35" t="e">
        <f t="shared" si="5"/>
        <v>#DIV/0!</v>
      </c>
      <c r="D42" s="35">
        <f t="shared" si="5"/>
        <v>5.5382058696029945</v>
      </c>
      <c r="E42" s="35">
        <f t="shared" si="5"/>
        <v>4.6242847124707316</v>
      </c>
      <c r="F42" s="35">
        <f t="shared" si="5"/>
        <v>5.1776101590149013</v>
      </c>
      <c r="G42" s="35">
        <f t="shared" si="5"/>
        <v>6.5222871388480739</v>
      </c>
      <c r="H42" s="35">
        <f t="shared" si="5"/>
        <v>5.7668748388047604</v>
      </c>
      <c r="I42" s="35">
        <f t="shared" si="5"/>
        <v>6.586869479867957</v>
      </c>
      <c r="J42" s="35">
        <f t="shared" si="5"/>
        <v>6.5316866900336663</v>
      </c>
      <c r="K42" s="35">
        <f t="shared" si="5"/>
        <v>5.9572379137242431</v>
      </c>
      <c r="L42" s="35">
        <f t="shared" si="5"/>
        <v>5.8743956662078629</v>
      </c>
      <c r="M42" s="35">
        <f t="shared" si="3"/>
        <v>7.5809423730367849</v>
      </c>
      <c r="N42" s="35">
        <f t="shared" si="3"/>
        <v>7.4813202238247891</v>
      </c>
      <c r="O42" s="35">
        <f t="shared" si="3"/>
        <v>6.8899470119010227</v>
      </c>
      <c r="P42" s="35">
        <f t="shared" si="3"/>
        <v>5.6562746844685572</v>
      </c>
      <c r="Q42" s="35">
        <f t="shared" si="3"/>
        <v>7.3559838154500481</v>
      </c>
      <c r="R42" s="35">
        <f t="shared" si="3"/>
        <v>9.2184242922345554</v>
      </c>
      <c r="S42" s="35">
        <f t="shared" si="3"/>
        <v>9.5683021863626951</v>
      </c>
      <c r="T42" s="35">
        <f t="shared" si="3"/>
        <v>9.6741636343747359</v>
      </c>
      <c r="U42" s="35">
        <f t="shared" si="3"/>
        <v>9.1487543252726997</v>
      </c>
      <c r="V42" s="35">
        <f t="shared" si="4"/>
        <v>7.3157827097845214</v>
      </c>
      <c r="W42" s="35">
        <f t="shared" si="4"/>
        <v>7.9557248891501482</v>
      </c>
    </row>
    <row r="43" spans="1:23" ht="18" customHeight="1" x14ac:dyDescent="0.15">
      <c r="A43" s="19" t="s">
        <v>71</v>
      </c>
      <c r="B43" s="35" t="e">
        <f t="shared" si="5"/>
        <v>#DIV/0!</v>
      </c>
      <c r="C43" s="35" t="e">
        <f t="shared" si="5"/>
        <v>#DIV/0!</v>
      </c>
      <c r="D43" s="35">
        <f t="shared" si="5"/>
        <v>7.5948128272801467</v>
      </c>
      <c r="E43" s="35">
        <f t="shared" si="5"/>
        <v>5.7894146650889473</v>
      </c>
      <c r="F43" s="35">
        <f t="shared" si="5"/>
        <v>6.2722593570068197</v>
      </c>
      <c r="G43" s="35">
        <f t="shared" si="5"/>
        <v>5.9876882794927688</v>
      </c>
      <c r="H43" s="35">
        <f t="shared" si="5"/>
        <v>8.6455257464984445</v>
      </c>
      <c r="I43" s="35">
        <f t="shared" si="5"/>
        <v>8.1209923450288528</v>
      </c>
      <c r="J43" s="35">
        <f t="shared" si="5"/>
        <v>8.7558513582068898</v>
      </c>
      <c r="K43" s="35">
        <f t="shared" si="5"/>
        <v>7.0907390924038651</v>
      </c>
      <c r="L43" s="35">
        <f t="shared" si="5"/>
        <v>6.9997983181592476</v>
      </c>
      <c r="M43" s="35">
        <f t="shared" si="3"/>
        <v>10.981335720629252</v>
      </c>
      <c r="N43" s="35">
        <f t="shared" si="3"/>
        <v>11.329909503639028</v>
      </c>
      <c r="O43" s="35">
        <f t="shared" si="3"/>
        <v>9.8386895777355896</v>
      </c>
      <c r="P43" s="35">
        <f t="shared" si="3"/>
        <v>9.584316015304335</v>
      </c>
      <c r="Q43" s="35">
        <f t="shared" si="3"/>
        <v>12.001763860628545</v>
      </c>
      <c r="R43" s="35">
        <f t="shared" si="3"/>
        <v>12.71576287289286</v>
      </c>
      <c r="S43" s="35">
        <f t="shared" si="3"/>
        <v>14.44894701735328</v>
      </c>
      <c r="T43" s="35">
        <f t="shared" si="3"/>
        <v>13.022144158907919</v>
      </c>
      <c r="U43" s="35">
        <f t="shared" si="3"/>
        <v>11.260512398829295</v>
      </c>
      <c r="V43" s="35">
        <f t="shared" si="4"/>
        <v>8.7556711265380418</v>
      </c>
      <c r="W43" s="35">
        <f t="shared" si="4"/>
        <v>8.8946370053054586</v>
      </c>
    </row>
    <row r="44" spans="1:23" ht="18" customHeight="1" x14ac:dyDescent="0.15">
      <c r="A44" s="19" t="s">
        <v>72</v>
      </c>
      <c r="B44" s="35" t="e">
        <f t="shared" si="5"/>
        <v>#DIV/0!</v>
      </c>
      <c r="C44" s="35" t="e">
        <f t="shared" si="5"/>
        <v>#DIV/0!</v>
      </c>
      <c r="D44" s="35">
        <f t="shared" si="5"/>
        <v>9.6235968554757214</v>
      </c>
      <c r="E44" s="35">
        <f t="shared" si="5"/>
        <v>6.3519652589372937</v>
      </c>
      <c r="F44" s="35">
        <f t="shared" si="5"/>
        <v>5.0325066643456404</v>
      </c>
      <c r="G44" s="35">
        <f t="shared" si="5"/>
        <v>6.0423180574221993</v>
      </c>
      <c r="H44" s="35">
        <f t="shared" si="5"/>
        <v>4.5748524899072045</v>
      </c>
      <c r="I44" s="35">
        <f t="shared" si="5"/>
        <v>0.95114162460591922</v>
      </c>
      <c r="J44" s="35">
        <f t="shared" si="5"/>
        <v>0.21023814739657798</v>
      </c>
      <c r="K44" s="35">
        <f t="shared" si="5"/>
        <v>5.0770758997852976</v>
      </c>
      <c r="L44" s="35">
        <f t="shared" si="5"/>
        <v>1.7832510573312848</v>
      </c>
      <c r="M44" s="35">
        <f t="shared" si="3"/>
        <v>0.19498254440193766</v>
      </c>
      <c r="N44" s="35">
        <f t="shared" si="3"/>
        <v>0.1460280580461531</v>
      </c>
      <c r="O44" s="35">
        <f t="shared" si="3"/>
        <v>9.2255497499373729E-2</v>
      </c>
      <c r="P44" s="35">
        <f t="shared" si="3"/>
        <v>2.6718898520714309</v>
      </c>
      <c r="Q44" s="35">
        <f t="shared" si="3"/>
        <v>1.4465447480388143</v>
      </c>
      <c r="R44" s="35">
        <f t="shared" si="3"/>
        <v>0.72365844620877251</v>
      </c>
      <c r="S44" s="35">
        <f t="shared" si="3"/>
        <v>9.0594557331817524E-3</v>
      </c>
      <c r="T44" s="35">
        <f t="shared" si="3"/>
        <v>8.7552914612172794E-2</v>
      </c>
      <c r="U44" s="35">
        <f t="shared" si="3"/>
        <v>0.9796902226450912</v>
      </c>
      <c r="V44" s="35">
        <f t="shared" si="4"/>
        <v>3.1308804040766089</v>
      </c>
      <c r="W44" s="35">
        <f t="shared" si="4"/>
        <v>7.2747299739371165</v>
      </c>
    </row>
    <row r="45" spans="1:23" ht="18" customHeight="1" x14ac:dyDescent="0.15">
      <c r="A45" s="19" t="s">
        <v>73</v>
      </c>
      <c r="B45" s="35" t="e">
        <f t="shared" si="5"/>
        <v>#DIV/0!</v>
      </c>
      <c r="C45" s="35" t="e">
        <f t="shared" si="5"/>
        <v>#DIV/0!</v>
      </c>
      <c r="D45" s="35">
        <f t="shared" si="5"/>
        <v>1.5812959650792435</v>
      </c>
      <c r="E45" s="35">
        <f t="shared" si="5"/>
        <v>2.5622593741230633</v>
      </c>
      <c r="F45" s="35">
        <f t="shared" si="5"/>
        <v>0.65812902645232574</v>
      </c>
      <c r="G45" s="35">
        <f t="shared" si="5"/>
        <v>0.61495929750771217</v>
      </c>
      <c r="H45" s="35">
        <f t="shared" si="5"/>
        <v>0.49809329059356688</v>
      </c>
      <c r="I45" s="35">
        <f t="shared" si="5"/>
        <v>0.74297821378185835</v>
      </c>
      <c r="J45" s="35">
        <f t="shared" si="5"/>
        <v>1.6507027394733202</v>
      </c>
      <c r="K45" s="35">
        <f t="shared" si="5"/>
        <v>2.2010783828361675</v>
      </c>
      <c r="L45" s="35">
        <f t="shared" si="5"/>
        <v>0.72452627992300722</v>
      </c>
      <c r="M45" s="35">
        <f t="shared" si="3"/>
        <v>0.85408217454395385</v>
      </c>
      <c r="N45" s="35">
        <f t="shared" si="3"/>
        <v>0.78868593850266056</v>
      </c>
      <c r="O45" s="35">
        <f t="shared" si="3"/>
        <v>0.77199603765499369</v>
      </c>
      <c r="P45" s="35">
        <f t="shared" si="3"/>
        <v>0.72241039053559253</v>
      </c>
      <c r="Q45" s="35">
        <f t="shared" si="3"/>
        <v>0.97759601208703784</v>
      </c>
      <c r="R45" s="35">
        <f t="shared" si="3"/>
        <v>0.94822393503713343</v>
      </c>
      <c r="S45" s="35">
        <f t="shared" si="3"/>
        <v>0.79773774856091595</v>
      </c>
      <c r="T45" s="35">
        <f t="shared" si="3"/>
        <v>0.82132972279038274</v>
      </c>
      <c r="U45" s="35">
        <f t="shared" si="3"/>
        <v>0.81591951839676946</v>
      </c>
      <c r="V45" s="35">
        <f t="shared" si="4"/>
        <v>0.57916821905404192</v>
      </c>
      <c r="W45" s="35">
        <f t="shared" si="4"/>
        <v>0.70923334228900814</v>
      </c>
    </row>
    <row r="46" spans="1:23" ht="18" customHeight="1" x14ac:dyDescent="0.15">
      <c r="A46" s="19" t="s">
        <v>81</v>
      </c>
      <c r="B46" s="35" t="e">
        <f t="shared" si="5"/>
        <v>#DIV/0!</v>
      </c>
      <c r="C46" s="35" t="e">
        <f t="shared" si="5"/>
        <v>#DIV/0!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3"/>
        <v>0</v>
      </c>
      <c r="N46" s="35">
        <f t="shared" si="3"/>
        <v>0</v>
      </c>
      <c r="O46" s="35">
        <f t="shared" si="3"/>
        <v>0</v>
      </c>
      <c r="P46" s="35">
        <f t="shared" si="3"/>
        <v>0</v>
      </c>
      <c r="Q46" s="35">
        <f t="shared" si="3"/>
        <v>0</v>
      </c>
      <c r="R46" s="35">
        <f t="shared" si="3"/>
        <v>0</v>
      </c>
      <c r="S46" s="35">
        <f t="shared" si="3"/>
        <v>0</v>
      </c>
      <c r="T46" s="35">
        <f t="shared" si="3"/>
        <v>0</v>
      </c>
      <c r="U46" s="35">
        <f t="shared" si="3"/>
        <v>0</v>
      </c>
      <c r="V46" s="35">
        <f t="shared" si="4"/>
        <v>0</v>
      </c>
      <c r="W46" s="35">
        <f t="shared" si="4"/>
        <v>0</v>
      </c>
    </row>
    <row r="47" spans="1:23" ht="18" customHeight="1" x14ac:dyDescent="0.15">
      <c r="A47" s="19" t="s">
        <v>74</v>
      </c>
      <c r="B47" s="35" t="e">
        <f t="shared" si="5"/>
        <v>#DIV/0!</v>
      </c>
      <c r="C47" s="35" t="e">
        <f t="shared" si="5"/>
        <v>#DIV/0!</v>
      </c>
      <c r="D47" s="35">
        <f t="shared" si="5"/>
        <v>40.491929468403256</v>
      </c>
      <c r="E47" s="35">
        <f t="shared" si="5"/>
        <v>43.055023233420421</v>
      </c>
      <c r="F47" s="35">
        <f t="shared" si="5"/>
        <v>38.498571241006637</v>
      </c>
      <c r="G47" s="35">
        <f t="shared" si="5"/>
        <v>29.361747317256604</v>
      </c>
      <c r="H47" s="35">
        <f t="shared" si="5"/>
        <v>29.937903646038937</v>
      </c>
      <c r="I47" s="35">
        <f t="shared" si="5"/>
        <v>24.672748346370525</v>
      </c>
      <c r="J47" s="35">
        <f t="shared" si="5"/>
        <v>19.395162685052806</v>
      </c>
      <c r="K47" s="35">
        <f t="shared" si="5"/>
        <v>21.581893223682354</v>
      </c>
      <c r="L47" s="35">
        <f t="shared" si="5"/>
        <v>28.806100441152804</v>
      </c>
      <c r="M47" s="35">
        <f t="shared" si="3"/>
        <v>14.180357350236832</v>
      </c>
      <c r="N47" s="35">
        <f t="shared" si="3"/>
        <v>15.410841875809645</v>
      </c>
      <c r="O47" s="35">
        <f t="shared" si="3"/>
        <v>22.288317821778399</v>
      </c>
      <c r="P47" s="35">
        <f t="shared" si="3"/>
        <v>31.522032882847213</v>
      </c>
      <c r="Q47" s="35">
        <f t="shared" si="3"/>
        <v>11.135674042292178</v>
      </c>
      <c r="R47" s="35">
        <f t="shared" si="3"/>
        <v>3.5869013562614036</v>
      </c>
      <c r="S47" s="35">
        <f t="shared" si="3"/>
        <v>3.8218683463038055</v>
      </c>
      <c r="T47" s="35">
        <f t="shared" si="3"/>
        <v>5.3435760474048877</v>
      </c>
      <c r="U47" s="35">
        <f t="shared" si="3"/>
        <v>9.9114426491988077</v>
      </c>
      <c r="V47" s="35">
        <f t="shared" si="4"/>
        <v>22.385740359084885</v>
      </c>
      <c r="W47" s="35">
        <f t="shared" si="4"/>
        <v>16.73444720318016</v>
      </c>
    </row>
    <row r="48" spans="1:23" ht="18" customHeight="1" x14ac:dyDescent="0.15">
      <c r="A48" s="19" t="s">
        <v>75</v>
      </c>
      <c r="B48" s="35" t="e">
        <f t="shared" si="5"/>
        <v>#DIV/0!</v>
      </c>
      <c r="C48" s="35" t="e">
        <f t="shared" si="5"/>
        <v>#DIV/0!</v>
      </c>
      <c r="D48" s="35">
        <f t="shared" si="5"/>
        <v>3.0022101506327759</v>
      </c>
      <c r="E48" s="35">
        <f t="shared" si="5"/>
        <v>2.8721405932960327</v>
      </c>
      <c r="F48" s="35">
        <f t="shared" si="5"/>
        <v>3.2915007649060795</v>
      </c>
      <c r="G48" s="35">
        <f t="shared" si="5"/>
        <v>2.0170539612682186</v>
      </c>
      <c r="H48" s="35">
        <f t="shared" si="5"/>
        <v>7.8155347471142766</v>
      </c>
      <c r="I48" s="35">
        <f t="shared" si="5"/>
        <v>6.6237946567268207</v>
      </c>
      <c r="J48" s="35">
        <f t="shared" si="5"/>
        <v>3.9255983950560349</v>
      </c>
      <c r="K48" s="35">
        <f t="shared" si="5"/>
        <v>1.6361073560382002</v>
      </c>
      <c r="L48" s="35">
        <f t="shared" si="5"/>
        <v>11.529158908808341</v>
      </c>
      <c r="M48" s="35">
        <f t="shared" si="3"/>
        <v>1.3475518753915718</v>
      </c>
      <c r="N48" s="35">
        <f t="shared" si="3"/>
        <v>0.996691021184681</v>
      </c>
      <c r="O48" s="35">
        <f t="shared" si="3"/>
        <v>4.1905041054014287</v>
      </c>
      <c r="P48" s="35">
        <f t="shared" si="3"/>
        <v>0.25692278254390472</v>
      </c>
      <c r="Q48" s="35">
        <f t="shared" si="3"/>
        <v>0.28594624973339705</v>
      </c>
      <c r="R48" s="35">
        <f t="shared" si="3"/>
        <v>0.62127590076444472</v>
      </c>
      <c r="S48" s="35">
        <f t="shared" si="3"/>
        <v>0.22804546245571927</v>
      </c>
      <c r="T48" s="35">
        <f t="shared" si="3"/>
        <v>0.68870006006105178</v>
      </c>
      <c r="U48" s="35">
        <f t="shared" si="3"/>
        <v>4.5161543529361561</v>
      </c>
      <c r="V48" s="35">
        <f t="shared" si="4"/>
        <v>10.969886435985833</v>
      </c>
      <c r="W48" s="35">
        <f t="shared" si="4"/>
        <v>2.557104894224338</v>
      </c>
    </row>
    <row r="49" spans="1:23" ht="18" customHeight="1" x14ac:dyDescent="0.15">
      <c r="A49" s="19" t="s">
        <v>76</v>
      </c>
      <c r="B49" s="35" t="e">
        <f t="shared" si="5"/>
        <v>#DIV/0!</v>
      </c>
      <c r="C49" s="35" t="e">
        <f t="shared" si="5"/>
        <v>#DIV/0!</v>
      </c>
      <c r="D49" s="35">
        <f t="shared" si="5"/>
        <v>37.483602664727741</v>
      </c>
      <c r="E49" s="35">
        <f t="shared" si="5"/>
        <v>38.879674369484192</v>
      </c>
      <c r="F49" s="35">
        <f t="shared" si="5"/>
        <v>33.286588253343972</v>
      </c>
      <c r="G49" s="35">
        <f t="shared" si="5"/>
        <v>25.818193213233709</v>
      </c>
      <c r="H49" s="35">
        <f t="shared" si="5"/>
        <v>18.416983793627985</v>
      </c>
      <c r="I49" s="35">
        <f t="shared" si="5"/>
        <v>16.529964690072259</v>
      </c>
      <c r="J49" s="35">
        <f t="shared" si="5"/>
        <v>14.201073421574506</v>
      </c>
      <c r="K49" s="35">
        <f t="shared" si="5"/>
        <v>18.845727639075218</v>
      </c>
      <c r="L49" s="35">
        <f t="shared" si="5"/>
        <v>15.504508772860397</v>
      </c>
      <c r="M49" s="35">
        <f t="shared" si="5"/>
        <v>11.393249499859252</v>
      </c>
      <c r="N49" s="35">
        <f t="shared" si="5"/>
        <v>12.991438539096819</v>
      </c>
      <c r="O49" s="35">
        <f t="shared" si="5"/>
        <v>17.094733870547291</v>
      </c>
      <c r="P49" s="35">
        <f t="shared" si="5"/>
        <v>30.5359363591249</v>
      </c>
      <c r="Q49" s="35">
        <f t="shared" si="5"/>
        <v>10.291145980094685</v>
      </c>
      <c r="R49" s="35">
        <f t="shared" ref="Q49:U51" si="6">R20/R$23*100</f>
        <v>2.3249442866851764</v>
      </c>
      <c r="S49" s="35">
        <f t="shared" si="6"/>
        <v>3.1853889097935246</v>
      </c>
      <c r="T49" s="35">
        <f t="shared" si="6"/>
        <v>4.2382875789204286</v>
      </c>
      <c r="U49" s="35">
        <f t="shared" si="6"/>
        <v>5.2384525078294057</v>
      </c>
      <c r="V49" s="35">
        <f t="shared" si="4"/>
        <v>11.415853923099052</v>
      </c>
      <c r="W49" s="35">
        <f t="shared" si="4"/>
        <v>14.130589946247248</v>
      </c>
    </row>
    <row r="50" spans="1:23" ht="18" customHeight="1" x14ac:dyDescent="0.15">
      <c r="A50" s="19" t="s">
        <v>77</v>
      </c>
      <c r="B50" s="35" t="e">
        <f t="shared" ref="B50:P51" si="7">B21/B$23*100</f>
        <v>#DIV/0!</v>
      </c>
      <c r="C50" s="35" t="e">
        <f t="shared" si="7"/>
        <v>#DIV/0!</v>
      </c>
      <c r="D50" s="35">
        <f t="shared" si="7"/>
        <v>0</v>
      </c>
      <c r="E50" s="35">
        <f t="shared" si="7"/>
        <v>0</v>
      </c>
      <c r="F50" s="35">
        <f t="shared" si="7"/>
        <v>0</v>
      </c>
      <c r="G50" s="35">
        <f t="shared" si="7"/>
        <v>0</v>
      </c>
      <c r="H50" s="35">
        <f t="shared" si="7"/>
        <v>0</v>
      </c>
      <c r="I50" s="35">
        <f t="shared" si="7"/>
        <v>0</v>
      </c>
      <c r="J50" s="35">
        <f t="shared" si="7"/>
        <v>0</v>
      </c>
      <c r="K50" s="35">
        <f t="shared" si="7"/>
        <v>0</v>
      </c>
      <c r="L50" s="35">
        <f t="shared" si="7"/>
        <v>0</v>
      </c>
      <c r="M50" s="35">
        <f t="shared" si="7"/>
        <v>0</v>
      </c>
      <c r="N50" s="35">
        <f t="shared" si="7"/>
        <v>0</v>
      </c>
      <c r="O50" s="35">
        <f t="shared" si="7"/>
        <v>0</v>
      </c>
      <c r="P50" s="35">
        <f t="shared" si="7"/>
        <v>0</v>
      </c>
      <c r="Q50" s="35">
        <f t="shared" si="6"/>
        <v>3.8920137434789311E-5</v>
      </c>
      <c r="R50" s="35">
        <f t="shared" si="6"/>
        <v>4.3903321374068589E-5</v>
      </c>
      <c r="S50" s="35">
        <f t="shared" si="6"/>
        <v>4.2137003410147686E-5</v>
      </c>
      <c r="T50" s="35">
        <f t="shared" si="6"/>
        <v>4.1279073367361051E-5</v>
      </c>
      <c r="U50" s="35">
        <f t="shared" si="6"/>
        <v>0.16731437002195931</v>
      </c>
      <c r="V50" s="35">
        <f t="shared" si="4"/>
        <v>0.12942784110470243</v>
      </c>
      <c r="W50" s="35">
        <f t="shared" si="4"/>
        <v>0</v>
      </c>
    </row>
    <row r="51" spans="1:23" ht="18" customHeight="1" x14ac:dyDescent="0.15">
      <c r="A51" s="19" t="s">
        <v>78</v>
      </c>
      <c r="B51" s="35" t="e">
        <f t="shared" si="7"/>
        <v>#DIV/0!</v>
      </c>
      <c r="C51" s="35" t="e">
        <f t="shared" si="7"/>
        <v>#DIV/0!</v>
      </c>
      <c r="D51" s="35">
        <f t="shared" si="7"/>
        <v>0</v>
      </c>
      <c r="E51" s="35">
        <f t="shared" si="7"/>
        <v>0</v>
      </c>
      <c r="F51" s="35">
        <f t="shared" si="7"/>
        <v>0</v>
      </c>
      <c r="G51" s="35">
        <f t="shared" si="7"/>
        <v>0</v>
      </c>
      <c r="H51" s="35">
        <f t="shared" si="7"/>
        <v>0</v>
      </c>
      <c r="I51" s="35">
        <f t="shared" si="7"/>
        <v>0</v>
      </c>
      <c r="J51" s="35">
        <f t="shared" si="7"/>
        <v>0</v>
      </c>
      <c r="K51" s="35">
        <f t="shared" si="7"/>
        <v>0</v>
      </c>
      <c r="L51" s="35">
        <f t="shared" si="7"/>
        <v>0</v>
      </c>
      <c r="M51" s="35">
        <f t="shared" si="7"/>
        <v>0</v>
      </c>
      <c r="N51" s="35">
        <f t="shared" si="7"/>
        <v>0</v>
      </c>
      <c r="O51" s="35">
        <f t="shared" si="7"/>
        <v>0</v>
      </c>
      <c r="P51" s="35">
        <f t="shared" si="7"/>
        <v>0</v>
      </c>
      <c r="Q51" s="35">
        <f t="shared" si="6"/>
        <v>3.8920137434789311E-5</v>
      </c>
      <c r="R51" s="35">
        <f t="shared" si="6"/>
        <v>4.3903321374068589E-5</v>
      </c>
      <c r="S51" s="35">
        <f t="shared" si="6"/>
        <v>4.2137003410147686E-5</v>
      </c>
      <c r="T51" s="35">
        <f t="shared" si="6"/>
        <v>4.1279073367361051E-5</v>
      </c>
      <c r="U51" s="35">
        <f t="shared" si="6"/>
        <v>3.8103933049865477E-5</v>
      </c>
      <c r="V51" s="35">
        <f t="shared" si="4"/>
        <v>2.9475709657185706E-5</v>
      </c>
      <c r="W51" s="35">
        <f t="shared" si="4"/>
        <v>3.1168241805713389E-5</v>
      </c>
    </row>
    <row r="52" spans="1:23" ht="18" customHeight="1" x14ac:dyDescent="0.15">
      <c r="A52" s="19" t="s">
        <v>60</v>
      </c>
      <c r="B52" s="35" t="e">
        <f t="shared" ref="B52:U52" si="8">SUM(B33:B51)-B34-B37-B38-B42-B48-B49</f>
        <v>#DIV/0!</v>
      </c>
      <c r="C52" s="26" t="e">
        <f t="shared" si="8"/>
        <v>#DIV/0!</v>
      </c>
      <c r="D52" s="26">
        <f t="shared" si="8"/>
        <v>100.00000000000001</v>
      </c>
      <c r="E52" s="26">
        <f t="shared" si="8"/>
        <v>99.999999999999986</v>
      </c>
      <c r="F52" s="26">
        <f t="shared" si="8"/>
        <v>99.999999999999972</v>
      </c>
      <c r="G52" s="26">
        <f t="shared" si="8"/>
        <v>100.00000000000001</v>
      </c>
      <c r="H52" s="26">
        <f t="shared" si="8"/>
        <v>100</v>
      </c>
      <c r="I52" s="26">
        <f t="shared" si="8"/>
        <v>100.00000000000003</v>
      </c>
      <c r="J52" s="27">
        <f t="shared" si="8"/>
        <v>100</v>
      </c>
      <c r="K52" s="36">
        <f t="shared" si="8"/>
        <v>99.999999999999986</v>
      </c>
      <c r="L52" s="37">
        <f t="shared" si="8"/>
        <v>99.999999999999972</v>
      </c>
      <c r="M52" s="37">
        <f t="shared" si="8"/>
        <v>99.999999999999972</v>
      </c>
      <c r="N52" s="37">
        <f t="shared" si="8"/>
        <v>100</v>
      </c>
      <c r="O52" s="37">
        <f t="shared" si="8"/>
        <v>100.00000000000006</v>
      </c>
      <c r="P52" s="37">
        <f t="shared" si="8"/>
        <v>99.999999999999957</v>
      </c>
      <c r="Q52" s="37">
        <f t="shared" si="8"/>
        <v>100</v>
      </c>
      <c r="R52" s="37">
        <f t="shared" si="8"/>
        <v>99.999999999999929</v>
      </c>
      <c r="S52" s="37">
        <f t="shared" si="8"/>
        <v>100</v>
      </c>
      <c r="T52" s="37">
        <f t="shared" si="8"/>
        <v>100.00000000000001</v>
      </c>
      <c r="U52" s="37">
        <f t="shared" si="8"/>
        <v>100.00000000000003</v>
      </c>
      <c r="V52" s="37">
        <f>SUM(V33:V51)-V34-V37-V38-V42-V48-V49</f>
        <v>100</v>
      </c>
      <c r="W52" s="37">
        <f>SUM(W33:W51)-W34-W37-W38-W42-W48-W49</f>
        <v>100</v>
      </c>
    </row>
    <row r="53" spans="1:23" ht="18" customHeight="1" x14ac:dyDescent="0.15">
      <c r="A53" s="19" t="s">
        <v>79</v>
      </c>
      <c r="B53" s="35" t="e">
        <f t="shared" ref="B53:S53" si="9">SUM(B33:B36)-B34</f>
        <v>#DIV/0!</v>
      </c>
      <c r="C53" s="26" t="e">
        <f t="shared" si="9"/>
        <v>#DIV/0!</v>
      </c>
      <c r="D53" s="26">
        <f t="shared" si="9"/>
        <v>22.54541850140118</v>
      </c>
      <c r="E53" s="26">
        <f t="shared" si="9"/>
        <v>22.744651069116706</v>
      </c>
      <c r="F53" s="26">
        <f t="shared" si="9"/>
        <v>27.556563956327331</v>
      </c>
      <c r="G53" s="26">
        <f t="shared" si="9"/>
        <v>33.166333572418409</v>
      </c>
      <c r="H53" s="26">
        <f t="shared" si="9"/>
        <v>32.364319663977014</v>
      </c>
      <c r="I53" s="26">
        <f t="shared" si="9"/>
        <v>38.315491621440913</v>
      </c>
      <c r="J53" s="27">
        <f t="shared" si="9"/>
        <v>41.150901628003496</v>
      </c>
      <c r="K53" s="36">
        <f t="shared" si="9"/>
        <v>39.096091246989175</v>
      </c>
      <c r="L53" s="37">
        <f t="shared" si="9"/>
        <v>37.060221957908126</v>
      </c>
      <c r="M53" s="37">
        <f t="shared" si="9"/>
        <v>43.457467459375195</v>
      </c>
      <c r="N53" s="37">
        <f t="shared" si="9"/>
        <v>42.567744920678606</v>
      </c>
      <c r="O53" s="37">
        <f t="shared" si="9"/>
        <v>37.849327889135722</v>
      </c>
      <c r="P53" s="37">
        <f t="shared" si="9"/>
        <v>33.282251248894973</v>
      </c>
      <c r="Q53" s="37">
        <f t="shared" si="9"/>
        <v>46.721678983592824</v>
      </c>
      <c r="R53" s="37">
        <f t="shared" si="9"/>
        <v>52.748962564515935</v>
      </c>
      <c r="S53" s="37">
        <f t="shared" si="9"/>
        <v>50.913424891423475</v>
      </c>
      <c r="T53" s="37">
        <f>SUM(T33:T36)-T34</f>
        <v>51.037941660285611</v>
      </c>
      <c r="U53" s="37">
        <f>SUM(U33:U36)-U34</f>
        <v>46.875382230078415</v>
      </c>
      <c r="V53" s="37">
        <f>SUM(V33:V36)-V34</f>
        <v>34.672365696876518</v>
      </c>
      <c r="W53" s="37">
        <f>SUM(W33:W36)-W34</f>
        <v>36.834067137639579</v>
      </c>
    </row>
    <row r="54" spans="1:23" ht="18" customHeight="1" x14ac:dyDescent="0.15">
      <c r="A54" s="19" t="s">
        <v>80</v>
      </c>
      <c r="B54" s="35" t="e">
        <f t="shared" ref="B54:R54" si="10">+B47+B50+B51</f>
        <v>#DIV/0!</v>
      </c>
      <c r="C54" s="26" t="e">
        <f t="shared" si="10"/>
        <v>#DIV/0!</v>
      </c>
      <c r="D54" s="26">
        <f t="shared" si="10"/>
        <v>40.491929468403256</v>
      </c>
      <c r="E54" s="26">
        <f t="shared" si="10"/>
        <v>43.055023233420421</v>
      </c>
      <c r="F54" s="26">
        <f t="shared" si="10"/>
        <v>38.498571241006637</v>
      </c>
      <c r="G54" s="26">
        <f t="shared" si="10"/>
        <v>29.361747317256604</v>
      </c>
      <c r="H54" s="26">
        <f t="shared" si="10"/>
        <v>29.937903646038937</v>
      </c>
      <c r="I54" s="26">
        <f t="shared" si="10"/>
        <v>24.672748346370525</v>
      </c>
      <c r="J54" s="27">
        <f t="shared" si="10"/>
        <v>19.395162685052806</v>
      </c>
      <c r="K54" s="36">
        <f t="shared" si="10"/>
        <v>21.581893223682354</v>
      </c>
      <c r="L54" s="37">
        <f t="shared" si="10"/>
        <v>28.806100441152804</v>
      </c>
      <c r="M54" s="37">
        <f t="shared" si="10"/>
        <v>14.180357350236832</v>
      </c>
      <c r="N54" s="37">
        <f t="shared" si="10"/>
        <v>15.410841875809645</v>
      </c>
      <c r="O54" s="37">
        <f t="shared" si="10"/>
        <v>22.288317821778399</v>
      </c>
      <c r="P54" s="37">
        <f t="shared" si="10"/>
        <v>31.522032882847213</v>
      </c>
      <c r="Q54" s="37">
        <f t="shared" si="10"/>
        <v>11.135751882567048</v>
      </c>
      <c r="R54" s="37">
        <f t="shared" si="10"/>
        <v>3.5869891629041515</v>
      </c>
      <c r="S54" s="37">
        <f>+S47+S50+S51</f>
        <v>3.8219526203106255</v>
      </c>
      <c r="T54" s="37">
        <f>+T47+T50+T51</f>
        <v>5.3436586055516226</v>
      </c>
      <c r="U54" s="37">
        <f>+U47+U50+U51</f>
        <v>10.078795123153817</v>
      </c>
      <c r="V54" s="37">
        <f>+V47+V50+V51</f>
        <v>22.515197675899245</v>
      </c>
      <c r="W54" s="37">
        <f>+W47+W50+W51</f>
        <v>16.734478371421964</v>
      </c>
    </row>
    <row r="55" spans="1:23" ht="18" customHeight="1" x14ac:dyDescent="0.15"/>
    <row r="56" spans="1:23" ht="18" customHeight="1" x14ac:dyDescent="0.15"/>
    <row r="57" spans="1:23" ht="18" customHeight="1" x14ac:dyDescent="0.15"/>
    <row r="58" spans="1:23" ht="18" customHeight="1" x14ac:dyDescent="0.15"/>
    <row r="59" spans="1:23" ht="18" customHeight="1" x14ac:dyDescent="0.15"/>
    <row r="60" spans="1:23" ht="18" customHeight="1" x14ac:dyDescent="0.15"/>
    <row r="61" spans="1:23" ht="18" customHeight="1" x14ac:dyDescent="0.15"/>
    <row r="62" spans="1:23" ht="18" customHeight="1" x14ac:dyDescent="0.15"/>
    <row r="63" spans="1:23" ht="18" customHeight="1" x14ac:dyDescent="0.15"/>
    <row r="64" spans="1:23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381"/>
  <sheetViews>
    <sheetView tabSelected="1" view="pageBreakPreview" zoomScaleNormal="100" workbookViewId="0">
      <pane xSplit="1" ySplit="3" topLeftCell="W4" activePane="bottomRight" state="frozen"/>
      <selection pane="topRight" activeCell="B1" sqref="B1"/>
      <selection pane="bottomLeft" activeCell="A2" sqref="A2"/>
      <selection pane="bottomRight" activeCell="Y30" sqref="Y30"/>
    </sheetView>
  </sheetViews>
  <sheetFormatPr defaultColWidth="9" defaultRowHeight="12" x14ac:dyDescent="0.15"/>
  <cols>
    <col min="1" max="1" width="24.77734375" style="22" customWidth="1"/>
    <col min="2" max="3" width="8.6640625" style="22" hidden="1" customWidth="1"/>
    <col min="4" max="9" width="8.6640625" style="22" customWidth="1"/>
    <col min="10" max="11" width="8.6640625" style="25" customWidth="1"/>
    <col min="12" max="13" width="8.6640625" style="22" customWidth="1"/>
    <col min="14" max="21" width="9" style="22"/>
    <col min="22" max="26" width="9.77734375" style="132" customWidth="1"/>
    <col min="27" max="16384" width="9" style="22"/>
  </cols>
  <sheetData>
    <row r="1" spans="1:26" ht="15" customHeight="1" x14ac:dyDescent="0.2">
      <c r="A1" s="38" t="s">
        <v>102</v>
      </c>
      <c r="L1" s="39" t="str">
        <f>財政指標!$M$1</f>
        <v>栃木市</v>
      </c>
      <c r="Y1" s="39" t="str">
        <f>財政指標!$M$1</f>
        <v>栃木市</v>
      </c>
    </row>
    <row r="2" spans="1:26" ht="15" customHeight="1" x14ac:dyDescent="0.15">
      <c r="M2" s="22" t="s">
        <v>171</v>
      </c>
      <c r="S2" s="43" t="s">
        <v>303</v>
      </c>
      <c r="Y2" s="22"/>
      <c r="Z2" s="132" t="s">
        <v>171</v>
      </c>
    </row>
    <row r="3" spans="1:26" ht="18" customHeight="1" x14ac:dyDescent="0.15">
      <c r="A3" s="21"/>
      <c r="B3" s="21" t="s">
        <v>10</v>
      </c>
      <c r="C3" s="21" t="s">
        <v>86</v>
      </c>
      <c r="D3" s="102" t="s">
        <v>87</v>
      </c>
      <c r="E3" s="102" t="s">
        <v>88</v>
      </c>
      <c r="F3" s="102" t="s">
        <v>89</v>
      </c>
      <c r="G3" s="102" t="s">
        <v>90</v>
      </c>
      <c r="H3" s="102" t="s">
        <v>91</v>
      </c>
      <c r="I3" s="102" t="s">
        <v>92</v>
      </c>
      <c r="J3" s="94" t="s">
        <v>167</v>
      </c>
      <c r="K3" s="94" t="s">
        <v>168</v>
      </c>
      <c r="L3" s="104" t="s">
        <v>84</v>
      </c>
      <c r="M3" s="104" t="s">
        <v>176</v>
      </c>
      <c r="N3" s="104" t="s">
        <v>184</v>
      </c>
      <c r="O3" s="78" t="s">
        <v>188</v>
      </c>
      <c r="P3" s="78" t="s">
        <v>189</v>
      </c>
      <c r="Q3" s="78" t="s">
        <v>190</v>
      </c>
      <c r="R3" s="78" t="s">
        <v>195</v>
      </c>
      <c r="S3" s="78" t="s">
        <v>198</v>
      </c>
      <c r="T3" s="78" t="s">
        <v>199</v>
      </c>
      <c r="U3" s="78" t="s">
        <v>206</v>
      </c>
      <c r="V3" s="78" t="s">
        <v>298</v>
      </c>
      <c r="W3" s="78" t="s">
        <v>300</v>
      </c>
      <c r="X3" s="133" t="s">
        <v>301</v>
      </c>
      <c r="Y3" s="133" t="s">
        <v>315</v>
      </c>
      <c r="Z3" s="133" t="s">
        <v>321</v>
      </c>
    </row>
    <row r="4" spans="1:26" ht="18" customHeight="1" x14ac:dyDescent="0.15">
      <c r="A4" s="24" t="s">
        <v>94</v>
      </c>
      <c r="B4" s="19">
        <v>288753</v>
      </c>
      <c r="C4" s="21">
        <v>305148</v>
      </c>
      <c r="D4" s="102">
        <f>旧栃木市・目的!D4+旧西方町・目的!D4</f>
        <v>746675</v>
      </c>
      <c r="E4" s="102">
        <f>旧栃木市・目的!E4+旧西方町・目的!E4</f>
        <v>791138</v>
      </c>
      <c r="F4" s="102">
        <f>旧栃木市・目的!F4+旧西方町・目的!F4</f>
        <v>784406</v>
      </c>
      <c r="G4" s="102">
        <f>旧栃木市・目的!G4+旧西方町・目的!G4</f>
        <v>795712</v>
      </c>
      <c r="H4" s="102">
        <f>旧栃木市・目的!H4+旧西方町・目的!H4</f>
        <v>777333</v>
      </c>
      <c r="I4" s="102">
        <f>旧栃木市・目的!I4+旧西方町・目的!I4</f>
        <v>765274</v>
      </c>
      <c r="J4" s="102">
        <f>旧栃木市・目的!J4+旧西方町・目的!J4</f>
        <v>773745</v>
      </c>
      <c r="K4" s="102">
        <f>旧栃木市・目的!K4+旧西方町・目的!K4</f>
        <v>770799</v>
      </c>
      <c r="L4" s="102">
        <f>旧栃木市・目的!L4+旧西方町・目的!L4</f>
        <v>752918</v>
      </c>
      <c r="M4" s="102">
        <f>旧栃木市・目的!M4+旧西方町・目的!M4</f>
        <v>735490</v>
      </c>
      <c r="N4" s="102">
        <f>旧栃木市・目的!N4+旧西方町・目的!N4</f>
        <v>714966</v>
      </c>
      <c r="O4" s="102">
        <f>旧栃木市・目的!O4+旧西方町・目的!O4</f>
        <v>701539</v>
      </c>
      <c r="P4" s="102">
        <f>旧栃木市・目的!P4+旧西方町・目的!P4</f>
        <v>656518</v>
      </c>
      <c r="Q4" s="102">
        <f>旧栃木市・目的!Q4+旧西方町・目的!Q4</f>
        <v>652902</v>
      </c>
      <c r="R4" s="102">
        <f>旧栃木市・目的!R4+旧西方町・目的!R4</f>
        <v>640901</v>
      </c>
      <c r="S4" s="102">
        <f>旧栃木市・目的!S4+旧西方町・目的!S4</f>
        <v>638488</v>
      </c>
      <c r="T4" s="102">
        <f>旧栃木市・目的!T4+旧西方町・目的!T4</f>
        <v>601396</v>
      </c>
      <c r="U4" s="102">
        <f>旧栃木市・目的!U4+旧西方町・目的!U4</f>
        <v>571980</v>
      </c>
      <c r="V4" s="102">
        <f>旧栃木市・目的!V4+旧西方町・目的!V4</f>
        <v>554366</v>
      </c>
      <c r="W4" s="102">
        <f>旧栃木市・目的!W4+旧西方町・目的!W4</f>
        <v>365624</v>
      </c>
      <c r="X4" s="135">
        <v>501941</v>
      </c>
      <c r="Y4" s="135">
        <v>427119</v>
      </c>
      <c r="Z4" s="135">
        <v>422909</v>
      </c>
    </row>
    <row r="5" spans="1:26" ht="18" customHeight="1" x14ac:dyDescent="0.15">
      <c r="A5" s="24" t="s">
        <v>93</v>
      </c>
      <c r="B5" s="19">
        <v>2191932</v>
      </c>
      <c r="C5" s="21">
        <v>3198442</v>
      </c>
      <c r="D5" s="102">
        <f>旧栃木市・目的!D5+旧西方町・目的!D5</f>
        <v>8068168</v>
      </c>
      <c r="E5" s="102">
        <f>旧栃木市・目的!E5+旧西方町・目的!E5</f>
        <v>6315563</v>
      </c>
      <c r="F5" s="102">
        <f>旧栃木市・目的!F5+旧西方町・目的!F5</f>
        <v>6333452</v>
      </c>
      <c r="G5" s="102">
        <f>旧栃木市・目的!G5+旧西方町・目的!G5</f>
        <v>6743292</v>
      </c>
      <c r="H5" s="102">
        <f>旧栃木市・目的!H5+旧西方町・目的!H5</f>
        <v>6542330</v>
      </c>
      <c r="I5" s="102">
        <f>旧栃木市・目的!I5+旧西方町・目的!I5</f>
        <v>6347680</v>
      </c>
      <c r="J5" s="102">
        <f>旧栃木市・目的!J5+旧西方町・目的!J5</f>
        <v>6916952</v>
      </c>
      <c r="K5" s="102">
        <f>旧栃木市・目的!K5+旧西方町・目的!K5</f>
        <v>6935400</v>
      </c>
      <c r="L5" s="102">
        <f>旧栃木市・目的!L5+旧西方町・目的!L5</f>
        <v>8543986</v>
      </c>
      <c r="M5" s="102">
        <f>旧栃木市・目的!M5+旧西方町・目的!M5</f>
        <v>7593101</v>
      </c>
      <c r="N5" s="102">
        <f>旧栃木市・目的!N5+旧西方町・目的!N5</f>
        <v>7689590</v>
      </c>
      <c r="O5" s="102">
        <f>旧栃木市・目的!O5+旧西方町・目的!O5</f>
        <v>7613930</v>
      </c>
      <c r="P5" s="102">
        <f>旧栃木市・目的!P5+旧西方町・目的!P5</f>
        <v>8399654</v>
      </c>
      <c r="Q5" s="102">
        <f>旧栃木市・目的!Q5+旧西方町・目的!Q5</f>
        <v>7229589</v>
      </c>
      <c r="R5" s="102">
        <f>旧栃木市・目的!R5+旧西方町・目的!R5</f>
        <v>7753383</v>
      </c>
      <c r="S5" s="102">
        <f>旧栃木市・目的!S5+旧西方町・目的!S5</f>
        <v>7244614</v>
      </c>
      <c r="T5" s="102">
        <f>旧栃木市・目的!T5+旧西方町・目的!T5</f>
        <v>7400178</v>
      </c>
      <c r="U5" s="102">
        <f>旧栃木市・目的!U5+旧西方町・目的!U5</f>
        <v>7359789</v>
      </c>
      <c r="V5" s="102">
        <f>旧栃木市・目的!V5+旧西方町・目的!V5</f>
        <v>9637736</v>
      </c>
      <c r="W5" s="102">
        <f>旧栃木市・目的!W5+旧西方町・目的!W5</f>
        <v>8782686</v>
      </c>
      <c r="X5" s="135">
        <v>7475743</v>
      </c>
      <c r="Y5" s="135">
        <v>7996163</v>
      </c>
      <c r="Z5" s="135">
        <v>10911690</v>
      </c>
    </row>
    <row r="6" spans="1:26" ht="18" customHeight="1" x14ac:dyDescent="0.15">
      <c r="A6" s="24" t="s">
        <v>95</v>
      </c>
      <c r="B6" s="19">
        <v>2156375</v>
      </c>
      <c r="C6" s="21">
        <v>3459711</v>
      </c>
      <c r="D6" s="102">
        <f>旧栃木市・目的!D6+旧西方町・目的!D6</f>
        <v>6066592</v>
      </c>
      <c r="E6" s="102">
        <f>旧栃木市・目的!E6+旧西方町・目的!E6</f>
        <v>5257372</v>
      </c>
      <c r="F6" s="102">
        <f>旧栃木市・目的!F6+旧西方町・目的!F6</f>
        <v>6173014</v>
      </c>
      <c r="G6" s="102">
        <f>旧栃木市・目的!G6+旧西方町・目的!G6</f>
        <v>6344367</v>
      </c>
      <c r="H6" s="102">
        <f>旧栃木市・目的!H6+旧西方町・目的!H6</f>
        <v>6836212</v>
      </c>
      <c r="I6" s="102">
        <f>旧栃木市・目的!I6+旧西方町・目的!I6</f>
        <v>7576279</v>
      </c>
      <c r="J6" s="102">
        <f>旧栃木市・目的!J6+旧西方町・目的!J6</f>
        <v>7388388</v>
      </c>
      <c r="K6" s="102">
        <f>旧栃木市・目的!K6+旧西方町・目的!K6</f>
        <v>8791302</v>
      </c>
      <c r="L6" s="102">
        <f>旧栃木市・目的!L6+旧西方町・目的!L6</f>
        <v>10972834</v>
      </c>
      <c r="M6" s="102">
        <f>旧栃木市・目的!M6+旧西方町・目的!M6</f>
        <v>8966190</v>
      </c>
      <c r="N6" s="102">
        <f>旧栃木市・目的!N6+旧西方町・目的!N6</f>
        <v>9372977</v>
      </c>
      <c r="O6" s="102">
        <f>旧栃木市・目的!O6+旧西方町・目的!O6</f>
        <v>10323671</v>
      </c>
      <c r="P6" s="102">
        <f>旧栃木市・目的!P6+旧西方町・目的!P6</f>
        <v>9844997</v>
      </c>
      <c r="Q6" s="102">
        <f>旧栃木市・目的!Q6+旧西方町・目的!Q6</f>
        <v>10266039</v>
      </c>
      <c r="R6" s="102">
        <f>旧栃木市・目的!R6+旧西方町・目的!R6</f>
        <v>10389394</v>
      </c>
      <c r="S6" s="102">
        <f>旧栃木市・目的!S6+旧西方町・目的!S6</f>
        <v>10940644</v>
      </c>
      <c r="T6" s="102">
        <f>旧栃木市・目的!T6+旧西方町・目的!T6</f>
        <v>11156486</v>
      </c>
      <c r="U6" s="102">
        <f>旧栃木市・目的!U6+旧西方町・目的!U6</f>
        <v>11488830</v>
      </c>
      <c r="V6" s="102">
        <f>旧栃木市・目的!V6+旧西方町・目的!V6</f>
        <v>11877734</v>
      </c>
      <c r="W6" s="102">
        <f>旧栃木市・目的!W6+旧西方町・目的!W6</f>
        <v>14722694</v>
      </c>
      <c r="X6" s="135">
        <v>16048227</v>
      </c>
      <c r="Y6" s="135">
        <v>15901140</v>
      </c>
      <c r="Z6" s="135">
        <v>16118821</v>
      </c>
    </row>
    <row r="7" spans="1:26" ht="18" customHeight="1" x14ac:dyDescent="0.15">
      <c r="A7" s="24" t="s">
        <v>104</v>
      </c>
      <c r="B7" s="19">
        <v>1318219</v>
      </c>
      <c r="C7" s="21">
        <v>1462370</v>
      </c>
      <c r="D7" s="102">
        <f>旧栃木市・目的!D7+旧西方町・目的!D7</f>
        <v>2726412</v>
      </c>
      <c r="E7" s="102">
        <f>旧栃木市・目的!E7+旧西方町・目的!E7</f>
        <v>3206126</v>
      </c>
      <c r="F7" s="102">
        <f>旧栃木市・目的!F7+旧西方町・目的!F7</f>
        <v>3066334</v>
      </c>
      <c r="G7" s="102">
        <f>旧栃木市・目的!G7+旧西方町・目的!G7</f>
        <v>3861000</v>
      </c>
      <c r="H7" s="102">
        <f>旧栃木市・目的!H7+旧西方町・目的!H7</f>
        <v>3180346</v>
      </c>
      <c r="I7" s="102">
        <f>旧栃木市・目的!I7+旧西方町・目的!I7</f>
        <v>3495602</v>
      </c>
      <c r="J7" s="102">
        <f>旧栃木市・目的!J7+旧西方町・目的!J7</f>
        <v>3494858</v>
      </c>
      <c r="K7" s="102">
        <f>旧栃木市・目的!K7+旧西方町・目的!K7</f>
        <v>3419885</v>
      </c>
      <c r="L7" s="102">
        <f>旧栃木市・目的!L7+旧西方町・目的!L7</f>
        <v>3380169</v>
      </c>
      <c r="M7" s="102">
        <f>旧栃木市・目的!M7+旧西方町・目的!M7</f>
        <v>3401651</v>
      </c>
      <c r="N7" s="102">
        <f>旧栃木市・目的!N7+旧西方町・目的!N7</f>
        <v>3550012</v>
      </c>
      <c r="O7" s="102">
        <f>旧栃木市・目的!O7+旧西方町・目的!O7</f>
        <v>3917085</v>
      </c>
      <c r="P7" s="102">
        <f>旧栃木市・目的!P7+旧西方町・目的!P7</f>
        <v>3692454</v>
      </c>
      <c r="Q7" s="102">
        <f>旧栃木市・目的!Q7+旧西方町・目的!Q7</f>
        <v>3251546</v>
      </c>
      <c r="R7" s="102">
        <f>旧栃木市・目的!R7+旧西方町・目的!R7</f>
        <v>3664231</v>
      </c>
      <c r="S7" s="102">
        <f>旧栃木市・目的!S7+旧西方町・目的!S7</f>
        <v>3989037</v>
      </c>
      <c r="T7" s="102">
        <f>旧栃木市・目的!T7+旧西方町・目的!T7</f>
        <v>3736404</v>
      </c>
      <c r="U7" s="102">
        <f>旧栃木市・目的!U7+旧西方町・目的!U7</f>
        <v>3943287</v>
      </c>
      <c r="V7" s="102">
        <f>旧栃木市・目的!V7+旧西方町・目的!V7</f>
        <v>4280951</v>
      </c>
      <c r="W7" s="102">
        <f>旧栃木市・目的!W7+旧西方町・目的!W7</f>
        <v>4223228</v>
      </c>
      <c r="X7" s="135">
        <v>4791996</v>
      </c>
      <c r="Y7" s="135">
        <v>5759578</v>
      </c>
      <c r="Z7" s="135">
        <v>5348665</v>
      </c>
    </row>
    <row r="8" spans="1:26" ht="18" customHeight="1" x14ac:dyDescent="0.15">
      <c r="A8" s="24" t="s">
        <v>105</v>
      </c>
      <c r="B8" s="19">
        <v>319530</v>
      </c>
      <c r="C8" s="21">
        <v>237805</v>
      </c>
      <c r="D8" s="102">
        <f>旧栃木市・目的!D8+旧西方町・目的!D8</f>
        <v>304278</v>
      </c>
      <c r="E8" s="102">
        <f>旧栃木市・目的!E8+旧西方町・目的!E8</f>
        <v>292440</v>
      </c>
      <c r="F8" s="102">
        <f>旧栃木市・目的!F8+旧西方町・目的!F8</f>
        <v>296338</v>
      </c>
      <c r="G8" s="102">
        <f>旧栃木市・目的!G8+旧西方町・目的!G8</f>
        <v>317059</v>
      </c>
      <c r="H8" s="102">
        <f>旧栃木市・目的!H8+旧西方町・目的!H8</f>
        <v>300937</v>
      </c>
      <c r="I8" s="102">
        <f>旧栃木市・目的!I8+旧西方町・目的!I8</f>
        <v>315258</v>
      </c>
      <c r="J8" s="102">
        <f>旧栃木市・目的!J8+旧西方町・目的!J8</f>
        <v>281198</v>
      </c>
      <c r="K8" s="102">
        <f>旧栃木市・目的!K8+旧西方町・目的!K8</f>
        <v>242294</v>
      </c>
      <c r="L8" s="102">
        <f>旧栃木市・目的!L8+旧西方町・目的!L8</f>
        <v>226798</v>
      </c>
      <c r="M8" s="102">
        <f>旧栃木市・目的!M8+旧西方町・目的!M8</f>
        <v>268831</v>
      </c>
      <c r="N8" s="102">
        <f>旧栃木市・目的!N8+旧西方町・目的!N8</f>
        <v>290578</v>
      </c>
      <c r="O8" s="102">
        <f>旧栃木市・目的!O8+旧西方町・目的!O8</f>
        <v>247176</v>
      </c>
      <c r="P8" s="102">
        <f>旧栃木市・目的!P8+旧西方町・目的!P8</f>
        <v>207977</v>
      </c>
      <c r="Q8" s="102">
        <f>旧栃木市・目的!Q8+旧西方町・目的!Q8</f>
        <v>201856</v>
      </c>
      <c r="R8" s="102">
        <f>旧栃木市・目的!R8+旧西方町・目的!R8</f>
        <v>177965</v>
      </c>
      <c r="S8" s="102">
        <f>旧栃木市・目的!S8+旧西方町・目的!S8</f>
        <v>152731</v>
      </c>
      <c r="T8" s="102">
        <f>旧栃木市・目的!T8+旧西方町・目的!T8</f>
        <v>128436</v>
      </c>
      <c r="U8" s="102">
        <f>旧栃木市・目的!U8+旧西方町・目的!U8</f>
        <v>116844</v>
      </c>
      <c r="V8" s="102">
        <f>旧栃木市・目的!V8+旧西方町・目的!V8</f>
        <v>278144</v>
      </c>
      <c r="W8" s="102">
        <f>旧栃木市・目的!W8+旧西方町・目的!W8</f>
        <v>450715</v>
      </c>
      <c r="X8" s="135">
        <v>477880</v>
      </c>
      <c r="Y8" s="135">
        <v>228277</v>
      </c>
      <c r="Z8" s="135">
        <v>208512</v>
      </c>
    </row>
    <row r="9" spans="1:26" ht="18" customHeight="1" x14ac:dyDescent="0.15">
      <c r="A9" s="24" t="s">
        <v>106</v>
      </c>
      <c r="B9" s="19">
        <v>630337</v>
      </c>
      <c r="C9" s="21">
        <v>540943</v>
      </c>
      <c r="D9" s="102">
        <f>旧栃木市・目的!D9+旧西方町・目的!D9</f>
        <v>2190364</v>
      </c>
      <c r="E9" s="102">
        <f>旧栃木市・目的!E9+旧西方町・目的!E9</f>
        <v>2468211</v>
      </c>
      <c r="F9" s="102">
        <f>旧栃木市・目的!F9+旧西方町・目的!F9</f>
        <v>3269220</v>
      </c>
      <c r="G9" s="102">
        <f>旧栃木市・目的!G9+旧西方町・目的!G9</f>
        <v>2583848</v>
      </c>
      <c r="H9" s="102">
        <f>旧栃木市・目的!H9+旧西方町・目的!H9</f>
        <v>2853106</v>
      </c>
      <c r="I9" s="102">
        <f>旧栃木市・目的!I9+旧西方町・目的!I9</f>
        <v>3302210</v>
      </c>
      <c r="J9" s="102">
        <f>旧栃木市・目的!J9+旧西方町・目的!J9</f>
        <v>3080927</v>
      </c>
      <c r="K9" s="102">
        <f>旧栃木市・目的!K9+旧西方町・目的!K9</f>
        <v>2383542</v>
      </c>
      <c r="L9" s="102">
        <f>旧栃木市・目的!L9+旧西方町・目的!L9</f>
        <v>2156602</v>
      </c>
      <c r="M9" s="102">
        <f>旧栃木市・目的!M9+旧西方町・目的!M9</f>
        <v>1894339</v>
      </c>
      <c r="N9" s="102">
        <f>旧栃木市・目的!N9+旧西方町・目的!N9</f>
        <v>1875691</v>
      </c>
      <c r="O9" s="102">
        <f>旧栃木市・目的!O9+旧西方町・目的!O9</f>
        <v>1774906</v>
      </c>
      <c r="P9" s="102">
        <f>旧栃木市・目的!P9+旧西方町・目的!P9</f>
        <v>1640701</v>
      </c>
      <c r="Q9" s="102">
        <f>旧栃木市・目的!Q9+旧西方町・目的!Q9</f>
        <v>1626882</v>
      </c>
      <c r="R9" s="102">
        <f>旧栃木市・目的!R9+旧西方町・目的!R9</f>
        <v>1581527</v>
      </c>
      <c r="S9" s="102">
        <f>旧栃木市・目的!S9+旧西方町・目的!S9</f>
        <v>1220054</v>
      </c>
      <c r="T9" s="102">
        <f>旧栃木市・目的!T9+旧西方町・目的!T9</f>
        <v>1167031</v>
      </c>
      <c r="U9" s="102">
        <f>旧栃木市・目的!U9+旧西方町・目的!U9</f>
        <v>974104</v>
      </c>
      <c r="V9" s="102">
        <f>旧栃木市・目的!V9+旧西方町・目的!V9</f>
        <v>1378916</v>
      </c>
      <c r="W9" s="102">
        <f>旧栃木市・目的!W9+旧西方町・目的!W9</f>
        <v>1220352</v>
      </c>
      <c r="X9" s="135">
        <v>1624643</v>
      </c>
      <c r="Y9" s="135">
        <v>1380429</v>
      </c>
      <c r="Z9" s="135">
        <v>1158531</v>
      </c>
    </row>
    <row r="10" spans="1:26" ht="18" customHeight="1" x14ac:dyDescent="0.15">
      <c r="A10" s="24" t="s">
        <v>107</v>
      </c>
      <c r="B10" s="19">
        <v>781350</v>
      </c>
      <c r="C10" s="21">
        <v>951986</v>
      </c>
      <c r="D10" s="102">
        <f>旧栃木市・目的!D10+旧西方町・目的!D10</f>
        <v>2145076</v>
      </c>
      <c r="E10" s="102">
        <f>旧栃木市・目的!E10+旧西方町・目的!E10</f>
        <v>2574944</v>
      </c>
      <c r="F10" s="102">
        <f>旧栃木市・目的!F10+旧西方町・目的!F10</f>
        <v>2486881</v>
      </c>
      <c r="G10" s="102">
        <f>旧栃木市・目的!G10+旧西方町・目的!G10</f>
        <v>2199751</v>
      </c>
      <c r="H10" s="102">
        <f>旧栃木市・目的!H10+旧西方町・目的!H10</f>
        <v>2916609</v>
      </c>
      <c r="I10" s="102">
        <f>旧栃木市・目的!I10+旧西方町・目的!I10</f>
        <v>2366119</v>
      </c>
      <c r="J10" s="102">
        <f>旧栃木市・目的!J10+旧西方町・目的!J10</f>
        <v>2308066</v>
      </c>
      <c r="K10" s="102">
        <f>旧栃木市・目的!K10+旧西方町・目的!K10</f>
        <v>2896735</v>
      </c>
      <c r="L10" s="102">
        <f>旧栃木市・目的!L10+旧西方町・目的!L10</f>
        <v>2411132</v>
      </c>
      <c r="M10" s="102">
        <f>旧栃木市・目的!M10+旧西方町・目的!M10</f>
        <v>2365733</v>
      </c>
      <c r="N10" s="102">
        <f>旧栃木市・目的!N10+旧西方町・目的!N10</f>
        <v>2435573</v>
      </c>
      <c r="O10" s="102">
        <f>旧栃木市・目的!O10+旧西方町・目的!O10</f>
        <v>2459245</v>
      </c>
      <c r="P10" s="102">
        <f>旧栃木市・目的!P10+旧西方町・目的!P10</f>
        <v>3454317</v>
      </c>
      <c r="Q10" s="102">
        <f>旧栃木市・目的!Q10+旧西方町・目的!Q10</f>
        <v>2834399</v>
      </c>
      <c r="R10" s="102">
        <f>旧栃木市・目的!R10+旧西方町・目的!R10</f>
        <v>2698919</v>
      </c>
      <c r="S10" s="102">
        <f>旧栃木市・目的!S10+旧西方町・目的!S10</f>
        <v>2467960</v>
      </c>
      <c r="T10" s="102">
        <f>旧栃木市・目的!T10+旧西方町・目的!T10</f>
        <v>2269182</v>
      </c>
      <c r="U10" s="102">
        <f>旧栃木市・目的!U10+旧西方町・目的!U10</f>
        <v>2310378</v>
      </c>
      <c r="V10" s="102">
        <f>旧栃木市・目的!V10+旧西方町・目的!V10</f>
        <v>2286672</v>
      </c>
      <c r="W10" s="102">
        <f>旧栃木市・目的!W10+旧西方町・目的!W10</f>
        <v>2156235</v>
      </c>
      <c r="X10" s="135">
        <v>3242166</v>
      </c>
      <c r="Y10" s="135">
        <v>2884877</v>
      </c>
      <c r="Z10" s="135">
        <v>3408818</v>
      </c>
    </row>
    <row r="11" spans="1:26" ht="18" customHeight="1" x14ac:dyDescent="0.15">
      <c r="A11" s="24" t="s">
        <v>108</v>
      </c>
      <c r="B11" s="19">
        <v>4362091</v>
      </c>
      <c r="C11" s="21">
        <v>5630351</v>
      </c>
      <c r="D11" s="102">
        <f>旧栃木市・目的!D11+旧西方町・目的!D11</f>
        <v>10690889</v>
      </c>
      <c r="E11" s="102">
        <f>旧栃木市・目的!E11+旧西方町・目的!E11</f>
        <v>11575859</v>
      </c>
      <c r="F11" s="102">
        <f>旧栃木市・目的!F11+旧西方町・目的!F11</f>
        <v>10388074</v>
      </c>
      <c r="G11" s="102">
        <f>旧栃木市・目的!G11+旧西方町・目的!G11</f>
        <v>12670511</v>
      </c>
      <c r="H11" s="102">
        <f>旧栃木市・目的!H11+旧西方町・目的!H11</f>
        <v>11873923</v>
      </c>
      <c r="I11" s="102">
        <f>旧栃木市・目的!I11+旧西方町・目的!I11</f>
        <v>10270677</v>
      </c>
      <c r="J11" s="102">
        <f>旧栃木市・目的!J11+旧西方町・目的!J11</f>
        <v>10322035</v>
      </c>
      <c r="K11" s="102">
        <f>旧栃木市・目的!K11+旧西方町・目的!K11</f>
        <v>11017644</v>
      </c>
      <c r="L11" s="102">
        <f>旧栃木市・目的!L11+旧西方町・目的!L11</f>
        <v>10597619</v>
      </c>
      <c r="M11" s="102">
        <f>旧栃木市・目的!M11+旧西方町・目的!M11</f>
        <v>9800031</v>
      </c>
      <c r="N11" s="102">
        <f>旧栃木市・目的!N11+旧西方町・目的!N11</f>
        <v>9102653</v>
      </c>
      <c r="O11" s="102">
        <f>旧栃木市・目的!O11+旧西方町・目的!O11</f>
        <v>8156522</v>
      </c>
      <c r="P11" s="102">
        <f>旧栃木市・目的!P11+旧西方町・目的!P11</f>
        <v>9219068</v>
      </c>
      <c r="Q11" s="102">
        <f>旧栃木市・目的!Q11+旧西方町・目的!Q11</f>
        <v>6681594</v>
      </c>
      <c r="R11" s="102">
        <f>旧栃木市・目的!R11+旧西方町・目的!R11</f>
        <v>6058655</v>
      </c>
      <c r="S11" s="102">
        <f>旧栃木市・目的!S11+旧西方町・目的!S11</f>
        <v>5912604</v>
      </c>
      <c r="T11" s="102">
        <f>旧栃木市・目的!T11+旧西方町・目的!T11</f>
        <v>5693843</v>
      </c>
      <c r="U11" s="102">
        <f>旧栃木市・目的!U11+旧西方町・目的!U11</f>
        <v>5252464</v>
      </c>
      <c r="V11" s="102">
        <f>旧栃木市・目的!V11+旧西方町・目的!V11</f>
        <v>6659796</v>
      </c>
      <c r="W11" s="102">
        <f>旧栃木市・目的!W11+旧西方町・目的!W11</f>
        <v>5878894</v>
      </c>
      <c r="X11" s="135">
        <v>5610921</v>
      </c>
      <c r="Y11" s="135">
        <v>5054560</v>
      </c>
      <c r="Z11" s="135">
        <v>5561110</v>
      </c>
    </row>
    <row r="12" spans="1:26" ht="18" customHeight="1" x14ac:dyDescent="0.15">
      <c r="A12" s="24" t="s">
        <v>109</v>
      </c>
      <c r="B12" s="19">
        <v>598185</v>
      </c>
      <c r="C12" s="21">
        <v>594168</v>
      </c>
      <c r="D12" s="102">
        <f>旧栃木市・目的!D12+旧西方町・目的!D12</f>
        <v>1284072</v>
      </c>
      <c r="E12" s="102">
        <f>旧栃木市・目的!E12+旧西方町・目的!E12</f>
        <v>1363045</v>
      </c>
      <c r="F12" s="102">
        <f>旧栃木市・目的!F12+旧西方町・目的!F12</f>
        <v>1420645</v>
      </c>
      <c r="G12" s="102">
        <f>旧栃木市・目的!G12+旧西方町・目的!G12</f>
        <v>1465415</v>
      </c>
      <c r="H12" s="102">
        <f>旧栃木市・目的!H12+旧西方町・目的!H12</f>
        <v>1548326</v>
      </c>
      <c r="I12" s="102">
        <f>旧栃木市・目的!I12+旧西方町・目的!I12</f>
        <v>1635167</v>
      </c>
      <c r="J12" s="102">
        <f>旧栃木市・目的!J12+旧西方町・目的!J12</f>
        <v>1661753</v>
      </c>
      <c r="K12" s="102">
        <f>旧栃木市・目的!K12+旧西方町・目的!K12</f>
        <v>1874969</v>
      </c>
      <c r="L12" s="102">
        <f>旧栃木市・目的!L12+旧西方町・目的!L12</f>
        <v>1979347</v>
      </c>
      <c r="M12" s="102">
        <f>旧栃木市・目的!M12+旧西方町・目的!M12</f>
        <v>1784215</v>
      </c>
      <c r="N12" s="102">
        <f>旧栃木市・目的!N12+旧西方町・目的!N12</f>
        <v>1766820</v>
      </c>
      <c r="O12" s="102">
        <f>旧栃木市・目的!O12+旧西方町・目的!O12</f>
        <v>1780446</v>
      </c>
      <c r="P12" s="102">
        <f>旧栃木市・目的!P12+旧西方町・目的!P12</f>
        <v>1718102</v>
      </c>
      <c r="Q12" s="102">
        <f>旧栃木市・目的!Q12+旧西方町・目的!Q12</f>
        <v>1717987</v>
      </c>
      <c r="R12" s="102">
        <f>旧栃木市・目的!R12+旧西方町・目的!R12</f>
        <v>1731207</v>
      </c>
      <c r="S12" s="102">
        <f>旧栃木市・目的!S12+旧西方町・目的!S12</f>
        <v>1732179</v>
      </c>
      <c r="T12" s="102">
        <f>旧栃木市・目的!T12+旧西方町・目的!T12</f>
        <v>1788135</v>
      </c>
      <c r="U12" s="102">
        <f>旧栃木市・目的!U12+旧西方町・目的!U12</f>
        <v>1726055</v>
      </c>
      <c r="V12" s="102">
        <f>旧栃木市・目的!V12+旧西方町・目的!V12</f>
        <v>1840850</v>
      </c>
      <c r="W12" s="102">
        <f>旧栃木市・目的!W12+旧西方町・目的!W12</f>
        <v>2125156</v>
      </c>
      <c r="X12" s="135">
        <v>1817087</v>
      </c>
      <c r="Y12" s="135">
        <v>1723798</v>
      </c>
      <c r="Z12" s="135">
        <v>1885097</v>
      </c>
    </row>
    <row r="13" spans="1:26" ht="18" customHeight="1" x14ac:dyDescent="0.15">
      <c r="A13" s="24" t="s">
        <v>110</v>
      </c>
      <c r="B13" s="19">
        <v>4498802</v>
      </c>
      <c r="C13" s="21">
        <v>4046567</v>
      </c>
      <c r="D13" s="102">
        <f>旧栃木市・目的!D13+旧西方町・目的!D13</f>
        <v>6972137</v>
      </c>
      <c r="E13" s="102">
        <f>旧栃木市・目的!E13+旧西方町・目的!E13</f>
        <v>8772750</v>
      </c>
      <c r="F13" s="102">
        <f>旧栃木市・目的!F13+旧西方町・目的!F13</f>
        <v>6761056</v>
      </c>
      <c r="G13" s="102">
        <f>旧栃木市・目的!G13+旧西方町・目的!G13</f>
        <v>5819759</v>
      </c>
      <c r="H13" s="102">
        <f>旧栃木市・目的!H13+旧西方町・目的!H13</f>
        <v>5566834</v>
      </c>
      <c r="I13" s="102">
        <f>旧栃木市・目的!I13+旧西方町・目的!I13</f>
        <v>5881604</v>
      </c>
      <c r="J13" s="102">
        <f>旧栃木市・目的!J13+旧西方町・目的!J13</f>
        <v>5812623</v>
      </c>
      <c r="K13" s="102">
        <f>旧栃木市・目的!K13+旧西方町・目的!K13</f>
        <v>6197155</v>
      </c>
      <c r="L13" s="102">
        <f>旧栃木市・目的!L13+旧西方町・目的!L13</f>
        <v>6122139</v>
      </c>
      <c r="M13" s="102">
        <f>旧栃木市・目的!M13+旧西方町・目的!M13</f>
        <v>6364463</v>
      </c>
      <c r="N13" s="102">
        <f>旧栃木市・目的!N13+旧西方町・目的!N13</f>
        <v>7194339</v>
      </c>
      <c r="O13" s="102">
        <f>旧栃木市・目的!O13+旧西方町・目的!O13</f>
        <v>6292307</v>
      </c>
      <c r="P13" s="102">
        <f>旧栃木市・目的!P13+旧西方町・目的!P13</f>
        <v>7188028</v>
      </c>
      <c r="Q13" s="102">
        <f>旧栃木市・目的!Q13+旧西方町・目的!Q13</f>
        <v>5566363</v>
      </c>
      <c r="R13" s="102">
        <f>旧栃木市・目的!R13+旧西方町・目的!R13</f>
        <v>6295552</v>
      </c>
      <c r="S13" s="102">
        <f>旧栃木市・目的!S13+旧西方町・目的!S13</f>
        <v>5455365</v>
      </c>
      <c r="T13" s="102">
        <f>旧栃木市・目的!T13+旧西方町・目的!T13</f>
        <v>4566481</v>
      </c>
      <c r="U13" s="102">
        <f>旧栃木市・目的!U13+旧西方町・目的!U13</f>
        <v>4715728</v>
      </c>
      <c r="V13" s="102">
        <f>旧栃木市・目的!V13+旧西方町・目的!V13</f>
        <v>6123637</v>
      </c>
      <c r="W13" s="102">
        <f>旧栃木市・目的!W13+旧西方町・目的!W13</f>
        <v>6731554</v>
      </c>
      <c r="X13" s="135">
        <v>7673094</v>
      </c>
      <c r="Y13" s="135">
        <v>7147717</v>
      </c>
      <c r="Z13" s="135">
        <v>6419920</v>
      </c>
    </row>
    <row r="14" spans="1:26" ht="18" customHeight="1" x14ac:dyDescent="0.15">
      <c r="A14" s="24" t="s">
        <v>111</v>
      </c>
      <c r="B14" s="19">
        <v>44039</v>
      </c>
      <c r="C14" s="21">
        <v>0</v>
      </c>
      <c r="D14" s="102">
        <f>旧栃木市・目的!D14+旧西方町・目的!D14</f>
        <v>58799</v>
      </c>
      <c r="E14" s="102">
        <f>旧栃木市・目的!E14+旧西方町・目的!E14</f>
        <v>0</v>
      </c>
      <c r="F14" s="102">
        <f>旧栃木市・目的!F14+旧西方町・目的!F14</f>
        <v>14560</v>
      </c>
      <c r="G14" s="102">
        <f>旧栃木市・目的!G14+旧西方町・目的!G14</f>
        <v>66087</v>
      </c>
      <c r="H14" s="102">
        <f>旧栃木市・目的!H14+旧西方町・目的!H14</f>
        <v>71138</v>
      </c>
      <c r="I14" s="102">
        <f>旧栃木市・目的!I14+旧西方町・目的!I14</f>
        <v>13284</v>
      </c>
      <c r="J14" s="102">
        <f>旧栃木市・目的!J14+旧西方町・目的!J14</f>
        <v>8650</v>
      </c>
      <c r="K14" s="102">
        <f>旧栃木市・目的!K14+旧西方町・目的!K14</f>
        <v>64217</v>
      </c>
      <c r="L14" s="102">
        <f>旧栃木市・目的!L14+旧西方町・目的!L14</f>
        <v>42380</v>
      </c>
      <c r="M14" s="102">
        <f>旧栃木市・目的!M14+旧西方町・目的!M14</f>
        <v>62574</v>
      </c>
      <c r="N14" s="102">
        <f>旧栃木市・目的!N14+旧西方町・目的!N14</f>
        <v>71394</v>
      </c>
      <c r="O14" s="102">
        <f>旧栃木市・目的!O14+旧西方町・目的!O14</f>
        <v>146778</v>
      </c>
      <c r="P14" s="102">
        <f>旧栃木市・目的!P14+旧西方町・目的!P14</f>
        <v>16822</v>
      </c>
      <c r="Q14" s="102">
        <f>旧栃木市・目的!Q14+旧西方町・目的!Q14</f>
        <v>0</v>
      </c>
      <c r="R14" s="102">
        <f>旧栃木市・目的!R14+旧西方町・目的!R14</f>
        <v>412</v>
      </c>
      <c r="S14" s="102">
        <f>旧栃木市・目的!S14+旧西方町・目的!S14</f>
        <v>0</v>
      </c>
      <c r="T14" s="102">
        <f>旧栃木市・目的!T14+旧西方町・目的!T14</f>
        <v>0</v>
      </c>
      <c r="U14" s="102">
        <f>旧栃木市・目的!U14+旧西方町・目的!U14</f>
        <v>8385</v>
      </c>
      <c r="V14" s="102">
        <f>旧栃木市・目的!V14+旧西方町・目的!V14</f>
        <v>0</v>
      </c>
      <c r="W14" s="102">
        <f>旧栃木市・目的!W14+旧西方町・目的!W14</f>
        <v>2888</v>
      </c>
      <c r="X14" s="135">
        <v>131744</v>
      </c>
      <c r="Y14" s="135">
        <v>6641</v>
      </c>
      <c r="Z14" s="135">
        <v>0</v>
      </c>
    </row>
    <row r="15" spans="1:26" ht="18" customHeight="1" x14ac:dyDescent="0.15">
      <c r="A15" s="24" t="s">
        <v>112</v>
      </c>
      <c r="B15" s="19">
        <v>1764698</v>
      </c>
      <c r="C15" s="21">
        <v>1851858</v>
      </c>
      <c r="D15" s="102">
        <f>旧栃木市・目的!D15+旧西方町・目的!D15</f>
        <v>3493569</v>
      </c>
      <c r="E15" s="102">
        <f>旧栃木市・目的!E15+旧西方町・目的!E15</f>
        <v>3709477</v>
      </c>
      <c r="F15" s="102">
        <f>旧栃木市・目的!F15+旧西方町・目的!F15</f>
        <v>3905091</v>
      </c>
      <c r="G15" s="102">
        <f>旧栃木市・目的!G15+旧西方町・目的!G15</f>
        <v>4137090</v>
      </c>
      <c r="H15" s="102">
        <f>旧栃木市・目的!H15+旧西方町・目的!H15</f>
        <v>4397112</v>
      </c>
      <c r="I15" s="102">
        <f>旧栃木市・目的!I15+旧西方町・目的!I15</f>
        <v>4730561</v>
      </c>
      <c r="J15" s="102">
        <f>旧栃木市・目的!J15+旧西方町・目的!J15</f>
        <v>4946578</v>
      </c>
      <c r="K15" s="102">
        <f>旧栃木市・目的!K15+旧西方町・目的!K15</f>
        <v>5351096</v>
      </c>
      <c r="L15" s="102">
        <f>旧栃木市・目的!L15+旧西方町・目的!L15</f>
        <v>5166574</v>
      </c>
      <c r="M15" s="102">
        <f>旧栃木市・目的!M15+旧西方町・目的!M15</f>
        <v>5297346</v>
      </c>
      <c r="N15" s="102">
        <f>旧栃木市・目的!N15+旧西方町・目的!N15</f>
        <v>5455271</v>
      </c>
      <c r="O15" s="102">
        <f>旧栃木市・目的!O15+旧西方町・目的!O15</f>
        <v>5442629</v>
      </c>
      <c r="P15" s="102">
        <f>旧栃木市・目的!P15+旧西方町・目的!P15</f>
        <v>5388082</v>
      </c>
      <c r="Q15" s="102">
        <f>旧栃木市・目的!Q15+旧西方町・目的!Q15</f>
        <v>5906498</v>
      </c>
      <c r="R15" s="102">
        <f>旧栃木市・目的!R15+旧西方町・目的!R15</f>
        <v>5204979</v>
      </c>
      <c r="S15" s="102">
        <f>旧栃木市・目的!S15+旧西方町・目的!S15</f>
        <v>5204398</v>
      </c>
      <c r="T15" s="102">
        <f>旧栃木市・目的!T15+旧西方町・目的!T15</f>
        <v>5401119</v>
      </c>
      <c r="U15" s="102">
        <f>旧栃木市・目的!U15+旧西方町・目的!U15</f>
        <v>5255512</v>
      </c>
      <c r="V15" s="102">
        <f>旧栃木市・目的!V15+旧西方町・目的!V15</f>
        <v>5062627</v>
      </c>
      <c r="W15" s="102">
        <f>旧栃木市・目的!W15+旧西方町・目的!W15</f>
        <v>5012914</v>
      </c>
      <c r="X15" s="135">
        <v>5058243</v>
      </c>
      <c r="Y15" s="135">
        <v>4931382</v>
      </c>
      <c r="Z15" s="135">
        <v>4882224</v>
      </c>
    </row>
    <row r="16" spans="1:26" ht="18" customHeight="1" x14ac:dyDescent="0.15">
      <c r="A16" s="24" t="s">
        <v>82</v>
      </c>
      <c r="B16" s="19">
        <v>0</v>
      </c>
      <c r="C16" s="21">
        <v>516043</v>
      </c>
      <c r="D16" s="102">
        <f>旧栃木市・目的!D16+旧西方町・目的!D16</f>
        <v>407066</v>
      </c>
      <c r="E16" s="102">
        <f>旧栃木市・目的!E16+旧西方町・目的!E16</f>
        <v>702074</v>
      </c>
      <c r="F16" s="102">
        <f>旧栃木市・目的!F16+旧西方町・目的!F16</f>
        <v>604221</v>
      </c>
      <c r="G16" s="102">
        <f>旧栃木市・目的!G16+旧西方町・目的!G16</f>
        <v>682087</v>
      </c>
      <c r="H16" s="102">
        <f>旧栃木市・目的!H16+旧西方町・目的!H16</f>
        <v>411961</v>
      </c>
      <c r="I16" s="102">
        <f>旧栃木市・目的!I16+旧西方町・目的!I16</f>
        <v>621143</v>
      </c>
      <c r="J16" s="102">
        <f>旧栃木市・目的!J16+旧西方町・目的!J16</f>
        <v>102246</v>
      </c>
      <c r="K16" s="102">
        <f>旧栃木市・目的!K16+旧西方町・目的!K16</f>
        <v>81533</v>
      </c>
      <c r="L16" s="102">
        <f>旧栃木市・目的!L16+旧西方町・目的!L16</f>
        <v>726706</v>
      </c>
      <c r="M16" s="102">
        <f>旧栃木市・目的!M16+旧西方町・目的!M16</f>
        <v>19978</v>
      </c>
      <c r="N16" s="102">
        <f>旧栃木市・目的!N16+旧西方町・目的!N16</f>
        <v>68345</v>
      </c>
      <c r="O16" s="102">
        <f>旧栃木市・目的!O16+旧西方町・目的!O16</f>
        <v>65457</v>
      </c>
      <c r="P16" s="102">
        <f>旧栃木市・目的!P16+旧西方町・目的!P16</f>
        <v>285568</v>
      </c>
      <c r="Q16" s="102">
        <f>旧栃木市・目的!Q16+旧西方町・目的!Q16</f>
        <v>1</v>
      </c>
      <c r="R16" s="102">
        <f>旧栃木市・目的!R16+旧西方町・目的!R16</f>
        <v>1</v>
      </c>
      <c r="S16" s="102">
        <f>旧栃木市・目的!S16+旧西方町・目的!S16</f>
        <v>1</v>
      </c>
      <c r="T16" s="102">
        <f>旧栃木市・目的!T16+旧西方町・目的!T16</f>
        <v>1</v>
      </c>
      <c r="U16" s="102">
        <f>旧栃木市・目的!U16+旧西方町・目的!U16</f>
        <v>1</v>
      </c>
      <c r="V16" s="102">
        <f>旧栃木市・目的!V16+旧西方町・目的!V16</f>
        <v>145001</v>
      </c>
      <c r="W16" s="102">
        <f>旧栃木市・目的!W16+旧西方町・目的!W16</f>
        <v>1</v>
      </c>
      <c r="X16" s="135">
        <v>0</v>
      </c>
      <c r="Y16" s="135">
        <v>0</v>
      </c>
      <c r="Z16" s="135">
        <v>5000</v>
      </c>
    </row>
    <row r="17" spans="1:26" ht="18" customHeight="1" x14ac:dyDescent="0.15">
      <c r="A17" s="24" t="s">
        <v>114</v>
      </c>
      <c r="B17" s="19">
        <v>0</v>
      </c>
      <c r="C17" s="21">
        <v>0</v>
      </c>
      <c r="D17" s="102">
        <f>旧栃木市・目的!D17+旧西方町・目的!D17</f>
        <v>0</v>
      </c>
      <c r="E17" s="102">
        <f>旧栃木市・目的!E17+旧西方町・目的!E17</f>
        <v>0</v>
      </c>
      <c r="F17" s="102">
        <f>旧栃木市・目的!F17+旧西方町・目的!F17</f>
        <v>0</v>
      </c>
      <c r="G17" s="102">
        <f>旧栃木市・目的!G17+旧西方町・目的!G17</f>
        <v>0</v>
      </c>
      <c r="H17" s="102">
        <f>旧栃木市・目的!H17+旧西方町・目的!H17</f>
        <v>0</v>
      </c>
      <c r="I17" s="102">
        <f>旧栃木市・目的!I17+旧西方町・目的!I17</f>
        <v>0</v>
      </c>
      <c r="J17" s="102">
        <f>旧栃木市・目的!J17+旧西方町・目的!J17</f>
        <v>0</v>
      </c>
      <c r="K17" s="102">
        <f>旧栃木市・目的!K17+旧西方町・目的!K17</f>
        <v>0</v>
      </c>
      <c r="L17" s="102">
        <f>旧栃木市・目的!L17+旧西方町・目的!L17</f>
        <v>0</v>
      </c>
      <c r="M17" s="102">
        <f>旧栃木市・目的!M17+旧西方町・目的!M17</f>
        <v>0</v>
      </c>
      <c r="N17" s="102">
        <f>旧栃木市・目的!N17+旧西方町・目的!N17</f>
        <v>0</v>
      </c>
      <c r="O17" s="102">
        <f>旧栃木市・目的!O17+旧西方町・目的!O17</f>
        <v>0</v>
      </c>
      <c r="P17" s="102">
        <f>旧栃木市・目的!P17+旧西方町・目的!P17</f>
        <v>0</v>
      </c>
      <c r="Q17" s="102">
        <f>旧栃木市・目的!Q17+旧西方町・目的!Q17</f>
        <v>2</v>
      </c>
      <c r="R17" s="102">
        <f>旧栃木市・目的!R17+旧西方町・目的!R17</f>
        <v>2</v>
      </c>
      <c r="S17" s="102">
        <f>旧栃木市・目的!S17+旧西方町・目的!S17</f>
        <v>2</v>
      </c>
      <c r="T17" s="102">
        <f>旧栃木市・目的!T17+旧西方町・目的!T17</f>
        <v>2</v>
      </c>
      <c r="U17" s="102">
        <f>旧栃木市・目的!U17+旧西方町・目的!U17</f>
        <v>2</v>
      </c>
      <c r="V17" s="102">
        <f>旧栃木市・目的!V17+旧西方町・目的!V17</f>
        <v>1</v>
      </c>
      <c r="W17" s="102">
        <f>旧栃木市・目的!W17+旧西方町・目的!W17</f>
        <v>1</v>
      </c>
      <c r="X17" s="135">
        <v>0</v>
      </c>
      <c r="Y17" s="135">
        <v>0</v>
      </c>
      <c r="Z17" s="135">
        <v>0</v>
      </c>
    </row>
    <row r="18" spans="1:26" ht="18" customHeight="1" x14ac:dyDescent="0.15">
      <c r="A18" s="24" t="s">
        <v>113</v>
      </c>
      <c r="B18" s="19">
        <v>0</v>
      </c>
      <c r="C18" s="21">
        <v>0</v>
      </c>
      <c r="D18" s="102">
        <f>旧栃木市・目的!D18+旧西方町・目的!D18</f>
        <v>0</v>
      </c>
      <c r="E18" s="102">
        <f>旧栃木市・目的!E18+旧西方町・目的!E18</f>
        <v>0</v>
      </c>
      <c r="F18" s="102">
        <f>旧栃木市・目的!F18+旧西方町・目的!F18</f>
        <v>0</v>
      </c>
      <c r="G18" s="102">
        <f>旧栃木市・目的!G18+旧西方町・目的!G18</f>
        <v>0</v>
      </c>
      <c r="H18" s="102">
        <f>旧栃木市・目的!H18+旧西方町・目的!H18</f>
        <v>0</v>
      </c>
      <c r="I18" s="102">
        <f>旧栃木市・目的!I18+旧西方町・目的!I18</f>
        <v>0</v>
      </c>
      <c r="J18" s="102">
        <f>旧栃木市・目的!J18+旧西方町・目的!J18</f>
        <v>0</v>
      </c>
      <c r="K18" s="102">
        <f>旧栃木市・目的!K18+旧西方町・目的!K18</f>
        <v>0</v>
      </c>
      <c r="L18" s="102">
        <f>旧栃木市・目的!L18+旧西方町・目的!L18</f>
        <v>0</v>
      </c>
      <c r="M18" s="102">
        <f>旧栃木市・目的!M18+旧西方町・目的!M18</f>
        <v>0</v>
      </c>
      <c r="N18" s="102">
        <f>旧栃木市・目的!N18+旧西方町・目的!N18</f>
        <v>0</v>
      </c>
      <c r="O18" s="102">
        <f>旧栃木市・目的!O18+旧西方町・目的!O18</f>
        <v>0</v>
      </c>
      <c r="P18" s="102">
        <f>旧栃木市・目的!P18+旧西方町・目的!P18</f>
        <v>0</v>
      </c>
      <c r="Q18" s="102">
        <f>旧栃木市・目的!Q18+旧西方町・目的!Q18</f>
        <v>2</v>
      </c>
      <c r="R18" s="102">
        <f>旧栃木市・目的!R18+旧西方町・目的!R18</f>
        <v>2</v>
      </c>
      <c r="S18" s="102">
        <f>旧栃木市・目的!S18+旧西方町・目的!S18</f>
        <v>2</v>
      </c>
      <c r="T18" s="102">
        <f>旧栃木市・目的!T18+旧西方町・目的!T18</f>
        <v>2</v>
      </c>
      <c r="U18" s="102">
        <f>旧栃木市・目的!U18+旧西方町・目的!U18</f>
        <v>2</v>
      </c>
      <c r="V18" s="102">
        <f>旧栃木市・目的!V18+旧西方町・目的!V18</f>
        <v>1</v>
      </c>
      <c r="W18" s="102">
        <f>旧栃木市・目的!W18+旧西方町・目的!W18</f>
        <v>1</v>
      </c>
      <c r="X18" s="135">
        <v>0</v>
      </c>
      <c r="Y18" s="135">
        <v>0</v>
      </c>
      <c r="Z18" s="135">
        <v>0</v>
      </c>
    </row>
    <row r="19" spans="1:26" ht="18" customHeight="1" x14ac:dyDescent="0.15">
      <c r="A19" s="24" t="s">
        <v>115</v>
      </c>
      <c r="B19" s="19">
        <f t="shared" ref="B19:G19" si="0">SUM(B4:B18)</f>
        <v>18954311</v>
      </c>
      <c r="C19" s="21">
        <f t="shared" si="0"/>
        <v>22795392</v>
      </c>
      <c r="D19" s="102">
        <f t="shared" si="0"/>
        <v>45154097</v>
      </c>
      <c r="E19" s="102">
        <f t="shared" si="0"/>
        <v>47028999</v>
      </c>
      <c r="F19" s="102">
        <f t="shared" si="0"/>
        <v>45503292</v>
      </c>
      <c r="G19" s="102">
        <f t="shared" si="0"/>
        <v>47685978</v>
      </c>
      <c r="H19" s="102">
        <f t="shared" ref="H19:U19" si="1">SUM(H4:H18)</f>
        <v>47276167</v>
      </c>
      <c r="I19" s="102">
        <f t="shared" si="1"/>
        <v>47320858</v>
      </c>
      <c r="J19" s="102">
        <f t="shared" si="1"/>
        <v>47098019</v>
      </c>
      <c r="K19" s="102">
        <f t="shared" si="1"/>
        <v>50026571</v>
      </c>
      <c r="L19" s="105">
        <f t="shared" si="1"/>
        <v>53079204</v>
      </c>
      <c r="M19" s="105">
        <f t="shared" si="1"/>
        <v>48553942</v>
      </c>
      <c r="N19" s="105">
        <f t="shared" si="1"/>
        <v>49588209</v>
      </c>
      <c r="O19" s="105">
        <f t="shared" si="1"/>
        <v>48921691</v>
      </c>
      <c r="P19" s="105">
        <f t="shared" si="1"/>
        <v>51712288</v>
      </c>
      <c r="Q19" s="105">
        <f t="shared" si="1"/>
        <v>45935660</v>
      </c>
      <c r="R19" s="105">
        <f t="shared" si="1"/>
        <v>46197130</v>
      </c>
      <c r="S19" s="105">
        <f t="shared" si="1"/>
        <v>44958079</v>
      </c>
      <c r="T19" s="105">
        <f t="shared" si="1"/>
        <v>43908696</v>
      </c>
      <c r="U19" s="105">
        <f t="shared" si="1"/>
        <v>43723361</v>
      </c>
      <c r="V19" s="105">
        <f>SUM(V4:V18)</f>
        <v>50126432</v>
      </c>
      <c r="W19" s="105">
        <f>SUM(W4:W18)</f>
        <v>51672943</v>
      </c>
      <c r="X19" s="141">
        <f>SUM(X4:X18)</f>
        <v>54453685</v>
      </c>
      <c r="Y19" s="141">
        <f>SUM(Y4:Y18)</f>
        <v>53441681</v>
      </c>
      <c r="Z19" s="141">
        <f>SUM(Z4:Z18)</f>
        <v>56331297</v>
      </c>
    </row>
    <row r="20" spans="1:26" ht="18" customHeight="1" x14ac:dyDescent="0.15"/>
    <row r="21" spans="1:26" ht="18" customHeight="1" x14ac:dyDescent="0.15"/>
    <row r="22" spans="1:26" ht="18" customHeight="1" x14ac:dyDescent="0.15"/>
    <row r="23" spans="1:26" ht="18" customHeight="1" x14ac:dyDescent="0.15"/>
    <row r="24" spans="1:26" ht="18" customHeight="1" x14ac:dyDescent="0.15"/>
    <row r="25" spans="1:26" ht="18" customHeight="1" x14ac:dyDescent="0.15"/>
    <row r="26" spans="1:26" ht="18" customHeight="1" x14ac:dyDescent="0.15"/>
    <row r="27" spans="1:26" ht="18" customHeight="1" x14ac:dyDescent="0.15"/>
    <row r="28" spans="1:26" ht="18" customHeight="1" x14ac:dyDescent="0.15"/>
    <row r="29" spans="1:26" ht="12" customHeight="1" x14ac:dyDescent="0.15"/>
    <row r="30" spans="1:26" ht="18" customHeight="1" x14ac:dyDescent="0.2">
      <c r="A30" s="38" t="s">
        <v>103</v>
      </c>
      <c r="L30" s="39"/>
      <c r="M30" s="39" t="str">
        <f>財政指標!$M$1</f>
        <v>栃木市</v>
      </c>
      <c r="P30" s="39"/>
      <c r="Q30" s="39"/>
      <c r="R30" s="39"/>
      <c r="S30" s="39"/>
      <c r="T30" s="39"/>
      <c r="U30" s="39"/>
      <c r="V30" s="142"/>
      <c r="W30" s="142"/>
      <c r="X30" s="142"/>
      <c r="Y30" s="142"/>
      <c r="Z30" s="142" t="str">
        <f>財政指標!$M$1</f>
        <v>栃木市</v>
      </c>
    </row>
    <row r="31" spans="1:26" ht="18" customHeight="1" x14ac:dyDescent="0.15"/>
    <row r="32" spans="1:26" ht="18" customHeight="1" x14ac:dyDescent="0.15">
      <c r="A32" s="21"/>
      <c r="B32" s="21" t="s">
        <v>10</v>
      </c>
      <c r="C32" s="21" t="s">
        <v>86</v>
      </c>
      <c r="D32" s="102" t="s">
        <v>87</v>
      </c>
      <c r="E32" s="102" t="s">
        <v>88</v>
      </c>
      <c r="F32" s="102" t="s">
        <v>89</v>
      </c>
      <c r="G32" s="102" t="s">
        <v>90</v>
      </c>
      <c r="H32" s="102" t="s">
        <v>91</v>
      </c>
      <c r="I32" s="102" t="s">
        <v>92</v>
      </c>
      <c r="J32" s="94" t="s">
        <v>167</v>
      </c>
      <c r="K32" s="94" t="s">
        <v>168</v>
      </c>
      <c r="L32" s="80" t="s">
        <v>84</v>
      </c>
      <c r="M32" s="104" t="s">
        <v>176</v>
      </c>
      <c r="N32" s="104" t="s">
        <v>184</v>
      </c>
      <c r="O32" s="78" t="s">
        <v>188</v>
      </c>
      <c r="P32" s="78" t="s">
        <v>189</v>
      </c>
      <c r="Q32" s="78" t="s">
        <v>194</v>
      </c>
      <c r="R32" s="78" t="s">
        <v>195</v>
      </c>
      <c r="S32" s="78" t="s">
        <v>198</v>
      </c>
      <c r="T32" s="78" t="s">
        <v>199</v>
      </c>
      <c r="U32" s="78" t="s">
        <v>299</v>
      </c>
      <c r="V32" s="78" t="s">
        <v>298</v>
      </c>
      <c r="W32" s="78" t="s">
        <v>300</v>
      </c>
      <c r="X32" s="133" t="s">
        <v>301</v>
      </c>
      <c r="Y32" s="133" t="s">
        <v>315</v>
      </c>
      <c r="Z32" s="133" t="s">
        <v>321</v>
      </c>
    </row>
    <row r="33" spans="1:26" s="41" customFormat="1" ht="18" customHeight="1" x14ac:dyDescent="0.15">
      <c r="A33" s="24" t="s">
        <v>94</v>
      </c>
      <c r="B33" s="40">
        <f>B4/B$19*100</f>
        <v>1.5234159658982065</v>
      </c>
      <c r="C33" s="40">
        <f t="shared" ref="C33:L33" si="2">C4/C$19*100</f>
        <v>1.3386389670333372</v>
      </c>
      <c r="D33" s="106">
        <f t="shared" si="2"/>
        <v>1.653615174720469</v>
      </c>
      <c r="E33" s="106">
        <f t="shared" si="2"/>
        <v>1.6822344017996216</v>
      </c>
      <c r="F33" s="106">
        <f t="shared" si="2"/>
        <v>1.7238445077775912</v>
      </c>
      <c r="G33" s="106">
        <f t="shared" si="2"/>
        <v>1.6686498492282154</v>
      </c>
      <c r="H33" s="106">
        <f t="shared" si="2"/>
        <v>1.6442386287365471</v>
      </c>
      <c r="I33" s="106">
        <f t="shared" si="2"/>
        <v>1.6172022916406121</v>
      </c>
      <c r="J33" s="106">
        <f t="shared" si="2"/>
        <v>1.6428397975719531</v>
      </c>
      <c r="K33" s="106">
        <f t="shared" si="2"/>
        <v>1.5407791991180046</v>
      </c>
      <c r="L33" s="106">
        <f t="shared" si="2"/>
        <v>1.418480201775445</v>
      </c>
      <c r="M33" s="106">
        <f t="shared" ref="M33:N47" si="3">M4/M$19*100</f>
        <v>1.5147894685873291</v>
      </c>
      <c r="N33" s="106">
        <f t="shared" si="3"/>
        <v>1.4418064584667698</v>
      </c>
      <c r="O33" s="106">
        <f t="shared" ref="O33:P47" si="4">O4/O$19*100</f>
        <v>1.4340039881287014</v>
      </c>
      <c r="P33" s="106">
        <f t="shared" si="4"/>
        <v>1.2695589876046482</v>
      </c>
      <c r="Q33" s="106">
        <f t="shared" ref="Q33:R47" si="5">Q4/Q$19*100</f>
        <v>1.4213401962658205</v>
      </c>
      <c r="R33" s="106">
        <f t="shared" si="5"/>
        <v>1.3873177835939159</v>
      </c>
      <c r="S33" s="106">
        <f t="shared" ref="S33:T47" si="6">S4/S$19*100</f>
        <v>1.4201852352276885</v>
      </c>
      <c r="T33" s="106">
        <f t="shared" si="6"/>
        <v>1.3696512417494704</v>
      </c>
      <c r="U33" s="106">
        <f t="shared" ref="U33:V47" si="7">U4/U$19*100</f>
        <v>1.3081793963643371</v>
      </c>
      <c r="V33" s="106">
        <f t="shared" si="7"/>
        <v>1.1059354872894205</v>
      </c>
      <c r="W33" s="106">
        <f t="shared" ref="W33:X47" si="8">W4/W$19*100</f>
        <v>0.7075734006479949</v>
      </c>
      <c r="X33" s="40">
        <f t="shared" si="8"/>
        <v>0.92177600101811286</v>
      </c>
      <c r="Y33" s="40">
        <f t="shared" ref="Y33:Z44" si="9">Y4/Y$19*100</f>
        <v>0.79922448547230396</v>
      </c>
      <c r="Z33" s="40">
        <f t="shared" si="9"/>
        <v>0.75075317367537275</v>
      </c>
    </row>
    <row r="34" spans="1:26" s="41" customFormat="1" ht="18" customHeight="1" x14ac:dyDescent="0.15">
      <c r="A34" s="24" t="s">
        <v>93</v>
      </c>
      <c r="B34" s="40">
        <f t="shared" ref="B34:L47" si="10">B5/B$19*100</f>
        <v>11.564292682545938</v>
      </c>
      <c r="C34" s="40">
        <f t="shared" si="10"/>
        <v>14.031090143130681</v>
      </c>
      <c r="D34" s="103">
        <f t="shared" si="10"/>
        <v>17.868075182635142</v>
      </c>
      <c r="E34" s="103">
        <f t="shared" si="10"/>
        <v>13.429082341301799</v>
      </c>
      <c r="F34" s="103">
        <f t="shared" si="10"/>
        <v>13.918667686724731</v>
      </c>
      <c r="G34" s="103">
        <f t="shared" si="10"/>
        <v>14.141037434526352</v>
      </c>
      <c r="H34" s="103">
        <f t="shared" si="10"/>
        <v>13.838537290893315</v>
      </c>
      <c r="I34" s="103">
        <f t="shared" si="10"/>
        <v>13.414127021957208</v>
      </c>
      <c r="J34" s="103">
        <f t="shared" si="10"/>
        <v>14.686290733374582</v>
      </c>
      <c r="K34" s="103">
        <f t="shared" si="10"/>
        <v>13.863432694597435</v>
      </c>
      <c r="L34" s="103">
        <f t="shared" si="10"/>
        <v>16.096673190502251</v>
      </c>
      <c r="M34" s="103">
        <f t="shared" si="3"/>
        <v>15.638485130620291</v>
      </c>
      <c r="N34" s="103">
        <f t="shared" si="3"/>
        <v>15.506891971032871</v>
      </c>
      <c r="O34" s="103">
        <f t="shared" si="4"/>
        <v>15.563505357981185</v>
      </c>
      <c r="P34" s="103">
        <f t="shared" si="4"/>
        <v>16.243052328297676</v>
      </c>
      <c r="Q34" s="103">
        <f t="shared" si="5"/>
        <v>15.73851121329268</v>
      </c>
      <c r="R34" s="103">
        <f t="shared" si="5"/>
        <v>16.783256881975138</v>
      </c>
      <c r="S34" s="103">
        <f t="shared" si="6"/>
        <v>16.114153809819143</v>
      </c>
      <c r="T34" s="103">
        <f t="shared" si="6"/>
        <v>16.853559030766935</v>
      </c>
      <c r="U34" s="103">
        <f t="shared" si="7"/>
        <v>16.832624097676295</v>
      </c>
      <c r="V34" s="103">
        <f t="shared" si="7"/>
        <v>19.226854207377059</v>
      </c>
      <c r="W34" s="103">
        <f t="shared" si="8"/>
        <v>16.996682383660634</v>
      </c>
      <c r="X34" s="35">
        <f t="shared" si="8"/>
        <v>13.728626446493013</v>
      </c>
      <c r="Y34" s="35">
        <f t="shared" si="9"/>
        <v>14.96240921014442</v>
      </c>
      <c r="Z34" s="35">
        <f t="shared" si="9"/>
        <v>19.370564111101508</v>
      </c>
    </row>
    <row r="35" spans="1:26" s="41" customFormat="1" ht="18" customHeight="1" x14ac:dyDescent="0.15">
      <c r="A35" s="24" t="s">
        <v>95</v>
      </c>
      <c r="B35" s="40">
        <f t="shared" si="10"/>
        <v>11.376699474858253</v>
      </c>
      <c r="C35" s="40">
        <f t="shared" si="10"/>
        <v>15.17723845240301</v>
      </c>
      <c r="D35" s="103">
        <f t="shared" si="10"/>
        <v>13.435307985452571</v>
      </c>
      <c r="E35" s="103">
        <f t="shared" si="10"/>
        <v>11.179000429075685</v>
      </c>
      <c r="F35" s="103">
        <f t="shared" si="10"/>
        <v>13.566082207854324</v>
      </c>
      <c r="G35" s="103">
        <f t="shared" si="10"/>
        <v>13.304470760775841</v>
      </c>
      <c r="H35" s="103">
        <f t="shared" si="10"/>
        <v>14.460165520609994</v>
      </c>
      <c r="I35" s="103">
        <f t="shared" si="10"/>
        <v>16.010443005915064</v>
      </c>
      <c r="J35" s="103">
        <f t="shared" si="10"/>
        <v>15.687258523548516</v>
      </c>
      <c r="K35" s="103">
        <f t="shared" si="10"/>
        <v>17.573265215399232</v>
      </c>
      <c r="L35" s="103">
        <f t="shared" si="10"/>
        <v>20.672566981223003</v>
      </c>
      <c r="M35" s="103">
        <f t="shared" si="3"/>
        <v>18.466451189483234</v>
      </c>
      <c r="N35" s="103">
        <f t="shared" si="3"/>
        <v>18.901624376068916</v>
      </c>
      <c r="O35" s="103">
        <f t="shared" si="4"/>
        <v>21.102441041950083</v>
      </c>
      <c r="P35" s="103">
        <f t="shared" si="4"/>
        <v>19.038022452226443</v>
      </c>
      <c r="Q35" s="103">
        <f t="shared" si="5"/>
        <v>22.348735165664323</v>
      </c>
      <c r="R35" s="103">
        <f t="shared" si="5"/>
        <v>22.489262861134446</v>
      </c>
      <c r="S35" s="103">
        <f t="shared" si="6"/>
        <v>24.335212365279219</v>
      </c>
      <c r="T35" s="103">
        <f t="shared" si="6"/>
        <v>25.40837468732845</v>
      </c>
      <c r="U35" s="103">
        <f t="shared" si="7"/>
        <v>26.276182199259569</v>
      </c>
      <c r="V35" s="103">
        <f t="shared" si="7"/>
        <v>23.695550483226093</v>
      </c>
      <c r="W35" s="103">
        <f t="shared" si="8"/>
        <v>28.492075630373908</v>
      </c>
      <c r="X35" s="35">
        <f t="shared" si="8"/>
        <v>29.471333299114651</v>
      </c>
      <c r="Y35" s="35">
        <f t="shared" si="9"/>
        <v>29.754191302477928</v>
      </c>
      <c r="Z35" s="35">
        <f t="shared" si="9"/>
        <v>28.61432606460313</v>
      </c>
    </row>
    <row r="36" spans="1:26" s="41" customFormat="1" ht="18" customHeight="1" x14ac:dyDescent="0.15">
      <c r="A36" s="24" t="s">
        <v>104</v>
      </c>
      <c r="B36" s="40">
        <f t="shared" si="10"/>
        <v>6.9547186389418219</v>
      </c>
      <c r="C36" s="40">
        <f t="shared" si="10"/>
        <v>6.4152000544671486</v>
      </c>
      <c r="D36" s="103">
        <f t="shared" si="10"/>
        <v>6.0380168824990568</v>
      </c>
      <c r="E36" s="103">
        <f t="shared" si="10"/>
        <v>6.8173383830687104</v>
      </c>
      <c r="F36" s="103">
        <f t="shared" si="10"/>
        <v>6.7387080477605892</v>
      </c>
      <c r="G36" s="103">
        <f t="shared" si="10"/>
        <v>8.0967197527122128</v>
      </c>
      <c r="H36" s="103">
        <f t="shared" si="10"/>
        <v>6.7271655081512849</v>
      </c>
      <c r="I36" s="103">
        <f t="shared" si="10"/>
        <v>7.3870215962694514</v>
      </c>
      <c r="J36" s="103">
        <f t="shared" si="10"/>
        <v>7.420392777029539</v>
      </c>
      <c r="K36" s="103">
        <f t="shared" si="10"/>
        <v>6.8361371400010613</v>
      </c>
      <c r="L36" s="103">
        <f t="shared" si="10"/>
        <v>6.3681606830426469</v>
      </c>
      <c r="M36" s="103">
        <f t="shared" si="3"/>
        <v>7.0059213729752363</v>
      </c>
      <c r="N36" s="103">
        <f t="shared" si="3"/>
        <v>7.1589841044672529</v>
      </c>
      <c r="O36" s="103">
        <f t="shared" si="4"/>
        <v>8.0068471059187232</v>
      </c>
      <c r="P36" s="103">
        <f t="shared" si="4"/>
        <v>7.1403802515951336</v>
      </c>
      <c r="Q36" s="103">
        <f t="shared" si="5"/>
        <v>7.0784788985289424</v>
      </c>
      <c r="R36" s="103">
        <f t="shared" si="5"/>
        <v>7.9317286593344649</v>
      </c>
      <c r="S36" s="103">
        <f t="shared" si="6"/>
        <v>8.8727923628587426</v>
      </c>
      <c r="T36" s="103">
        <f t="shared" si="6"/>
        <v>8.509485228165282</v>
      </c>
      <c r="U36" s="103">
        <f t="shared" si="7"/>
        <v>9.0187188491753876</v>
      </c>
      <c r="V36" s="103">
        <f t="shared" si="7"/>
        <v>8.540306639020308</v>
      </c>
      <c r="W36" s="103">
        <f t="shared" si="8"/>
        <v>8.1729968428544897</v>
      </c>
      <c r="X36" s="35">
        <f t="shared" si="8"/>
        <v>8.8001317082581281</v>
      </c>
      <c r="Y36" s="35">
        <f t="shared" si="9"/>
        <v>10.777314433653387</v>
      </c>
      <c r="Z36" s="35">
        <f t="shared" si="9"/>
        <v>9.4950148227547473</v>
      </c>
    </row>
    <row r="37" spans="1:26" s="41" customFormat="1" ht="18" customHeight="1" x14ac:dyDescent="0.15">
      <c r="A37" s="24" t="s">
        <v>105</v>
      </c>
      <c r="B37" s="40">
        <f t="shared" si="10"/>
        <v>1.6857906362304595</v>
      </c>
      <c r="C37" s="40">
        <f t="shared" si="10"/>
        <v>1.0432152252525422</v>
      </c>
      <c r="D37" s="103">
        <f t="shared" si="10"/>
        <v>0.67386576239139495</v>
      </c>
      <c r="E37" s="103">
        <f t="shared" si="10"/>
        <v>0.62182909740434833</v>
      </c>
      <c r="F37" s="103">
        <f t="shared" si="10"/>
        <v>0.65124518902940032</v>
      </c>
      <c r="G37" s="103">
        <f t="shared" si="10"/>
        <v>0.6648893727208447</v>
      </c>
      <c r="H37" s="103">
        <f t="shared" si="10"/>
        <v>0.63655118233252705</v>
      </c>
      <c r="I37" s="103">
        <f t="shared" si="10"/>
        <v>0.66621361768208009</v>
      </c>
      <c r="J37" s="103">
        <f t="shared" si="10"/>
        <v>0.5970484660936588</v>
      </c>
      <c r="K37" s="103">
        <f t="shared" si="10"/>
        <v>0.48433061702350139</v>
      </c>
      <c r="L37" s="103">
        <f t="shared" si="10"/>
        <v>0.42728221772127556</v>
      </c>
      <c r="M37" s="103">
        <f t="shared" si="3"/>
        <v>0.55367492097757998</v>
      </c>
      <c r="N37" s="103">
        <f t="shared" si="3"/>
        <v>0.5859820426263026</v>
      </c>
      <c r="O37" s="103">
        <f t="shared" si="4"/>
        <v>0.50524827524870308</v>
      </c>
      <c r="P37" s="103">
        <f t="shared" si="4"/>
        <v>0.40218100579885385</v>
      </c>
      <c r="Q37" s="103">
        <f t="shared" si="5"/>
        <v>0.43943202296429396</v>
      </c>
      <c r="R37" s="103">
        <f t="shared" si="5"/>
        <v>0.38522955863275488</v>
      </c>
      <c r="S37" s="103">
        <f t="shared" si="6"/>
        <v>0.33971869661068033</v>
      </c>
      <c r="T37" s="103">
        <f t="shared" si="6"/>
        <v>0.29250697857208058</v>
      </c>
      <c r="U37" s="103">
        <f t="shared" si="7"/>
        <v>0.26723471692855449</v>
      </c>
      <c r="V37" s="103">
        <f t="shared" si="7"/>
        <v>0.55488489585694034</v>
      </c>
      <c r="W37" s="103">
        <f t="shared" si="8"/>
        <v>0.87224565475204296</v>
      </c>
      <c r="X37" s="35">
        <f t="shared" si="8"/>
        <v>0.87758982702456212</v>
      </c>
      <c r="Y37" s="35">
        <f t="shared" si="9"/>
        <v>0.42715160849824313</v>
      </c>
      <c r="Z37" s="35">
        <f t="shared" si="9"/>
        <v>0.37015302523568738</v>
      </c>
    </row>
    <row r="38" spans="1:26" s="41" customFormat="1" ht="18" customHeight="1" x14ac:dyDescent="0.15">
      <c r="A38" s="24" t="s">
        <v>106</v>
      </c>
      <c r="B38" s="40">
        <f t="shared" si="10"/>
        <v>3.3255600797095712</v>
      </c>
      <c r="C38" s="40">
        <f t="shared" si="10"/>
        <v>2.3730366207345766</v>
      </c>
      <c r="D38" s="103">
        <f t="shared" si="10"/>
        <v>4.8508643634264246</v>
      </c>
      <c r="E38" s="103">
        <f t="shared" si="10"/>
        <v>5.2482745805412527</v>
      </c>
      <c r="F38" s="103">
        <f t="shared" si="10"/>
        <v>7.1845790849593918</v>
      </c>
      <c r="G38" s="103">
        <f t="shared" si="10"/>
        <v>5.4184649416228812</v>
      </c>
      <c r="H38" s="103">
        <f t="shared" si="10"/>
        <v>6.0349774126146905</v>
      </c>
      <c r="I38" s="103">
        <f t="shared" si="10"/>
        <v>6.9783392346774438</v>
      </c>
      <c r="J38" s="103">
        <f t="shared" si="10"/>
        <v>6.5415214172808422</v>
      </c>
      <c r="K38" s="103">
        <f t="shared" si="10"/>
        <v>4.7645520217645938</v>
      </c>
      <c r="L38" s="103">
        <f t="shared" si="10"/>
        <v>4.0629885858876102</v>
      </c>
      <c r="M38" s="103">
        <f t="shared" si="3"/>
        <v>3.9015143198877653</v>
      </c>
      <c r="N38" s="103">
        <f t="shared" si="3"/>
        <v>3.7825342714031067</v>
      </c>
      <c r="O38" s="103">
        <f t="shared" si="4"/>
        <v>3.6280552935097847</v>
      </c>
      <c r="P38" s="103">
        <f t="shared" si="4"/>
        <v>3.1727488058544231</v>
      </c>
      <c r="Q38" s="103">
        <f t="shared" si="5"/>
        <v>3.5416536956255773</v>
      </c>
      <c r="R38" s="103">
        <f t="shared" si="5"/>
        <v>3.4234312824194921</v>
      </c>
      <c r="S38" s="103">
        <f t="shared" si="6"/>
        <v>2.7137591888656987</v>
      </c>
      <c r="T38" s="103">
        <f t="shared" si="6"/>
        <v>2.6578584797872384</v>
      </c>
      <c r="U38" s="103">
        <f t="shared" si="7"/>
        <v>2.2278799655863599</v>
      </c>
      <c r="V38" s="103">
        <f t="shared" si="7"/>
        <v>2.7508760248485271</v>
      </c>
      <c r="W38" s="103">
        <f t="shared" si="8"/>
        <v>2.3616847215379235</v>
      </c>
      <c r="X38" s="35">
        <f t="shared" si="8"/>
        <v>2.983531784855332</v>
      </c>
      <c r="Y38" s="35">
        <f t="shared" si="9"/>
        <v>2.5830568465838493</v>
      </c>
      <c r="Z38" s="35">
        <f t="shared" si="9"/>
        <v>2.0566382485388184</v>
      </c>
    </row>
    <row r="39" spans="1:26" s="41" customFormat="1" ht="18" customHeight="1" x14ac:dyDescent="0.15">
      <c r="A39" s="24" t="s">
        <v>107</v>
      </c>
      <c r="B39" s="40">
        <f t="shared" si="10"/>
        <v>4.1222812055790374</v>
      </c>
      <c r="C39" s="40">
        <f t="shared" si="10"/>
        <v>4.1762212292730041</v>
      </c>
      <c r="D39" s="103">
        <f t="shared" si="10"/>
        <v>4.7505678166922483</v>
      </c>
      <c r="E39" s="103">
        <f t="shared" si="10"/>
        <v>5.4752260408519433</v>
      </c>
      <c r="F39" s="103">
        <f t="shared" si="10"/>
        <v>5.4652771056652334</v>
      </c>
      <c r="G39" s="103">
        <f t="shared" si="10"/>
        <v>4.6129933625352084</v>
      </c>
      <c r="H39" s="103">
        <f t="shared" si="10"/>
        <v>6.1693009080029695</v>
      </c>
      <c r="I39" s="103">
        <f t="shared" si="10"/>
        <v>5.0001608170333682</v>
      </c>
      <c r="J39" s="103">
        <f t="shared" si="10"/>
        <v>4.9005585564012781</v>
      </c>
      <c r="K39" s="103">
        <f t="shared" si="10"/>
        <v>5.790392869421332</v>
      </c>
      <c r="L39" s="103">
        <f t="shared" si="10"/>
        <v>4.5425172540266425</v>
      </c>
      <c r="M39" s="103">
        <f t="shared" si="3"/>
        <v>4.8723809078158888</v>
      </c>
      <c r="N39" s="103">
        <f t="shared" si="3"/>
        <v>4.9115970290437394</v>
      </c>
      <c r="O39" s="103">
        <f t="shared" si="4"/>
        <v>5.0269010529501124</v>
      </c>
      <c r="P39" s="103">
        <f t="shared" si="4"/>
        <v>6.6798765508112883</v>
      </c>
      <c r="Q39" s="103">
        <f t="shared" si="5"/>
        <v>6.1703674226080567</v>
      </c>
      <c r="R39" s="103">
        <f t="shared" si="5"/>
        <v>5.8421789405532332</v>
      </c>
      <c r="S39" s="103">
        <f t="shared" si="6"/>
        <v>5.4894694232820758</v>
      </c>
      <c r="T39" s="103">
        <f t="shared" si="6"/>
        <v>5.1679557962732483</v>
      </c>
      <c r="U39" s="103">
        <f t="shared" si="7"/>
        <v>5.2840814318917522</v>
      </c>
      <c r="V39" s="103">
        <f t="shared" si="7"/>
        <v>4.5618088277258595</v>
      </c>
      <c r="W39" s="103">
        <f t="shared" si="8"/>
        <v>4.1728511573261855</v>
      </c>
      <c r="X39" s="35">
        <f t="shared" si="8"/>
        <v>5.9539882378942766</v>
      </c>
      <c r="Y39" s="35">
        <f t="shared" si="9"/>
        <v>5.3981778754302283</v>
      </c>
      <c r="Z39" s="35">
        <f t="shared" si="9"/>
        <v>6.0513749576900384</v>
      </c>
    </row>
    <row r="40" spans="1:26" s="41" customFormat="1" ht="18" customHeight="1" x14ac:dyDescent="0.15">
      <c r="A40" s="24" t="s">
        <v>108</v>
      </c>
      <c r="B40" s="40">
        <f t="shared" si="10"/>
        <v>23.013714399853416</v>
      </c>
      <c r="C40" s="40">
        <f t="shared" si="10"/>
        <v>24.699513831567362</v>
      </c>
      <c r="D40" s="103">
        <f t="shared" si="10"/>
        <v>23.676453988217283</v>
      </c>
      <c r="E40" s="103">
        <f t="shared" si="10"/>
        <v>24.61430021081248</v>
      </c>
      <c r="F40" s="103">
        <f t="shared" si="10"/>
        <v>22.829280132083628</v>
      </c>
      <c r="G40" s="103">
        <f t="shared" si="10"/>
        <v>26.57072693360719</v>
      </c>
      <c r="H40" s="103">
        <f t="shared" si="10"/>
        <v>25.11608650506713</v>
      </c>
      <c r="I40" s="103">
        <f t="shared" si="10"/>
        <v>21.7043338478774</v>
      </c>
      <c r="J40" s="103">
        <f t="shared" si="10"/>
        <v>21.916070397780423</v>
      </c>
      <c r="K40" s="103">
        <f t="shared" si="10"/>
        <v>22.023584226870156</v>
      </c>
      <c r="L40" s="103">
        <f t="shared" si="10"/>
        <v>19.965670547734664</v>
      </c>
      <c r="M40" s="103">
        <f t="shared" si="3"/>
        <v>20.183800936286492</v>
      </c>
      <c r="N40" s="103">
        <f t="shared" si="3"/>
        <v>18.356486720462119</v>
      </c>
      <c r="O40" s="103">
        <f t="shared" si="4"/>
        <v>16.672608475451103</v>
      </c>
      <c r="P40" s="103">
        <f t="shared" si="4"/>
        <v>17.827615749664758</v>
      </c>
      <c r="Q40" s="103">
        <f t="shared" si="5"/>
        <v>14.545549144172524</v>
      </c>
      <c r="R40" s="103">
        <f t="shared" si="5"/>
        <v>13.114786567910173</v>
      </c>
      <c r="S40" s="103">
        <f t="shared" si="6"/>
        <v>13.151371525460418</v>
      </c>
      <c r="T40" s="103">
        <f t="shared" si="6"/>
        <v>12.96746093302338</v>
      </c>
      <c r="U40" s="103">
        <f t="shared" si="7"/>
        <v>12.012946580204572</v>
      </c>
      <c r="V40" s="103">
        <f t="shared" si="7"/>
        <v>13.285996497815763</v>
      </c>
      <c r="W40" s="103">
        <f t="shared" si="8"/>
        <v>11.377122452653801</v>
      </c>
      <c r="X40" s="35">
        <f t="shared" si="8"/>
        <v>10.304024420018591</v>
      </c>
      <c r="Y40" s="35">
        <f t="shared" si="9"/>
        <v>9.4580857215176302</v>
      </c>
      <c r="Z40" s="35">
        <f t="shared" si="9"/>
        <v>9.8721497571767252</v>
      </c>
    </row>
    <row r="41" spans="1:26" s="41" customFormat="1" ht="18" customHeight="1" x14ac:dyDescent="0.15">
      <c r="A41" s="24" t="s">
        <v>109</v>
      </c>
      <c r="B41" s="40">
        <f t="shared" si="10"/>
        <v>3.1559311230041547</v>
      </c>
      <c r="C41" s="40">
        <f t="shared" si="10"/>
        <v>2.6065267927833835</v>
      </c>
      <c r="D41" s="103">
        <f t="shared" si="10"/>
        <v>2.8437552410803386</v>
      </c>
      <c r="E41" s="103">
        <f t="shared" si="10"/>
        <v>2.8983074889601625</v>
      </c>
      <c r="F41" s="103">
        <f t="shared" si="10"/>
        <v>3.1220708163268713</v>
      </c>
      <c r="G41" s="103">
        <f t="shared" si="10"/>
        <v>3.073052208345187</v>
      </c>
      <c r="H41" s="103">
        <f t="shared" si="10"/>
        <v>3.275066694810516</v>
      </c>
      <c r="I41" s="103">
        <f t="shared" si="10"/>
        <v>3.4554889093515588</v>
      </c>
      <c r="J41" s="103">
        <f t="shared" si="10"/>
        <v>3.5282864020246794</v>
      </c>
      <c r="K41" s="103">
        <f t="shared" si="10"/>
        <v>3.747946266395112</v>
      </c>
      <c r="L41" s="103">
        <f t="shared" si="10"/>
        <v>3.7290442411306697</v>
      </c>
      <c r="M41" s="103">
        <f t="shared" si="3"/>
        <v>3.6747067828189937</v>
      </c>
      <c r="N41" s="103">
        <f t="shared" si="3"/>
        <v>3.5629840956748406</v>
      </c>
      <c r="O41" s="103">
        <f t="shared" si="4"/>
        <v>3.6393795136803431</v>
      </c>
      <c r="P41" s="103">
        <f t="shared" si="4"/>
        <v>3.3224250298110962</v>
      </c>
      <c r="Q41" s="103">
        <f t="shared" si="5"/>
        <v>3.7399854492130951</v>
      </c>
      <c r="R41" s="103">
        <f t="shared" si="5"/>
        <v>3.7474340938495532</v>
      </c>
      <c r="S41" s="103">
        <f t="shared" si="6"/>
        <v>3.8528759202545109</v>
      </c>
      <c r="T41" s="103">
        <f t="shared" si="6"/>
        <v>4.0723937691066938</v>
      </c>
      <c r="U41" s="103">
        <f t="shared" si="7"/>
        <v>3.9476722752397739</v>
      </c>
      <c r="V41" s="103">
        <f t="shared" si="7"/>
        <v>3.6724137876001226</v>
      </c>
      <c r="W41" s="103">
        <f t="shared" si="8"/>
        <v>4.1127055604322749</v>
      </c>
      <c r="X41" s="35">
        <f t="shared" si="8"/>
        <v>3.3369403741913883</v>
      </c>
      <c r="Y41" s="35">
        <f t="shared" si="9"/>
        <v>3.2255684472200641</v>
      </c>
      <c r="Z41" s="35">
        <f t="shared" si="9"/>
        <v>3.3464470026315927</v>
      </c>
    </row>
    <row r="42" spans="1:26" s="41" customFormat="1" ht="18" customHeight="1" x14ac:dyDescent="0.15">
      <c r="A42" s="24" t="s">
        <v>110</v>
      </c>
      <c r="B42" s="40">
        <f t="shared" si="10"/>
        <v>23.734980395752714</v>
      </c>
      <c r="C42" s="40">
        <f t="shared" si="10"/>
        <v>17.751688586886331</v>
      </c>
      <c r="D42" s="103">
        <f t="shared" si="10"/>
        <v>15.440762772866435</v>
      </c>
      <c r="E42" s="103">
        <f t="shared" si="10"/>
        <v>18.653916065702354</v>
      </c>
      <c r="F42" s="103">
        <f t="shared" si="10"/>
        <v>14.85838870734891</v>
      </c>
      <c r="G42" s="103">
        <f t="shared" si="10"/>
        <v>12.204340236033326</v>
      </c>
      <c r="H42" s="103">
        <f t="shared" si="10"/>
        <v>11.775138200184461</v>
      </c>
      <c r="I42" s="103">
        <f t="shared" si="10"/>
        <v>12.429199825582199</v>
      </c>
      <c r="J42" s="103">
        <f t="shared" si="10"/>
        <v>12.341544556258301</v>
      </c>
      <c r="K42" s="103">
        <f t="shared" si="10"/>
        <v>12.387726914163276</v>
      </c>
      <c r="L42" s="103">
        <f t="shared" si="10"/>
        <v>11.533969122822565</v>
      </c>
      <c r="M42" s="103">
        <f t="shared" si="3"/>
        <v>13.108025296895566</v>
      </c>
      <c r="N42" s="103">
        <f t="shared" si="3"/>
        <v>14.508164632443169</v>
      </c>
      <c r="O42" s="103">
        <f t="shared" si="4"/>
        <v>12.86199816764306</v>
      </c>
      <c r="P42" s="103">
        <f t="shared" si="4"/>
        <v>13.900038613646334</v>
      </c>
      <c r="Q42" s="103">
        <f t="shared" si="5"/>
        <v>12.117738158110713</v>
      </c>
      <c r="R42" s="103">
        <f t="shared" si="5"/>
        <v>13.627582492678659</v>
      </c>
      <c r="S42" s="103">
        <f t="shared" si="6"/>
        <v>12.134337412414796</v>
      </c>
      <c r="T42" s="103">
        <f t="shared" si="6"/>
        <v>10.399946744034484</v>
      </c>
      <c r="U42" s="103">
        <f t="shared" si="7"/>
        <v>10.785373978912554</v>
      </c>
      <c r="V42" s="103">
        <f t="shared" si="7"/>
        <v>12.216383164873973</v>
      </c>
      <c r="W42" s="103">
        <f t="shared" si="8"/>
        <v>13.027231679062675</v>
      </c>
      <c r="X42" s="35">
        <f t="shared" si="8"/>
        <v>14.091046363528934</v>
      </c>
      <c r="Y42" s="35">
        <f t="shared" si="9"/>
        <v>13.374798221635281</v>
      </c>
      <c r="Z42" s="35">
        <f t="shared" si="9"/>
        <v>11.396719660120731</v>
      </c>
    </row>
    <row r="43" spans="1:26" s="41" customFormat="1" ht="18" customHeight="1" x14ac:dyDescent="0.15">
      <c r="A43" s="24" t="s">
        <v>111</v>
      </c>
      <c r="B43" s="40">
        <f t="shared" si="10"/>
        <v>0.23234292188199299</v>
      </c>
      <c r="C43" s="40">
        <f t="shared" si="10"/>
        <v>0</v>
      </c>
      <c r="D43" s="103">
        <f t="shared" si="10"/>
        <v>0.13021852701428177</v>
      </c>
      <c r="E43" s="103">
        <f t="shared" si="10"/>
        <v>0</v>
      </c>
      <c r="F43" s="103">
        <f t="shared" si="10"/>
        <v>3.199768491475298E-2</v>
      </c>
      <c r="G43" s="103">
        <f t="shared" si="10"/>
        <v>0.13858790942695984</v>
      </c>
      <c r="H43" s="103">
        <f t="shared" si="10"/>
        <v>0.15047328181237704</v>
      </c>
      <c r="I43" s="103">
        <f t="shared" si="10"/>
        <v>2.8072187533032471E-2</v>
      </c>
      <c r="J43" s="103">
        <f t="shared" si="10"/>
        <v>1.8365952928933168E-2</v>
      </c>
      <c r="K43" s="103">
        <f t="shared" si="10"/>
        <v>0.12836578385514369</v>
      </c>
      <c r="L43" s="103">
        <f t="shared" si="10"/>
        <v>7.9842945647790806E-2</v>
      </c>
      <c r="M43" s="103">
        <f t="shared" si="3"/>
        <v>0.1288752208831983</v>
      </c>
      <c r="N43" s="103">
        <f t="shared" si="3"/>
        <v>0.14397374182237554</v>
      </c>
      <c r="O43" s="103">
        <f t="shared" si="4"/>
        <v>0.30002642386175898</v>
      </c>
      <c r="P43" s="103">
        <f t="shared" si="4"/>
        <v>3.252998590973194E-2</v>
      </c>
      <c r="Q43" s="103">
        <f t="shared" si="5"/>
        <v>0</v>
      </c>
      <c r="R43" s="103">
        <f t="shared" si="5"/>
        <v>8.9183029335372134E-4</v>
      </c>
      <c r="S43" s="103">
        <f t="shared" si="6"/>
        <v>0</v>
      </c>
      <c r="T43" s="103">
        <f t="shared" si="6"/>
        <v>0</v>
      </c>
      <c r="U43" s="103">
        <f t="shared" si="7"/>
        <v>1.9177391234859554E-2</v>
      </c>
      <c r="V43" s="103">
        <f t="shared" si="7"/>
        <v>0</v>
      </c>
      <c r="W43" s="103">
        <f t="shared" si="8"/>
        <v>5.5889984822424374E-3</v>
      </c>
      <c r="X43" s="35">
        <f t="shared" si="8"/>
        <v>0.24193771275534429</v>
      </c>
      <c r="Y43" s="35">
        <f t="shared" si="9"/>
        <v>1.2426630068017509E-2</v>
      </c>
      <c r="Z43" s="35">
        <f t="shared" si="9"/>
        <v>0</v>
      </c>
    </row>
    <row r="44" spans="1:26" s="41" customFormat="1" ht="18" customHeight="1" x14ac:dyDescent="0.15">
      <c r="A44" s="24" t="s">
        <v>112</v>
      </c>
      <c r="B44" s="40">
        <f t="shared" si="10"/>
        <v>9.3102724757444353</v>
      </c>
      <c r="C44" s="40">
        <f t="shared" si="10"/>
        <v>8.1238260785337655</v>
      </c>
      <c r="D44" s="103">
        <f t="shared" si="10"/>
        <v>7.7369922822285648</v>
      </c>
      <c r="E44" s="103">
        <f t="shared" si="10"/>
        <v>7.8876375829304806</v>
      </c>
      <c r="F44" s="103">
        <f t="shared" si="10"/>
        <v>8.581996660813024</v>
      </c>
      <c r="G44" s="103">
        <f t="shared" si="10"/>
        <v>8.6756949810277568</v>
      </c>
      <c r="H44" s="103">
        <f t="shared" si="10"/>
        <v>9.300906310784459</v>
      </c>
      <c r="I44" s="103">
        <f t="shared" si="10"/>
        <v>9.9967777422801589</v>
      </c>
      <c r="J44" s="103">
        <f t="shared" si="10"/>
        <v>10.502730486392645</v>
      </c>
      <c r="K44" s="103">
        <f t="shared" si="10"/>
        <v>10.696507661898313</v>
      </c>
      <c r="L44" s="103">
        <f t="shared" si="10"/>
        <v>9.733706632073833</v>
      </c>
      <c r="M44" s="103">
        <f t="shared" si="3"/>
        <v>10.910228463015423</v>
      </c>
      <c r="N44" s="103">
        <f t="shared" si="3"/>
        <v>11.001145453750912</v>
      </c>
      <c r="O44" s="103">
        <f t="shared" si="4"/>
        <v>11.125185758603479</v>
      </c>
      <c r="P44" s="103">
        <f t="shared" si="4"/>
        <v>10.419345591515889</v>
      </c>
      <c r="Q44" s="103">
        <f t="shared" si="5"/>
        <v>12.858197748764249</v>
      </c>
      <c r="R44" s="103">
        <f t="shared" si="5"/>
        <v>11.266888224441649</v>
      </c>
      <c r="S44" s="103">
        <f t="shared" si="6"/>
        <v>11.576112938455401</v>
      </c>
      <c r="T44" s="103">
        <f t="shared" si="6"/>
        <v>12.300795723926759</v>
      </c>
      <c r="U44" s="103">
        <f t="shared" si="7"/>
        <v>12.019917681991556</v>
      </c>
      <c r="V44" s="103">
        <f t="shared" si="7"/>
        <v>10.099715455510577</v>
      </c>
      <c r="W44" s="103">
        <f t="shared" si="8"/>
        <v>9.701235712469483</v>
      </c>
      <c r="X44" s="35">
        <f t="shared" si="8"/>
        <v>9.2890738248476676</v>
      </c>
      <c r="Y44" s="35">
        <f t="shared" si="9"/>
        <v>9.2275952172986475</v>
      </c>
      <c r="Z44" s="35">
        <f t="shared" si="9"/>
        <v>8.6669831159754764</v>
      </c>
    </row>
    <row r="45" spans="1:26" s="41" customFormat="1" ht="18" customHeight="1" x14ac:dyDescent="0.15">
      <c r="A45" s="24" t="s">
        <v>82</v>
      </c>
      <c r="B45" s="40">
        <f t="shared" si="10"/>
        <v>0</v>
      </c>
      <c r="C45" s="40">
        <f t="shared" si="10"/>
        <v>2.2638040179348526</v>
      </c>
      <c r="D45" s="103">
        <f t="shared" si="10"/>
        <v>0.90150402077578906</v>
      </c>
      <c r="E45" s="103">
        <f t="shared" si="10"/>
        <v>1.4928533775511572</v>
      </c>
      <c r="F45" s="103">
        <f t="shared" si="10"/>
        <v>1.3278621687415495</v>
      </c>
      <c r="G45" s="103">
        <f t="shared" si="10"/>
        <v>1.4303722574380251</v>
      </c>
      <c r="H45" s="103">
        <f t="shared" si="10"/>
        <v>0.8713925559997282</v>
      </c>
      <c r="I45" s="103">
        <f t="shared" si="10"/>
        <v>1.3126199022004208</v>
      </c>
      <c r="J45" s="103">
        <f t="shared" si="10"/>
        <v>0.21709193331464746</v>
      </c>
      <c r="K45" s="103">
        <f t="shared" si="10"/>
        <v>0.16297938949283572</v>
      </c>
      <c r="L45" s="103">
        <f t="shared" si="10"/>
        <v>1.3690973964115964</v>
      </c>
      <c r="M45" s="103">
        <f t="shared" si="3"/>
        <v>4.114598975300502E-2</v>
      </c>
      <c r="N45" s="103">
        <f t="shared" si="3"/>
        <v>0.13782510273762863</v>
      </c>
      <c r="O45" s="103">
        <f t="shared" si="4"/>
        <v>0.1337995450729616</v>
      </c>
      <c r="P45" s="103">
        <f t="shared" si="4"/>
        <v>0.55222464726372189</v>
      </c>
      <c r="Q45" s="103">
        <f t="shared" si="5"/>
        <v>2.176957945091025E-6</v>
      </c>
      <c r="R45" s="103">
        <f t="shared" si="5"/>
        <v>2.1646366343536923E-6</v>
      </c>
      <c r="S45" s="103">
        <f t="shared" si="6"/>
        <v>2.22429432538699E-6</v>
      </c>
      <c r="T45" s="103">
        <f t="shared" si="6"/>
        <v>2.2774531951484052E-6</v>
      </c>
      <c r="U45" s="103">
        <f t="shared" si="7"/>
        <v>2.2871068854930892E-6</v>
      </c>
      <c r="V45" s="103">
        <f t="shared" si="7"/>
        <v>0.28927053894440363</v>
      </c>
      <c r="W45" s="103">
        <f t="shared" si="8"/>
        <v>1.9352487819399024E-6</v>
      </c>
      <c r="X45" s="35">
        <f t="shared" si="8"/>
        <v>0</v>
      </c>
      <c r="Y45" s="35">
        <v>0</v>
      </c>
      <c r="Z45" s="35">
        <v>0</v>
      </c>
    </row>
    <row r="46" spans="1:26" s="41" customFormat="1" ht="18" customHeight="1" x14ac:dyDescent="0.15">
      <c r="A46" s="24" t="s">
        <v>114</v>
      </c>
      <c r="B46" s="40">
        <f t="shared" si="10"/>
        <v>0</v>
      </c>
      <c r="C46" s="40">
        <f t="shared" si="10"/>
        <v>0</v>
      </c>
      <c r="D46" s="103">
        <f t="shared" si="10"/>
        <v>0</v>
      </c>
      <c r="E46" s="103">
        <f t="shared" si="10"/>
        <v>0</v>
      </c>
      <c r="F46" s="103">
        <f t="shared" si="10"/>
        <v>0</v>
      </c>
      <c r="G46" s="103">
        <f t="shared" si="10"/>
        <v>0</v>
      </c>
      <c r="H46" s="103">
        <f t="shared" si="10"/>
        <v>0</v>
      </c>
      <c r="I46" s="103">
        <f t="shared" si="10"/>
        <v>0</v>
      </c>
      <c r="J46" s="103">
        <f t="shared" si="10"/>
        <v>0</v>
      </c>
      <c r="K46" s="103">
        <f t="shared" si="10"/>
        <v>0</v>
      </c>
      <c r="L46" s="103">
        <f t="shared" si="10"/>
        <v>0</v>
      </c>
      <c r="M46" s="103">
        <f t="shared" si="3"/>
        <v>0</v>
      </c>
      <c r="N46" s="103">
        <f t="shared" si="3"/>
        <v>0</v>
      </c>
      <c r="O46" s="103">
        <f t="shared" si="4"/>
        <v>0</v>
      </c>
      <c r="P46" s="103">
        <f t="shared" si="4"/>
        <v>0</v>
      </c>
      <c r="Q46" s="103">
        <f t="shared" si="5"/>
        <v>4.35391589018205E-6</v>
      </c>
      <c r="R46" s="103">
        <f t="shared" si="5"/>
        <v>4.3292732687073845E-6</v>
      </c>
      <c r="S46" s="103">
        <f t="shared" si="6"/>
        <v>4.4485886507739799E-6</v>
      </c>
      <c r="T46" s="103">
        <f t="shared" si="6"/>
        <v>4.5549063902968104E-6</v>
      </c>
      <c r="U46" s="103">
        <f t="shared" si="7"/>
        <v>4.5742137709861784E-6</v>
      </c>
      <c r="V46" s="103">
        <f t="shared" si="7"/>
        <v>1.9949554757857094E-6</v>
      </c>
      <c r="W46" s="103">
        <f t="shared" si="8"/>
        <v>1.9352487819399024E-6</v>
      </c>
      <c r="X46" s="35">
        <f t="shared" si="8"/>
        <v>0</v>
      </c>
      <c r="Y46" s="35">
        <f>Y17/Y$19*100</f>
        <v>0</v>
      </c>
      <c r="Z46" s="35">
        <f>Z17/Z$19*100</f>
        <v>0</v>
      </c>
    </row>
    <row r="47" spans="1:26" s="41" customFormat="1" ht="18" customHeight="1" x14ac:dyDescent="0.15">
      <c r="A47" s="24" t="s">
        <v>113</v>
      </c>
      <c r="B47" s="40">
        <f t="shared" si="10"/>
        <v>0</v>
      </c>
      <c r="C47" s="40">
        <f t="shared" si="10"/>
        <v>0</v>
      </c>
      <c r="D47" s="103">
        <f t="shared" si="10"/>
        <v>0</v>
      </c>
      <c r="E47" s="103">
        <f t="shared" si="10"/>
        <v>0</v>
      </c>
      <c r="F47" s="103">
        <f t="shared" si="10"/>
        <v>0</v>
      </c>
      <c r="G47" s="103">
        <f t="shared" si="10"/>
        <v>0</v>
      </c>
      <c r="H47" s="103">
        <f t="shared" si="10"/>
        <v>0</v>
      </c>
      <c r="I47" s="103">
        <f t="shared" si="10"/>
        <v>0</v>
      </c>
      <c r="J47" s="103">
        <f t="shared" si="10"/>
        <v>0</v>
      </c>
      <c r="K47" s="103">
        <f t="shared" si="10"/>
        <v>0</v>
      </c>
      <c r="L47" s="103">
        <f t="shared" si="10"/>
        <v>0</v>
      </c>
      <c r="M47" s="103">
        <f t="shared" si="3"/>
        <v>0</v>
      </c>
      <c r="N47" s="103">
        <f t="shared" si="3"/>
        <v>0</v>
      </c>
      <c r="O47" s="103">
        <f t="shared" si="4"/>
        <v>0</v>
      </c>
      <c r="P47" s="103">
        <f t="shared" si="4"/>
        <v>0</v>
      </c>
      <c r="Q47" s="103">
        <f t="shared" si="5"/>
        <v>4.35391589018205E-6</v>
      </c>
      <c r="R47" s="103">
        <f t="shared" si="5"/>
        <v>4.3292732687073845E-6</v>
      </c>
      <c r="S47" s="103">
        <f t="shared" si="6"/>
        <v>4.4485886507739799E-6</v>
      </c>
      <c r="T47" s="103">
        <f t="shared" si="6"/>
        <v>4.5549063902968104E-6</v>
      </c>
      <c r="U47" s="103">
        <f t="shared" si="7"/>
        <v>4.5742137709861784E-6</v>
      </c>
      <c r="V47" s="103">
        <f t="shared" si="7"/>
        <v>1.9949554757857094E-6</v>
      </c>
      <c r="W47" s="103">
        <f t="shared" si="8"/>
        <v>1.9352487819399024E-6</v>
      </c>
      <c r="X47" s="35">
        <f t="shared" si="8"/>
        <v>0</v>
      </c>
      <c r="Y47" s="35">
        <f>Y18/Y$19*100</f>
        <v>0</v>
      </c>
      <c r="Z47" s="35">
        <f>Z18/Z$19*100</f>
        <v>0</v>
      </c>
    </row>
    <row r="48" spans="1:26" s="41" customFormat="1" ht="18" customHeight="1" x14ac:dyDescent="0.15">
      <c r="A48" s="24" t="s">
        <v>115</v>
      </c>
      <c r="B48" s="40">
        <f t="shared" ref="B48:L48" si="11">SUM(B33:B47)</f>
        <v>100</v>
      </c>
      <c r="C48" s="37">
        <f t="shared" si="11"/>
        <v>100</v>
      </c>
      <c r="D48" s="138">
        <f t="shared" si="11"/>
        <v>100</v>
      </c>
      <c r="E48" s="138">
        <f t="shared" si="11"/>
        <v>100</v>
      </c>
      <c r="F48" s="138">
        <f t="shared" si="11"/>
        <v>99.999999999999986</v>
      </c>
      <c r="G48" s="138">
        <f t="shared" si="11"/>
        <v>100</v>
      </c>
      <c r="H48" s="138">
        <f t="shared" si="11"/>
        <v>100</v>
      </c>
      <c r="I48" s="138">
        <f t="shared" si="11"/>
        <v>100</v>
      </c>
      <c r="J48" s="138">
        <f t="shared" si="11"/>
        <v>100</v>
      </c>
      <c r="K48" s="138">
        <f t="shared" si="11"/>
        <v>100</v>
      </c>
      <c r="L48" s="138">
        <f t="shared" si="11"/>
        <v>99.999999999999986</v>
      </c>
      <c r="M48" s="138">
        <f t="shared" ref="M48:U48" si="12">SUM(M33:M47)</f>
        <v>100</v>
      </c>
      <c r="N48" s="138">
        <f t="shared" si="12"/>
        <v>99.999999999999986</v>
      </c>
      <c r="O48" s="138">
        <f t="shared" si="12"/>
        <v>100</v>
      </c>
      <c r="P48" s="138">
        <f t="shared" si="12"/>
        <v>100</v>
      </c>
      <c r="Q48" s="138">
        <f t="shared" si="12"/>
        <v>100</v>
      </c>
      <c r="R48" s="138">
        <f t="shared" si="12"/>
        <v>100</v>
      </c>
      <c r="S48" s="138">
        <f t="shared" si="12"/>
        <v>100</v>
      </c>
      <c r="T48" s="138">
        <f t="shared" si="12"/>
        <v>100</v>
      </c>
      <c r="U48" s="138">
        <f t="shared" si="12"/>
        <v>100.00000000000001</v>
      </c>
      <c r="V48" s="138">
        <f>SUM(V33:V47)</f>
        <v>100.00000000000003</v>
      </c>
      <c r="W48" s="138">
        <f>SUM(W33:W47)</f>
        <v>99.999999999999972</v>
      </c>
      <c r="X48" s="137">
        <f>SUM(X33:X47)</f>
        <v>99.999999999999986</v>
      </c>
      <c r="Y48" s="137">
        <f>SUM(Y33:Y47)</f>
        <v>100.00000000000001</v>
      </c>
      <c r="Z48" s="137">
        <f>SUM(Z33:Z47)</f>
        <v>99.991123939503836</v>
      </c>
    </row>
    <row r="49" spans="10:26" s="41" customFormat="1" ht="18" customHeight="1" x14ac:dyDescent="0.15">
      <c r="J49" s="42"/>
      <c r="K49" s="42"/>
      <c r="V49" s="143"/>
      <c r="W49" s="143"/>
      <c r="X49" s="143"/>
      <c r="Y49" s="143"/>
      <c r="Z49" s="143"/>
    </row>
    <row r="50" spans="10:26" s="41" customFormat="1" ht="18" customHeight="1" x14ac:dyDescent="0.15">
      <c r="J50" s="42"/>
      <c r="K50" s="42"/>
      <c r="V50" s="143"/>
      <c r="W50" s="143"/>
      <c r="X50" s="143"/>
      <c r="Y50" s="143"/>
      <c r="Z50" s="143"/>
    </row>
    <row r="51" spans="10:26" s="41" customFormat="1" ht="18" customHeight="1" x14ac:dyDescent="0.15">
      <c r="J51" s="42"/>
      <c r="K51" s="42"/>
      <c r="V51" s="143"/>
      <c r="W51" s="143"/>
      <c r="X51" s="143"/>
      <c r="Y51" s="143"/>
      <c r="Z51" s="143"/>
    </row>
    <row r="52" spans="10:26" s="41" customFormat="1" ht="18" customHeight="1" x14ac:dyDescent="0.15">
      <c r="J52" s="42"/>
      <c r="K52" s="42"/>
      <c r="V52" s="143"/>
      <c r="W52" s="143"/>
      <c r="X52" s="143"/>
      <c r="Y52" s="143"/>
      <c r="Z52" s="143"/>
    </row>
    <row r="53" spans="10:26" s="41" customFormat="1" ht="18" customHeight="1" x14ac:dyDescent="0.15">
      <c r="J53" s="42"/>
      <c r="K53" s="42"/>
      <c r="V53" s="143"/>
      <c r="W53" s="143"/>
      <c r="X53" s="143"/>
      <c r="Y53" s="143"/>
      <c r="Z53" s="143"/>
    </row>
    <row r="54" spans="10:26" s="41" customFormat="1" ht="18" customHeight="1" x14ac:dyDescent="0.15">
      <c r="J54" s="42"/>
      <c r="K54" s="42"/>
      <c r="V54" s="143"/>
      <c r="W54" s="143"/>
      <c r="X54" s="143"/>
      <c r="Y54" s="143"/>
      <c r="Z54" s="143"/>
    </row>
    <row r="55" spans="10:26" s="41" customFormat="1" ht="18" customHeight="1" x14ac:dyDescent="0.15">
      <c r="J55" s="42"/>
      <c r="K55" s="42"/>
      <c r="V55" s="143"/>
      <c r="W55" s="143"/>
      <c r="X55" s="143"/>
      <c r="Y55" s="143"/>
      <c r="Z55" s="143"/>
    </row>
    <row r="56" spans="10:26" s="41" customFormat="1" ht="18" customHeight="1" x14ac:dyDescent="0.15">
      <c r="J56" s="42"/>
      <c r="K56" s="42"/>
      <c r="V56" s="143"/>
      <c r="W56" s="143"/>
      <c r="X56" s="143"/>
      <c r="Y56" s="143"/>
      <c r="Z56" s="143"/>
    </row>
    <row r="57" spans="10:26" s="41" customFormat="1" ht="18" customHeight="1" x14ac:dyDescent="0.15">
      <c r="J57" s="42"/>
      <c r="K57" s="42"/>
      <c r="V57" s="143"/>
      <c r="W57" s="143"/>
      <c r="X57" s="143"/>
      <c r="Y57" s="143"/>
      <c r="Z57" s="143"/>
    </row>
    <row r="58" spans="10:26" s="41" customFormat="1" ht="18" customHeight="1" x14ac:dyDescent="0.15">
      <c r="J58" s="42"/>
      <c r="K58" s="42"/>
      <c r="V58" s="143"/>
      <c r="W58" s="143"/>
      <c r="X58" s="143"/>
      <c r="Y58" s="143"/>
      <c r="Z58" s="143"/>
    </row>
    <row r="59" spans="10:26" s="41" customFormat="1" ht="18" customHeight="1" x14ac:dyDescent="0.15">
      <c r="J59" s="42"/>
      <c r="K59" s="42"/>
      <c r="V59" s="143"/>
      <c r="W59" s="143"/>
      <c r="X59" s="143"/>
      <c r="Y59" s="143"/>
      <c r="Z59" s="143"/>
    </row>
    <row r="60" spans="10:26" s="41" customFormat="1" ht="18" customHeight="1" x14ac:dyDescent="0.15">
      <c r="J60" s="42"/>
      <c r="K60" s="42"/>
      <c r="V60" s="143"/>
      <c r="W60" s="143"/>
      <c r="X60" s="143"/>
      <c r="Y60" s="143"/>
      <c r="Z60" s="143"/>
    </row>
    <row r="61" spans="10:26" s="41" customFormat="1" ht="18" customHeight="1" x14ac:dyDescent="0.15">
      <c r="J61" s="42"/>
      <c r="K61" s="42"/>
      <c r="V61" s="143"/>
      <c r="W61" s="143"/>
      <c r="X61" s="143"/>
      <c r="Y61" s="143"/>
      <c r="Z61" s="143"/>
    </row>
    <row r="62" spans="10:26" s="41" customFormat="1" ht="18" customHeight="1" x14ac:dyDescent="0.15">
      <c r="J62" s="42"/>
      <c r="K62" s="42"/>
      <c r="V62" s="143"/>
      <c r="W62" s="143"/>
      <c r="X62" s="143"/>
      <c r="Y62" s="143"/>
      <c r="Z62" s="143"/>
    </row>
    <row r="63" spans="10:26" s="41" customFormat="1" ht="18" customHeight="1" x14ac:dyDescent="0.15">
      <c r="J63" s="42"/>
      <c r="K63" s="42"/>
      <c r="V63" s="143"/>
      <c r="W63" s="143"/>
      <c r="X63" s="143"/>
      <c r="Y63" s="143"/>
      <c r="Z63" s="143"/>
    </row>
    <row r="64" spans="10:26" s="41" customFormat="1" ht="18" customHeight="1" x14ac:dyDescent="0.15">
      <c r="J64" s="42"/>
      <c r="K64" s="42"/>
      <c r="V64" s="143"/>
      <c r="W64" s="143"/>
      <c r="X64" s="143"/>
      <c r="Y64" s="143"/>
      <c r="Z64" s="143"/>
    </row>
    <row r="65" spans="10:26" s="41" customFormat="1" ht="18" customHeight="1" x14ac:dyDescent="0.15">
      <c r="J65" s="42"/>
      <c r="K65" s="42"/>
      <c r="V65" s="143"/>
      <c r="W65" s="143"/>
      <c r="X65" s="143"/>
      <c r="Y65" s="143"/>
      <c r="Z65" s="143"/>
    </row>
    <row r="66" spans="10:26" s="41" customFormat="1" ht="18" customHeight="1" x14ac:dyDescent="0.15">
      <c r="J66" s="42"/>
      <c r="K66" s="42"/>
      <c r="V66" s="143"/>
      <c r="W66" s="143"/>
      <c r="X66" s="143"/>
      <c r="Y66" s="143"/>
      <c r="Z66" s="143"/>
    </row>
    <row r="67" spans="10:26" s="41" customFormat="1" ht="18" customHeight="1" x14ac:dyDescent="0.15">
      <c r="J67" s="42"/>
      <c r="K67" s="42"/>
      <c r="V67" s="143"/>
      <c r="W67" s="143"/>
      <c r="X67" s="143"/>
      <c r="Y67" s="143"/>
      <c r="Z67" s="143"/>
    </row>
    <row r="68" spans="10:26" s="41" customFormat="1" ht="18" customHeight="1" x14ac:dyDescent="0.15">
      <c r="J68" s="42"/>
      <c r="K68" s="42"/>
      <c r="V68" s="143"/>
      <c r="W68" s="143"/>
      <c r="X68" s="143"/>
      <c r="Y68" s="143"/>
      <c r="Z68" s="143"/>
    </row>
    <row r="69" spans="10:26" s="41" customFormat="1" ht="18" customHeight="1" x14ac:dyDescent="0.15">
      <c r="J69" s="42"/>
      <c r="K69" s="42"/>
      <c r="V69" s="143"/>
      <c r="W69" s="143"/>
      <c r="X69" s="143"/>
      <c r="Y69" s="143"/>
      <c r="Z69" s="143"/>
    </row>
    <row r="70" spans="10:26" s="41" customFormat="1" ht="18" customHeight="1" x14ac:dyDescent="0.15">
      <c r="J70" s="42"/>
      <c r="K70" s="42"/>
      <c r="V70" s="143"/>
      <c r="W70" s="143"/>
      <c r="X70" s="143"/>
      <c r="Y70" s="143"/>
      <c r="Z70" s="143"/>
    </row>
    <row r="71" spans="10:26" s="41" customFormat="1" ht="18" customHeight="1" x14ac:dyDescent="0.15">
      <c r="J71" s="42"/>
      <c r="K71" s="42"/>
      <c r="V71" s="143"/>
      <c r="W71" s="143"/>
      <c r="X71" s="143"/>
      <c r="Y71" s="143"/>
      <c r="Z71" s="143"/>
    </row>
    <row r="72" spans="10:26" s="41" customFormat="1" ht="18" customHeight="1" x14ac:dyDescent="0.15">
      <c r="J72" s="42"/>
      <c r="K72" s="42"/>
      <c r="V72" s="143"/>
      <c r="W72" s="143"/>
      <c r="X72" s="143"/>
      <c r="Y72" s="143"/>
      <c r="Z72" s="143"/>
    </row>
    <row r="73" spans="10:26" s="41" customFormat="1" ht="18" customHeight="1" x14ac:dyDescent="0.15">
      <c r="J73" s="42"/>
      <c r="K73" s="42"/>
      <c r="V73" s="143"/>
      <c r="W73" s="143"/>
      <c r="X73" s="143"/>
      <c r="Y73" s="143"/>
      <c r="Z73" s="143"/>
    </row>
    <row r="74" spans="10:26" s="41" customFormat="1" ht="18" customHeight="1" x14ac:dyDescent="0.15">
      <c r="J74" s="42"/>
      <c r="K74" s="42"/>
      <c r="V74" s="143"/>
      <c r="W74" s="143"/>
      <c r="X74" s="143"/>
      <c r="Y74" s="143"/>
      <c r="Z74" s="143"/>
    </row>
    <row r="75" spans="10:26" s="41" customFormat="1" ht="18" customHeight="1" x14ac:dyDescent="0.15">
      <c r="J75" s="42"/>
      <c r="K75" s="42"/>
      <c r="V75" s="143"/>
      <c r="W75" s="143"/>
      <c r="X75" s="143"/>
      <c r="Y75" s="143"/>
      <c r="Z75" s="143"/>
    </row>
    <row r="76" spans="10:26" s="41" customFormat="1" ht="18" customHeight="1" x14ac:dyDescent="0.15">
      <c r="J76" s="42"/>
      <c r="K76" s="42"/>
      <c r="V76" s="143"/>
      <c r="W76" s="143"/>
      <c r="X76" s="143"/>
      <c r="Y76" s="143"/>
      <c r="Z76" s="143"/>
    </row>
    <row r="77" spans="10:26" s="41" customFormat="1" ht="18" customHeight="1" x14ac:dyDescent="0.15">
      <c r="J77" s="42"/>
      <c r="K77" s="42"/>
      <c r="V77" s="143"/>
      <c r="W77" s="143"/>
      <c r="X77" s="143"/>
      <c r="Y77" s="143"/>
      <c r="Z77" s="143"/>
    </row>
    <row r="78" spans="10:26" s="41" customFormat="1" ht="18" customHeight="1" x14ac:dyDescent="0.15">
      <c r="J78" s="42"/>
      <c r="K78" s="42"/>
      <c r="V78" s="143"/>
      <c r="W78" s="143"/>
      <c r="X78" s="143"/>
      <c r="Y78" s="143"/>
      <c r="Z78" s="143"/>
    </row>
    <row r="79" spans="10:26" s="41" customFormat="1" ht="18" customHeight="1" x14ac:dyDescent="0.15">
      <c r="J79" s="42"/>
      <c r="K79" s="42"/>
      <c r="V79" s="143"/>
      <c r="W79" s="143"/>
      <c r="X79" s="143"/>
      <c r="Y79" s="143"/>
      <c r="Z79" s="143"/>
    </row>
    <row r="80" spans="10:26" s="41" customFormat="1" ht="18" customHeight="1" x14ac:dyDescent="0.15">
      <c r="J80" s="42"/>
      <c r="K80" s="42"/>
      <c r="V80" s="143"/>
      <c r="W80" s="143"/>
      <c r="X80" s="143"/>
      <c r="Y80" s="143"/>
      <c r="Z80" s="143"/>
    </row>
    <row r="81" spans="10:26" s="41" customFormat="1" ht="18" customHeight="1" x14ac:dyDescent="0.15">
      <c r="J81" s="42"/>
      <c r="K81" s="42"/>
      <c r="V81" s="143"/>
      <c r="W81" s="143"/>
      <c r="X81" s="143"/>
      <c r="Y81" s="143"/>
      <c r="Z81" s="143"/>
    </row>
    <row r="82" spans="10:26" s="41" customFormat="1" ht="18" customHeight="1" x14ac:dyDescent="0.15">
      <c r="J82" s="42"/>
      <c r="K82" s="42"/>
      <c r="V82" s="143"/>
      <c r="W82" s="143"/>
      <c r="X82" s="143"/>
      <c r="Y82" s="143"/>
      <c r="Z82" s="143"/>
    </row>
    <row r="83" spans="10:26" s="41" customFormat="1" ht="18" customHeight="1" x14ac:dyDescent="0.15">
      <c r="J83" s="42"/>
      <c r="K83" s="42"/>
      <c r="V83" s="143"/>
      <c r="W83" s="143"/>
      <c r="X83" s="143"/>
      <c r="Y83" s="143"/>
      <c r="Z83" s="143"/>
    </row>
    <row r="84" spans="10:26" s="41" customFormat="1" ht="18" customHeight="1" x14ac:dyDescent="0.15">
      <c r="J84" s="42"/>
      <c r="K84" s="42"/>
      <c r="V84" s="143"/>
      <c r="W84" s="143"/>
      <c r="X84" s="143"/>
      <c r="Y84" s="143"/>
      <c r="Z84" s="143"/>
    </row>
    <row r="85" spans="10:26" s="41" customFormat="1" ht="18" customHeight="1" x14ac:dyDescent="0.15">
      <c r="J85" s="42"/>
      <c r="K85" s="42"/>
      <c r="V85" s="143"/>
      <c r="W85" s="143"/>
      <c r="X85" s="143"/>
      <c r="Y85" s="143"/>
      <c r="Z85" s="143"/>
    </row>
    <row r="86" spans="10:26" s="41" customFormat="1" ht="18" customHeight="1" x14ac:dyDescent="0.15">
      <c r="J86" s="42"/>
      <c r="K86" s="42"/>
      <c r="V86" s="143"/>
      <c r="W86" s="143"/>
      <c r="X86" s="143"/>
      <c r="Y86" s="143"/>
      <c r="Z86" s="143"/>
    </row>
    <row r="87" spans="10:26" s="41" customFormat="1" ht="18" customHeight="1" x14ac:dyDescent="0.15">
      <c r="J87" s="42"/>
      <c r="K87" s="42"/>
      <c r="V87" s="143"/>
      <c r="W87" s="143"/>
      <c r="X87" s="143"/>
      <c r="Y87" s="143"/>
      <c r="Z87" s="143"/>
    </row>
    <row r="88" spans="10:26" s="41" customFormat="1" ht="18" customHeight="1" x14ac:dyDescent="0.15">
      <c r="J88" s="42"/>
      <c r="K88" s="42"/>
      <c r="V88" s="143"/>
      <c r="W88" s="143"/>
      <c r="X88" s="143"/>
      <c r="Y88" s="143"/>
      <c r="Z88" s="143"/>
    </row>
    <row r="89" spans="10:26" s="41" customFormat="1" ht="18" customHeight="1" x14ac:dyDescent="0.15">
      <c r="J89" s="42"/>
      <c r="K89" s="42"/>
      <c r="V89" s="143"/>
      <c r="W89" s="143"/>
      <c r="X89" s="143"/>
      <c r="Y89" s="143"/>
      <c r="Z89" s="143"/>
    </row>
    <row r="90" spans="10:26" s="41" customFormat="1" ht="18" customHeight="1" x14ac:dyDescent="0.15">
      <c r="J90" s="42"/>
      <c r="K90" s="42"/>
      <c r="V90" s="143"/>
      <c r="W90" s="143"/>
      <c r="X90" s="143"/>
      <c r="Y90" s="143"/>
      <c r="Z90" s="143"/>
    </row>
    <row r="91" spans="10:26" s="41" customFormat="1" ht="18" customHeight="1" x14ac:dyDescent="0.15">
      <c r="J91" s="42"/>
      <c r="K91" s="42"/>
      <c r="V91" s="143"/>
      <c r="W91" s="143"/>
      <c r="X91" s="143"/>
      <c r="Y91" s="143"/>
      <c r="Z91" s="143"/>
    </row>
    <row r="92" spans="10:26" s="41" customFormat="1" ht="18" customHeight="1" x14ac:dyDescent="0.15">
      <c r="J92" s="42"/>
      <c r="K92" s="42"/>
      <c r="V92" s="143"/>
      <c r="W92" s="143"/>
      <c r="X92" s="143"/>
      <c r="Y92" s="143"/>
      <c r="Z92" s="143"/>
    </row>
    <row r="93" spans="10:26" s="41" customFormat="1" ht="18" customHeight="1" x14ac:dyDescent="0.15">
      <c r="J93" s="42"/>
      <c r="K93" s="42"/>
      <c r="V93" s="143"/>
      <c r="W93" s="143"/>
      <c r="X93" s="143"/>
      <c r="Y93" s="143"/>
      <c r="Z93" s="143"/>
    </row>
    <row r="94" spans="10:26" s="41" customFormat="1" ht="18" customHeight="1" x14ac:dyDescent="0.15">
      <c r="J94" s="42"/>
      <c r="K94" s="42"/>
      <c r="V94" s="143"/>
      <c r="W94" s="143"/>
      <c r="X94" s="143"/>
      <c r="Y94" s="143"/>
      <c r="Z94" s="143"/>
    </row>
    <row r="95" spans="10:26" s="41" customFormat="1" ht="18" customHeight="1" x14ac:dyDescent="0.15">
      <c r="J95" s="42"/>
      <c r="K95" s="42"/>
      <c r="V95" s="143"/>
      <c r="W95" s="143"/>
      <c r="X95" s="143"/>
      <c r="Y95" s="143"/>
      <c r="Z95" s="143"/>
    </row>
    <row r="96" spans="10:26" s="41" customFormat="1" ht="18" customHeight="1" x14ac:dyDescent="0.15">
      <c r="J96" s="42"/>
      <c r="K96" s="42"/>
      <c r="V96" s="143"/>
      <c r="W96" s="143"/>
      <c r="X96" s="143"/>
      <c r="Y96" s="143"/>
      <c r="Z96" s="143"/>
    </row>
    <row r="97" spans="10:26" s="41" customFormat="1" ht="18" customHeight="1" x14ac:dyDescent="0.15">
      <c r="J97" s="42"/>
      <c r="K97" s="42"/>
      <c r="V97" s="143"/>
      <c r="W97" s="143"/>
      <c r="X97" s="143"/>
      <c r="Y97" s="143"/>
      <c r="Z97" s="143"/>
    </row>
    <row r="98" spans="10:26" s="41" customFormat="1" ht="18" customHeight="1" x14ac:dyDescent="0.15">
      <c r="J98" s="42"/>
      <c r="K98" s="42"/>
      <c r="V98" s="143"/>
      <c r="W98" s="143"/>
      <c r="X98" s="143"/>
      <c r="Y98" s="143"/>
      <c r="Z98" s="143"/>
    </row>
    <row r="99" spans="10:26" s="41" customFormat="1" ht="18" customHeight="1" x14ac:dyDescent="0.15">
      <c r="J99" s="42"/>
      <c r="K99" s="42"/>
      <c r="V99" s="143"/>
      <c r="W99" s="143"/>
      <c r="X99" s="143"/>
      <c r="Y99" s="143"/>
      <c r="Z99" s="143"/>
    </row>
    <row r="100" spans="10:26" s="41" customFormat="1" ht="18" customHeight="1" x14ac:dyDescent="0.15">
      <c r="J100" s="42"/>
      <c r="K100" s="42"/>
      <c r="V100" s="143"/>
      <c r="W100" s="143"/>
      <c r="X100" s="143"/>
      <c r="Y100" s="143"/>
      <c r="Z100" s="143"/>
    </row>
    <row r="101" spans="10:26" s="41" customFormat="1" ht="18" customHeight="1" x14ac:dyDescent="0.15">
      <c r="J101" s="42"/>
      <c r="K101" s="42"/>
      <c r="V101" s="143"/>
      <c r="W101" s="143"/>
      <c r="X101" s="143"/>
      <c r="Y101" s="143"/>
      <c r="Z101" s="143"/>
    </row>
    <row r="102" spans="10:26" s="41" customFormat="1" ht="18" customHeight="1" x14ac:dyDescent="0.15">
      <c r="J102" s="42"/>
      <c r="K102" s="42"/>
      <c r="V102" s="143"/>
      <c r="W102" s="143"/>
      <c r="X102" s="143"/>
      <c r="Y102" s="143"/>
      <c r="Z102" s="143"/>
    </row>
    <row r="103" spans="10:26" s="41" customFormat="1" ht="18" customHeight="1" x14ac:dyDescent="0.15">
      <c r="J103" s="42"/>
      <c r="K103" s="42"/>
      <c r="V103" s="143"/>
      <c r="W103" s="143"/>
      <c r="X103" s="143"/>
      <c r="Y103" s="143"/>
      <c r="Z103" s="143"/>
    </row>
    <row r="104" spans="10:26" s="41" customFormat="1" ht="18" customHeight="1" x14ac:dyDescent="0.15">
      <c r="J104" s="42"/>
      <c r="K104" s="42"/>
      <c r="V104" s="143"/>
      <c r="W104" s="143"/>
      <c r="X104" s="143"/>
      <c r="Y104" s="143"/>
      <c r="Z104" s="143"/>
    </row>
    <row r="105" spans="10:26" s="41" customFormat="1" ht="18" customHeight="1" x14ac:dyDescent="0.15">
      <c r="J105" s="42"/>
      <c r="K105" s="42"/>
      <c r="V105" s="143"/>
      <c r="W105" s="143"/>
      <c r="X105" s="143"/>
      <c r="Y105" s="143"/>
      <c r="Z105" s="143"/>
    </row>
    <row r="106" spans="10:26" s="41" customFormat="1" ht="18" customHeight="1" x14ac:dyDescent="0.15">
      <c r="J106" s="42"/>
      <c r="K106" s="42"/>
      <c r="V106" s="143"/>
      <c r="W106" s="143"/>
      <c r="X106" s="143"/>
      <c r="Y106" s="143"/>
      <c r="Z106" s="143"/>
    </row>
    <row r="107" spans="10:26" s="41" customFormat="1" ht="18" customHeight="1" x14ac:dyDescent="0.15">
      <c r="J107" s="42"/>
      <c r="K107" s="42"/>
      <c r="V107" s="143"/>
      <c r="W107" s="143"/>
      <c r="X107" s="143"/>
      <c r="Y107" s="143"/>
      <c r="Z107" s="143"/>
    </row>
    <row r="108" spans="10:26" s="41" customFormat="1" ht="18" customHeight="1" x14ac:dyDescent="0.15">
      <c r="J108" s="42"/>
      <c r="K108" s="42"/>
      <c r="V108" s="143"/>
      <c r="W108" s="143"/>
      <c r="X108" s="143"/>
      <c r="Y108" s="143"/>
      <c r="Z108" s="143"/>
    </row>
    <row r="109" spans="10:26" s="41" customFormat="1" ht="18" customHeight="1" x14ac:dyDescent="0.15">
      <c r="J109" s="42"/>
      <c r="K109" s="42"/>
      <c r="V109" s="143"/>
      <c r="W109" s="143"/>
      <c r="X109" s="143"/>
      <c r="Y109" s="143"/>
      <c r="Z109" s="143"/>
    </row>
    <row r="110" spans="10:26" s="41" customFormat="1" ht="18" customHeight="1" x14ac:dyDescent="0.15">
      <c r="J110" s="42"/>
      <c r="K110" s="42"/>
      <c r="V110" s="143"/>
      <c r="W110" s="143"/>
      <c r="X110" s="143"/>
      <c r="Y110" s="143"/>
      <c r="Z110" s="143"/>
    </row>
    <row r="111" spans="10:26" s="41" customFormat="1" ht="18" customHeight="1" x14ac:dyDescent="0.15">
      <c r="J111" s="42"/>
      <c r="K111" s="42"/>
      <c r="V111" s="143"/>
      <c r="W111" s="143"/>
      <c r="X111" s="143"/>
      <c r="Y111" s="143"/>
      <c r="Z111" s="143"/>
    </row>
    <row r="112" spans="10:26" s="41" customFormat="1" ht="18" customHeight="1" x14ac:dyDescent="0.15">
      <c r="J112" s="42"/>
      <c r="K112" s="42"/>
      <c r="V112" s="143"/>
      <c r="W112" s="143"/>
      <c r="X112" s="143"/>
      <c r="Y112" s="143"/>
      <c r="Z112" s="143"/>
    </row>
    <row r="113" spans="10:26" s="41" customFormat="1" ht="18" customHeight="1" x14ac:dyDescent="0.15">
      <c r="J113" s="42"/>
      <c r="K113" s="42"/>
      <c r="V113" s="143"/>
      <c r="W113" s="143"/>
      <c r="X113" s="143"/>
      <c r="Y113" s="143"/>
      <c r="Z113" s="143"/>
    </row>
    <row r="114" spans="10:26" s="41" customFormat="1" ht="18" customHeight="1" x14ac:dyDescent="0.15">
      <c r="J114" s="42"/>
      <c r="K114" s="42"/>
      <c r="V114" s="143"/>
      <c r="W114" s="143"/>
      <c r="X114" s="143"/>
      <c r="Y114" s="143"/>
      <c r="Z114" s="143"/>
    </row>
    <row r="115" spans="10:26" s="41" customFormat="1" ht="18" customHeight="1" x14ac:dyDescent="0.15">
      <c r="J115" s="42"/>
      <c r="K115" s="42"/>
      <c r="V115" s="143"/>
      <c r="W115" s="143"/>
      <c r="X115" s="143"/>
      <c r="Y115" s="143"/>
      <c r="Z115" s="143"/>
    </row>
    <row r="116" spans="10:26" s="41" customFormat="1" ht="18" customHeight="1" x14ac:dyDescent="0.15">
      <c r="J116" s="42"/>
      <c r="K116" s="42"/>
      <c r="V116" s="143"/>
      <c r="W116" s="143"/>
      <c r="X116" s="143"/>
      <c r="Y116" s="143"/>
      <c r="Z116" s="143"/>
    </row>
    <row r="117" spans="10:26" s="41" customFormat="1" ht="18" customHeight="1" x14ac:dyDescent="0.15">
      <c r="J117" s="42"/>
      <c r="K117" s="42"/>
      <c r="V117" s="143"/>
      <c r="W117" s="143"/>
      <c r="X117" s="143"/>
      <c r="Y117" s="143"/>
      <c r="Z117" s="143"/>
    </row>
    <row r="118" spans="10:26" s="41" customFormat="1" ht="18" customHeight="1" x14ac:dyDescent="0.15">
      <c r="J118" s="42"/>
      <c r="K118" s="42"/>
      <c r="V118" s="143"/>
      <c r="W118" s="143"/>
      <c r="X118" s="143"/>
      <c r="Y118" s="143"/>
      <c r="Z118" s="143"/>
    </row>
    <row r="119" spans="10:26" s="41" customFormat="1" ht="18" customHeight="1" x14ac:dyDescent="0.15">
      <c r="J119" s="42"/>
      <c r="K119" s="42"/>
      <c r="V119" s="143"/>
      <c r="W119" s="143"/>
      <c r="X119" s="143"/>
      <c r="Y119" s="143"/>
      <c r="Z119" s="143"/>
    </row>
    <row r="120" spans="10:26" s="41" customFormat="1" ht="18" customHeight="1" x14ac:dyDescent="0.15">
      <c r="J120" s="42"/>
      <c r="K120" s="42"/>
      <c r="V120" s="143"/>
      <c r="W120" s="143"/>
      <c r="X120" s="143"/>
      <c r="Y120" s="143"/>
      <c r="Z120" s="143"/>
    </row>
    <row r="121" spans="10:26" s="41" customFormat="1" ht="18" customHeight="1" x14ac:dyDescent="0.15">
      <c r="J121" s="42"/>
      <c r="K121" s="42"/>
      <c r="V121" s="143"/>
      <c r="W121" s="143"/>
      <c r="X121" s="143"/>
      <c r="Y121" s="143"/>
      <c r="Z121" s="143"/>
    </row>
    <row r="122" spans="10:26" s="41" customFormat="1" ht="18" customHeight="1" x14ac:dyDescent="0.15">
      <c r="J122" s="42"/>
      <c r="K122" s="42"/>
      <c r="V122" s="143"/>
      <c r="W122" s="143"/>
      <c r="X122" s="143"/>
      <c r="Y122" s="143"/>
      <c r="Z122" s="143"/>
    </row>
    <row r="123" spans="10:26" s="41" customFormat="1" ht="18" customHeight="1" x14ac:dyDescent="0.15">
      <c r="J123" s="42"/>
      <c r="K123" s="42"/>
      <c r="V123" s="143"/>
      <c r="W123" s="143"/>
      <c r="X123" s="143"/>
      <c r="Y123" s="143"/>
      <c r="Z123" s="143"/>
    </row>
    <row r="124" spans="10:26" s="41" customFormat="1" ht="18" customHeight="1" x14ac:dyDescent="0.15">
      <c r="J124" s="42"/>
      <c r="K124" s="42"/>
      <c r="V124" s="143"/>
      <c r="W124" s="143"/>
      <c r="X124" s="143"/>
      <c r="Y124" s="143"/>
      <c r="Z124" s="143"/>
    </row>
    <row r="125" spans="10:26" s="41" customFormat="1" ht="18" customHeight="1" x14ac:dyDescent="0.15">
      <c r="J125" s="42"/>
      <c r="K125" s="42"/>
      <c r="V125" s="143"/>
      <c r="W125" s="143"/>
      <c r="X125" s="143"/>
      <c r="Y125" s="143"/>
      <c r="Z125" s="143"/>
    </row>
    <row r="126" spans="10:26" s="41" customFormat="1" ht="18" customHeight="1" x14ac:dyDescent="0.15">
      <c r="J126" s="42"/>
      <c r="K126" s="42"/>
      <c r="V126" s="143"/>
      <c r="W126" s="143"/>
      <c r="X126" s="143"/>
      <c r="Y126" s="143"/>
      <c r="Z126" s="143"/>
    </row>
    <row r="127" spans="10:26" s="41" customFormat="1" ht="18" customHeight="1" x14ac:dyDescent="0.15">
      <c r="J127" s="42"/>
      <c r="K127" s="42"/>
      <c r="V127" s="143"/>
      <c r="W127" s="143"/>
      <c r="X127" s="143"/>
      <c r="Y127" s="143"/>
      <c r="Z127" s="143"/>
    </row>
    <row r="128" spans="10:26" s="41" customFormat="1" ht="18" customHeight="1" x14ac:dyDescent="0.15">
      <c r="J128" s="42"/>
      <c r="K128" s="42"/>
      <c r="V128" s="143"/>
      <c r="W128" s="143"/>
      <c r="X128" s="143"/>
      <c r="Y128" s="143"/>
      <c r="Z128" s="143"/>
    </row>
    <row r="129" spans="10:26" s="41" customFormat="1" ht="18" customHeight="1" x14ac:dyDescent="0.15">
      <c r="J129" s="42"/>
      <c r="K129" s="42"/>
      <c r="V129" s="143"/>
      <c r="W129" s="143"/>
      <c r="X129" s="143"/>
      <c r="Y129" s="143"/>
      <c r="Z129" s="143"/>
    </row>
    <row r="130" spans="10:26" s="41" customFormat="1" ht="18" customHeight="1" x14ac:dyDescent="0.15">
      <c r="J130" s="42"/>
      <c r="K130" s="42"/>
      <c r="V130" s="143"/>
      <c r="W130" s="143"/>
      <c r="X130" s="143"/>
      <c r="Y130" s="143"/>
      <c r="Z130" s="143"/>
    </row>
    <row r="131" spans="10:26" s="41" customFormat="1" ht="18" customHeight="1" x14ac:dyDescent="0.15">
      <c r="J131" s="42"/>
      <c r="K131" s="42"/>
      <c r="V131" s="143"/>
      <c r="W131" s="143"/>
      <c r="X131" s="143"/>
      <c r="Y131" s="143"/>
      <c r="Z131" s="143"/>
    </row>
    <row r="132" spans="10:26" s="41" customFormat="1" ht="18" customHeight="1" x14ac:dyDescent="0.15">
      <c r="J132" s="42"/>
      <c r="K132" s="42"/>
      <c r="V132" s="143"/>
      <c r="W132" s="143"/>
      <c r="X132" s="143"/>
      <c r="Y132" s="143"/>
      <c r="Z132" s="143"/>
    </row>
    <row r="133" spans="10:26" s="41" customFormat="1" ht="18" customHeight="1" x14ac:dyDescent="0.15">
      <c r="J133" s="42"/>
      <c r="K133" s="42"/>
      <c r="V133" s="143"/>
      <c r="W133" s="143"/>
      <c r="X133" s="143"/>
      <c r="Y133" s="143"/>
      <c r="Z133" s="143"/>
    </row>
    <row r="134" spans="10:26" s="41" customFormat="1" ht="18" customHeight="1" x14ac:dyDescent="0.15">
      <c r="J134" s="42"/>
      <c r="K134" s="42"/>
      <c r="V134" s="143"/>
      <c r="W134" s="143"/>
      <c r="X134" s="143"/>
      <c r="Y134" s="143"/>
      <c r="Z134" s="143"/>
    </row>
    <row r="135" spans="10:26" s="41" customFormat="1" ht="18" customHeight="1" x14ac:dyDescent="0.15">
      <c r="J135" s="42"/>
      <c r="K135" s="42"/>
      <c r="V135" s="143"/>
      <c r="W135" s="143"/>
      <c r="X135" s="143"/>
      <c r="Y135" s="143"/>
      <c r="Z135" s="143"/>
    </row>
    <row r="136" spans="10:26" s="41" customFormat="1" ht="18" customHeight="1" x14ac:dyDescent="0.15">
      <c r="J136" s="42"/>
      <c r="K136" s="42"/>
      <c r="V136" s="143"/>
      <c r="W136" s="143"/>
      <c r="X136" s="143"/>
      <c r="Y136" s="143"/>
      <c r="Z136" s="143"/>
    </row>
    <row r="137" spans="10:26" s="41" customFormat="1" ht="18" customHeight="1" x14ac:dyDescent="0.15">
      <c r="J137" s="42"/>
      <c r="K137" s="42"/>
      <c r="V137" s="143"/>
      <c r="W137" s="143"/>
      <c r="X137" s="143"/>
      <c r="Y137" s="143"/>
      <c r="Z137" s="143"/>
    </row>
    <row r="138" spans="10:26" s="41" customFormat="1" ht="18" customHeight="1" x14ac:dyDescent="0.15">
      <c r="J138" s="42"/>
      <c r="K138" s="42"/>
      <c r="V138" s="143"/>
      <c r="W138" s="143"/>
      <c r="X138" s="143"/>
      <c r="Y138" s="143"/>
      <c r="Z138" s="143"/>
    </row>
    <row r="139" spans="10:26" s="41" customFormat="1" ht="18" customHeight="1" x14ac:dyDescent="0.15">
      <c r="J139" s="42"/>
      <c r="K139" s="42"/>
      <c r="V139" s="143"/>
      <c r="W139" s="143"/>
      <c r="X139" s="143"/>
      <c r="Y139" s="143"/>
      <c r="Z139" s="143"/>
    </row>
    <row r="140" spans="10:26" s="41" customFormat="1" ht="18" customHeight="1" x14ac:dyDescent="0.15">
      <c r="J140" s="42"/>
      <c r="K140" s="42"/>
      <c r="V140" s="143"/>
      <c r="W140" s="143"/>
      <c r="X140" s="143"/>
      <c r="Y140" s="143"/>
      <c r="Z140" s="143"/>
    </row>
    <row r="141" spans="10:26" s="41" customFormat="1" ht="18" customHeight="1" x14ac:dyDescent="0.15">
      <c r="J141" s="42"/>
      <c r="K141" s="42"/>
      <c r="V141" s="143"/>
      <c r="W141" s="143"/>
      <c r="X141" s="143"/>
      <c r="Y141" s="143"/>
      <c r="Z141" s="143"/>
    </row>
    <row r="142" spans="10:26" s="41" customFormat="1" ht="18" customHeight="1" x14ac:dyDescent="0.15">
      <c r="J142" s="42"/>
      <c r="K142" s="42"/>
      <c r="V142" s="143"/>
      <c r="W142" s="143"/>
      <c r="X142" s="143"/>
      <c r="Y142" s="143"/>
      <c r="Z142" s="143"/>
    </row>
    <row r="143" spans="10:26" s="41" customFormat="1" ht="18" customHeight="1" x14ac:dyDescent="0.15">
      <c r="J143" s="42"/>
      <c r="K143" s="42"/>
      <c r="V143" s="143"/>
      <c r="W143" s="143"/>
      <c r="X143" s="143"/>
      <c r="Y143" s="143"/>
      <c r="Z143" s="143"/>
    </row>
    <row r="144" spans="10:26" s="41" customFormat="1" ht="18" customHeight="1" x14ac:dyDescent="0.15">
      <c r="J144" s="42"/>
      <c r="K144" s="42"/>
      <c r="V144" s="143"/>
      <c r="W144" s="143"/>
      <c r="X144" s="143"/>
      <c r="Y144" s="143"/>
      <c r="Z144" s="143"/>
    </row>
    <row r="145" spans="10:26" s="41" customFormat="1" ht="18" customHeight="1" x14ac:dyDescent="0.15">
      <c r="J145" s="42"/>
      <c r="K145" s="42"/>
      <c r="V145" s="143"/>
      <c r="W145" s="143"/>
      <c r="X145" s="143"/>
      <c r="Y145" s="143"/>
      <c r="Z145" s="143"/>
    </row>
    <row r="146" spans="10:26" s="41" customFormat="1" ht="18" customHeight="1" x14ac:dyDescent="0.15">
      <c r="J146" s="42"/>
      <c r="K146" s="42"/>
      <c r="V146" s="143"/>
      <c r="W146" s="143"/>
      <c r="X146" s="143"/>
      <c r="Y146" s="143"/>
      <c r="Z146" s="143"/>
    </row>
    <row r="147" spans="10:26" s="41" customFormat="1" ht="18" customHeight="1" x14ac:dyDescent="0.15">
      <c r="J147" s="42"/>
      <c r="K147" s="42"/>
      <c r="V147" s="143"/>
      <c r="W147" s="143"/>
      <c r="X147" s="143"/>
      <c r="Y147" s="143"/>
      <c r="Z147" s="143"/>
    </row>
    <row r="148" spans="10:26" s="41" customFormat="1" ht="18" customHeight="1" x14ac:dyDescent="0.15">
      <c r="J148" s="42"/>
      <c r="K148" s="42"/>
      <c r="V148" s="143"/>
      <c r="W148" s="143"/>
      <c r="X148" s="143"/>
      <c r="Y148" s="143"/>
      <c r="Z148" s="143"/>
    </row>
    <row r="149" spans="10:26" s="41" customFormat="1" ht="18" customHeight="1" x14ac:dyDescent="0.15">
      <c r="J149" s="42"/>
      <c r="K149" s="42"/>
      <c r="V149" s="143"/>
      <c r="W149" s="143"/>
      <c r="X149" s="143"/>
      <c r="Y149" s="143"/>
      <c r="Z149" s="143"/>
    </row>
    <row r="150" spans="10:26" s="41" customFormat="1" ht="18" customHeight="1" x14ac:dyDescent="0.15">
      <c r="J150" s="42"/>
      <c r="K150" s="42"/>
      <c r="V150" s="143"/>
      <c r="W150" s="143"/>
      <c r="X150" s="143"/>
      <c r="Y150" s="143"/>
      <c r="Z150" s="143"/>
    </row>
    <row r="151" spans="10:26" s="41" customFormat="1" ht="18" customHeight="1" x14ac:dyDescent="0.15">
      <c r="J151" s="42"/>
      <c r="K151" s="42"/>
      <c r="V151" s="143"/>
      <c r="W151" s="143"/>
      <c r="X151" s="143"/>
      <c r="Y151" s="143"/>
      <c r="Z151" s="143"/>
    </row>
    <row r="152" spans="10:26" s="41" customFormat="1" ht="18" customHeight="1" x14ac:dyDescent="0.15">
      <c r="J152" s="42"/>
      <c r="K152" s="42"/>
      <c r="V152" s="143"/>
      <c r="W152" s="143"/>
      <c r="X152" s="143"/>
      <c r="Y152" s="143"/>
      <c r="Z152" s="143"/>
    </row>
    <row r="153" spans="10:26" s="41" customFormat="1" ht="18" customHeight="1" x14ac:dyDescent="0.15">
      <c r="J153" s="42"/>
      <c r="K153" s="42"/>
      <c r="V153" s="143"/>
      <c r="W153" s="143"/>
      <c r="X153" s="143"/>
      <c r="Y153" s="143"/>
      <c r="Z153" s="143"/>
    </row>
    <row r="154" spans="10:26" s="41" customFormat="1" ht="18" customHeight="1" x14ac:dyDescent="0.15">
      <c r="J154" s="42"/>
      <c r="K154" s="42"/>
      <c r="V154" s="143"/>
      <c r="W154" s="143"/>
      <c r="X154" s="143"/>
      <c r="Y154" s="143"/>
      <c r="Z154" s="143"/>
    </row>
    <row r="155" spans="10:26" s="41" customFormat="1" ht="18" customHeight="1" x14ac:dyDescent="0.15">
      <c r="J155" s="42"/>
      <c r="K155" s="42"/>
      <c r="V155" s="143"/>
      <c r="W155" s="143"/>
      <c r="X155" s="143"/>
      <c r="Y155" s="143"/>
      <c r="Z155" s="143"/>
    </row>
    <row r="156" spans="10:26" s="41" customFormat="1" ht="18" customHeight="1" x14ac:dyDescent="0.15">
      <c r="J156" s="42"/>
      <c r="K156" s="42"/>
      <c r="V156" s="143"/>
      <c r="W156" s="143"/>
      <c r="X156" s="143"/>
      <c r="Y156" s="143"/>
      <c r="Z156" s="143"/>
    </row>
    <row r="157" spans="10:26" s="41" customFormat="1" ht="18" customHeight="1" x14ac:dyDescent="0.15">
      <c r="J157" s="42"/>
      <c r="K157" s="42"/>
      <c r="V157" s="143"/>
      <c r="W157" s="143"/>
      <c r="X157" s="143"/>
      <c r="Y157" s="143"/>
      <c r="Z157" s="143"/>
    </row>
    <row r="158" spans="10:26" s="41" customFormat="1" ht="18" customHeight="1" x14ac:dyDescent="0.15">
      <c r="J158" s="42"/>
      <c r="K158" s="42"/>
      <c r="V158" s="143"/>
      <c r="W158" s="143"/>
      <c r="X158" s="143"/>
      <c r="Y158" s="143"/>
      <c r="Z158" s="143"/>
    </row>
    <row r="159" spans="10:26" s="41" customFormat="1" ht="18" customHeight="1" x14ac:dyDescent="0.15">
      <c r="J159" s="42"/>
      <c r="K159" s="42"/>
      <c r="V159" s="143"/>
      <c r="W159" s="143"/>
      <c r="X159" s="143"/>
      <c r="Y159" s="143"/>
      <c r="Z159" s="143"/>
    </row>
    <row r="160" spans="10:26" s="41" customFormat="1" ht="18" customHeight="1" x14ac:dyDescent="0.15">
      <c r="J160" s="42"/>
      <c r="K160" s="42"/>
      <c r="V160" s="143"/>
      <c r="W160" s="143"/>
      <c r="X160" s="143"/>
      <c r="Y160" s="143"/>
      <c r="Z160" s="143"/>
    </row>
    <row r="161" spans="10:26" s="41" customFormat="1" ht="18" customHeight="1" x14ac:dyDescent="0.15">
      <c r="J161" s="42"/>
      <c r="K161" s="42"/>
      <c r="V161" s="143"/>
      <c r="W161" s="143"/>
      <c r="X161" s="143"/>
      <c r="Y161" s="143"/>
      <c r="Z161" s="143"/>
    </row>
    <row r="162" spans="10:26" s="41" customFormat="1" ht="18" customHeight="1" x14ac:dyDescent="0.15">
      <c r="J162" s="42"/>
      <c r="K162" s="42"/>
      <c r="V162" s="143"/>
      <c r="W162" s="143"/>
      <c r="X162" s="143"/>
      <c r="Y162" s="143"/>
      <c r="Z162" s="143"/>
    </row>
    <row r="163" spans="10:26" s="41" customFormat="1" ht="18" customHeight="1" x14ac:dyDescent="0.15">
      <c r="J163" s="42"/>
      <c r="K163" s="42"/>
      <c r="V163" s="143"/>
      <c r="W163" s="143"/>
      <c r="X163" s="143"/>
      <c r="Y163" s="143"/>
      <c r="Z163" s="143"/>
    </row>
    <row r="164" spans="10:26" s="41" customFormat="1" ht="18" customHeight="1" x14ac:dyDescent="0.15">
      <c r="J164" s="42"/>
      <c r="K164" s="42"/>
      <c r="V164" s="143"/>
      <c r="W164" s="143"/>
      <c r="X164" s="143"/>
      <c r="Y164" s="143"/>
      <c r="Z164" s="143"/>
    </row>
    <row r="165" spans="10:26" s="41" customFormat="1" ht="18" customHeight="1" x14ac:dyDescent="0.15">
      <c r="J165" s="42"/>
      <c r="K165" s="42"/>
      <c r="V165" s="143"/>
      <c r="W165" s="143"/>
      <c r="X165" s="143"/>
      <c r="Y165" s="143"/>
      <c r="Z165" s="143"/>
    </row>
    <row r="166" spans="10:26" s="41" customFormat="1" ht="18" customHeight="1" x14ac:dyDescent="0.15">
      <c r="J166" s="42"/>
      <c r="K166" s="42"/>
      <c r="V166" s="143"/>
      <c r="W166" s="143"/>
      <c r="X166" s="143"/>
      <c r="Y166" s="143"/>
      <c r="Z166" s="143"/>
    </row>
    <row r="167" spans="10:26" s="41" customFormat="1" ht="18" customHeight="1" x14ac:dyDescent="0.15">
      <c r="J167" s="42"/>
      <c r="K167" s="42"/>
      <c r="V167" s="143"/>
      <c r="W167" s="143"/>
      <c r="X167" s="143"/>
      <c r="Y167" s="143"/>
      <c r="Z167" s="143"/>
    </row>
    <row r="168" spans="10:26" s="41" customFormat="1" ht="18" customHeight="1" x14ac:dyDescent="0.15">
      <c r="J168" s="42"/>
      <c r="K168" s="42"/>
      <c r="V168" s="143"/>
      <c r="W168" s="143"/>
      <c r="X168" s="143"/>
      <c r="Y168" s="143"/>
      <c r="Z168" s="143"/>
    </row>
    <row r="169" spans="10:26" s="41" customFormat="1" ht="18" customHeight="1" x14ac:dyDescent="0.15">
      <c r="J169" s="42"/>
      <c r="K169" s="42"/>
      <c r="V169" s="143"/>
      <c r="W169" s="143"/>
      <c r="X169" s="143"/>
      <c r="Y169" s="143"/>
      <c r="Z169" s="143"/>
    </row>
    <row r="170" spans="10:26" s="41" customFormat="1" ht="18" customHeight="1" x14ac:dyDescent="0.15">
      <c r="J170" s="42"/>
      <c r="K170" s="42"/>
      <c r="V170" s="143"/>
      <c r="W170" s="143"/>
      <c r="X170" s="143"/>
      <c r="Y170" s="143"/>
      <c r="Z170" s="143"/>
    </row>
    <row r="171" spans="10:26" s="41" customFormat="1" ht="18" customHeight="1" x14ac:dyDescent="0.15">
      <c r="J171" s="42"/>
      <c r="K171" s="42"/>
      <c r="V171" s="143"/>
      <c r="W171" s="143"/>
      <c r="X171" s="143"/>
      <c r="Y171" s="143"/>
      <c r="Z171" s="143"/>
    </row>
    <row r="172" spans="10:26" s="41" customFormat="1" ht="18" customHeight="1" x14ac:dyDescent="0.15">
      <c r="J172" s="42"/>
      <c r="K172" s="42"/>
      <c r="V172" s="143"/>
      <c r="W172" s="143"/>
      <c r="X172" s="143"/>
      <c r="Y172" s="143"/>
      <c r="Z172" s="143"/>
    </row>
    <row r="173" spans="10:26" s="41" customFormat="1" ht="18" customHeight="1" x14ac:dyDescent="0.15">
      <c r="J173" s="42"/>
      <c r="K173" s="42"/>
      <c r="V173" s="143"/>
      <c r="W173" s="143"/>
      <c r="X173" s="143"/>
      <c r="Y173" s="143"/>
      <c r="Z173" s="143"/>
    </row>
    <row r="174" spans="10:26" s="41" customFormat="1" ht="18" customHeight="1" x14ac:dyDescent="0.15">
      <c r="J174" s="42"/>
      <c r="K174" s="42"/>
      <c r="V174" s="143"/>
      <c r="W174" s="143"/>
      <c r="X174" s="143"/>
      <c r="Y174" s="143"/>
      <c r="Z174" s="143"/>
    </row>
    <row r="175" spans="10:26" s="41" customFormat="1" ht="18" customHeight="1" x14ac:dyDescent="0.15">
      <c r="J175" s="42"/>
      <c r="K175" s="42"/>
      <c r="V175" s="143"/>
      <c r="W175" s="143"/>
      <c r="X175" s="143"/>
      <c r="Y175" s="143"/>
      <c r="Z175" s="143"/>
    </row>
    <row r="176" spans="10:26" s="41" customFormat="1" ht="18" customHeight="1" x14ac:dyDescent="0.15">
      <c r="J176" s="42"/>
      <c r="K176" s="42"/>
      <c r="V176" s="143"/>
      <c r="W176" s="143"/>
      <c r="X176" s="143"/>
      <c r="Y176" s="143"/>
      <c r="Z176" s="143"/>
    </row>
    <row r="177" spans="10:26" s="41" customFormat="1" ht="18" customHeight="1" x14ac:dyDescent="0.15">
      <c r="J177" s="42"/>
      <c r="K177" s="42"/>
      <c r="V177" s="143"/>
      <c r="W177" s="143"/>
      <c r="X177" s="143"/>
      <c r="Y177" s="143"/>
      <c r="Z177" s="143"/>
    </row>
    <row r="178" spans="10:26" s="41" customFormat="1" ht="18" customHeight="1" x14ac:dyDescent="0.15">
      <c r="J178" s="42"/>
      <c r="K178" s="42"/>
      <c r="V178" s="143"/>
      <c r="W178" s="143"/>
      <c r="X178" s="143"/>
      <c r="Y178" s="143"/>
      <c r="Z178" s="143"/>
    </row>
    <row r="179" spans="10:26" s="41" customFormat="1" ht="18" customHeight="1" x14ac:dyDescent="0.15">
      <c r="J179" s="42"/>
      <c r="K179" s="42"/>
      <c r="V179" s="143"/>
      <c r="W179" s="143"/>
      <c r="X179" s="143"/>
      <c r="Y179" s="143"/>
      <c r="Z179" s="143"/>
    </row>
    <row r="180" spans="10:26" s="41" customFormat="1" ht="18" customHeight="1" x14ac:dyDescent="0.15">
      <c r="J180" s="42"/>
      <c r="K180" s="42"/>
      <c r="V180" s="143"/>
      <c r="W180" s="143"/>
      <c r="X180" s="143"/>
      <c r="Y180" s="143"/>
      <c r="Z180" s="143"/>
    </row>
    <row r="181" spans="10:26" s="41" customFormat="1" ht="18" customHeight="1" x14ac:dyDescent="0.15">
      <c r="J181" s="42"/>
      <c r="K181" s="42"/>
      <c r="V181" s="143"/>
      <c r="W181" s="143"/>
      <c r="X181" s="143"/>
      <c r="Y181" s="143"/>
      <c r="Z181" s="143"/>
    </row>
    <row r="182" spans="10:26" s="41" customFormat="1" ht="18" customHeight="1" x14ac:dyDescent="0.15">
      <c r="J182" s="42"/>
      <c r="K182" s="42"/>
      <c r="V182" s="143"/>
      <c r="W182" s="143"/>
      <c r="X182" s="143"/>
      <c r="Y182" s="143"/>
      <c r="Z182" s="143"/>
    </row>
    <row r="183" spans="10:26" s="41" customFormat="1" ht="18" customHeight="1" x14ac:dyDescent="0.15">
      <c r="J183" s="42"/>
      <c r="K183" s="42"/>
      <c r="V183" s="143"/>
      <c r="W183" s="143"/>
      <c r="X183" s="143"/>
      <c r="Y183" s="143"/>
      <c r="Z183" s="143"/>
    </row>
    <row r="184" spans="10:26" s="41" customFormat="1" ht="18" customHeight="1" x14ac:dyDescent="0.15">
      <c r="J184" s="42"/>
      <c r="K184" s="42"/>
      <c r="V184" s="143"/>
      <c r="W184" s="143"/>
      <c r="X184" s="143"/>
      <c r="Y184" s="143"/>
      <c r="Z184" s="143"/>
    </row>
    <row r="185" spans="10:26" s="41" customFormat="1" ht="18" customHeight="1" x14ac:dyDescent="0.15">
      <c r="J185" s="42"/>
      <c r="K185" s="42"/>
      <c r="V185" s="143"/>
      <c r="W185" s="143"/>
      <c r="X185" s="143"/>
      <c r="Y185" s="143"/>
      <c r="Z185" s="143"/>
    </row>
    <row r="186" spans="10:26" s="41" customFormat="1" ht="18" customHeight="1" x14ac:dyDescent="0.15">
      <c r="J186" s="42"/>
      <c r="K186" s="42"/>
      <c r="V186" s="143"/>
      <c r="W186" s="143"/>
      <c r="X186" s="143"/>
      <c r="Y186" s="143"/>
      <c r="Z186" s="143"/>
    </row>
    <row r="187" spans="10:26" s="41" customFormat="1" ht="18" customHeight="1" x14ac:dyDescent="0.15">
      <c r="J187" s="42"/>
      <c r="K187" s="42"/>
      <c r="V187" s="143"/>
      <c r="W187" s="143"/>
      <c r="X187" s="143"/>
      <c r="Y187" s="143"/>
      <c r="Z187" s="143"/>
    </row>
    <row r="188" spans="10:26" s="41" customFormat="1" ht="18" customHeight="1" x14ac:dyDescent="0.15">
      <c r="J188" s="42"/>
      <c r="K188" s="42"/>
      <c r="V188" s="143"/>
      <c r="W188" s="143"/>
      <c r="X188" s="143"/>
      <c r="Y188" s="143"/>
      <c r="Z188" s="143"/>
    </row>
    <row r="189" spans="10:26" s="41" customFormat="1" ht="18" customHeight="1" x14ac:dyDescent="0.15">
      <c r="J189" s="42"/>
      <c r="K189" s="42"/>
      <c r="V189" s="143"/>
      <c r="W189" s="143"/>
      <c r="X189" s="143"/>
      <c r="Y189" s="143"/>
      <c r="Z189" s="143"/>
    </row>
    <row r="190" spans="10:26" s="41" customFormat="1" ht="18" customHeight="1" x14ac:dyDescent="0.15">
      <c r="J190" s="42"/>
      <c r="K190" s="42"/>
      <c r="V190" s="143"/>
      <c r="W190" s="143"/>
      <c r="X190" s="143"/>
      <c r="Y190" s="143"/>
      <c r="Z190" s="143"/>
    </row>
    <row r="191" spans="10:26" s="41" customFormat="1" ht="18" customHeight="1" x14ac:dyDescent="0.15">
      <c r="J191" s="42"/>
      <c r="K191" s="42"/>
      <c r="V191" s="143"/>
      <c r="W191" s="143"/>
      <c r="X191" s="143"/>
      <c r="Y191" s="143"/>
      <c r="Z191" s="143"/>
    </row>
    <row r="192" spans="10:26" s="41" customFormat="1" ht="18" customHeight="1" x14ac:dyDescent="0.15">
      <c r="J192" s="42"/>
      <c r="K192" s="42"/>
      <c r="V192" s="143"/>
      <c r="W192" s="143"/>
      <c r="X192" s="143"/>
      <c r="Y192" s="143"/>
      <c r="Z192" s="143"/>
    </row>
    <row r="193" spans="10:26" s="41" customFormat="1" ht="18" customHeight="1" x14ac:dyDescent="0.15">
      <c r="J193" s="42"/>
      <c r="K193" s="42"/>
      <c r="V193" s="143"/>
      <c r="W193" s="143"/>
      <c r="X193" s="143"/>
      <c r="Y193" s="143"/>
      <c r="Z193" s="143"/>
    </row>
    <row r="194" spans="10:26" s="41" customFormat="1" ht="18" customHeight="1" x14ac:dyDescent="0.15">
      <c r="J194" s="42"/>
      <c r="K194" s="42"/>
      <c r="V194" s="143"/>
      <c r="W194" s="143"/>
      <c r="X194" s="143"/>
      <c r="Y194" s="143"/>
      <c r="Z194" s="143"/>
    </row>
    <row r="195" spans="10:26" s="41" customFormat="1" ht="18" customHeight="1" x14ac:dyDescent="0.15">
      <c r="J195" s="42"/>
      <c r="K195" s="42"/>
      <c r="V195" s="143"/>
      <c r="W195" s="143"/>
      <c r="X195" s="143"/>
      <c r="Y195" s="143"/>
      <c r="Z195" s="143"/>
    </row>
    <row r="196" spans="10:26" s="41" customFormat="1" ht="18" customHeight="1" x14ac:dyDescent="0.15">
      <c r="J196" s="42"/>
      <c r="K196" s="42"/>
      <c r="V196" s="143"/>
      <c r="W196" s="143"/>
      <c r="X196" s="143"/>
      <c r="Y196" s="143"/>
      <c r="Z196" s="143"/>
    </row>
    <row r="197" spans="10:26" s="41" customFormat="1" ht="18" customHeight="1" x14ac:dyDescent="0.15">
      <c r="J197" s="42"/>
      <c r="K197" s="42"/>
      <c r="V197" s="143"/>
      <c r="W197" s="143"/>
      <c r="X197" s="143"/>
      <c r="Y197" s="143"/>
      <c r="Z197" s="143"/>
    </row>
    <row r="198" spans="10:26" s="41" customFormat="1" ht="18" customHeight="1" x14ac:dyDescent="0.15">
      <c r="J198" s="42"/>
      <c r="K198" s="42"/>
      <c r="V198" s="143"/>
      <c r="W198" s="143"/>
      <c r="X198" s="143"/>
      <c r="Y198" s="143"/>
      <c r="Z198" s="143"/>
    </row>
    <row r="199" spans="10:26" s="41" customFormat="1" ht="18" customHeight="1" x14ac:dyDescent="0.15">
      <c r="J199" s="42"/>
      <c r="K199" s="42"/>
      <c r="V199" s="143"/>
      <c r="W199" s="143"/>
      <c r="X199" s="143"/>
      <c r="Y199" s="143"/>
      <c r="Z199" s="143"/>
    </row>
    <row r="200" spans="10:26" s="41" customFormat="1" ht="18" customHeight="1" x14ac:dyDescent="0.15">
      <c r="J200" s="42"/>
      <c r="K200" s="42"/>
      <c r="V200" s="143"/>
      <c r="W200" s="143"/>
      <c r="X200" s="143"/>
      <c r="Y200" s="143"/>
      <c r="Z200" s="143"/>
    </row>
    <row r="201" spans="10:26" s="41" customFormat="1" ht="18" customHeight="1" x14ac:dyDescent="0.15">
      <c r="J201" s="42"/>
      <c r="K201" s="42"/>
      <c r="V201" s="143"/>
      <c r="W201" s="143"/>
      <c r="X201" s="143"/>
      <c r="Y201" s="143"/>
      <c r="Z201" s="143"/>
    </row>
    <row r="202" spans="10:26" s="41" customFormat="1" ht="18" customHeight="1" x14ac:dyDescent="0.15">
      <c r="J202" s="42"/>
      <c r="K202" s="42"/>
      <c r="V202" s="143"/>
      <c r="W202" s="143"/>
      <c r="X202" s="143"/>
      <c r="Y202" s="143"/>
      <c r="Z202" s="143"/>
    </row>
    <row r="203" spans="10:26" s="41" customFormat="1" ht="18" customHeight="1" x14ac:dyDescent="0.15">
      <c r="J203" s="42"/>
      <c r="K203" s="42"/>
      <c r="V203" s="143"/>
      <c r="W203" s="143"/>
      <c r="X203" s="143"/>
      <c r="Y203" s="143"/>
      <c r="Z203" s="143"/>
    </row>
    <row r="204" spans="10:26" s="41" customFormat="1" ht="18" customHeight="1" x14ac:dyDescent="0.15">
      <c r="J204" s="42"/>
      <c r="K204" s="42"/>
      <c r="V204" s="143"/>
      <c r="W204" s="143"/>
      <c r="X204" s="143"/>
      <c r="Y204" s="143"/>
      <c r="Z204" s="143"/>
    </row>
    <row r="205" spans="10:26" s="41" customFormat="1" ht="18" customHeight="1" x14ac:dyDescent="0.15">
      <c r="J205" s="42"/>
      <c r="K205" s="42"/>
      <c r="V205" s="143"/>
      <c r="W205" s="143"/>
      <c r="X205" s="143"/>
      <c r="Y205" s="143"/>
      <c r="Z205" s="143"/>
    </row>
    <row r="206" spans="10:26" s="41" customFormat="1" ht="18" customHeight="1" x14ac:dyDescent="0.15">
      <c r="J206" s="42"/>
      <c r="K206" s="42"/>
      <c r="V206" s="143"/>
      <c r="W206" s="143"/>
      <c r="X206" s="143"/>
      <c r="Y206" s="143"/>
      <c r="Z206" s="143"/>
    </row>
    <row r="207" spans="10:26" s="41" customFormat="1" ht="18" customHeight="1" x14ac:dyDescent="0.15">
      <c r="J207" s="42"/>
      <c r="K207" s="42"/>
      <c r="V207" s="143"/>
      <c r="W207" s="143"/>
      <c r="X207" s="143"/>
      <c r="Y207" s="143"/>
      <c r="Z207" s="143"/>
    </row>
    <row r="208" spans="10:26" s="41" customFormat="1" ht="18" customHeight="1" x14ac:dyDescent="0.15">
      <c r="J208" s="42"/>
      <c r="K208" s="42"/>
      <c r="V208" s="143"/>
      <c r="W208" s="143"/>
      <c r="X208" s="143"/>
      <c r="Y208" s="143"/>
      <c r="Z208" s="143"/>
    </row>
    <row r="209" spans="10:26" s="41" customFormat="1" ht="18" customHeight="1" x14ac:dyDescent="0.15">
      <c r="J209" s="42"/>
      <c r="K209" s="42"/>
      <c r="V209" s="143"/>
      <c r="W209" s="143"/>
      <c r="X209" s="143"/>
      <c r="Y209" s="143"/>
      <c r="Z209" s="143"/>
    </row>
    <row r="210" spans="10:26" s="41" customFormat="1" ht="18" customHeight="1" x14ac:dyDescent="0.15">
      <c r="J210" s="42"/>
      <c r="K210" s="42"/>
      <c r="V210" s="143"/>
      <c r="W210" s="143"/>
      <c r="X210" s="143"/>
      <c r="Y210" s="143"/>
      <c r="Z210" s="143"/>
    </row>
    <row r="211" spans="10:26" s="41" customFormat="1" ht="18" customHeight="1" x14ac:dyDescent="0.15">
      <c r="J211" s="42"/>
      <c r="K211" s="42"/>
      <c r="V211" s="143"/>
      <c r="W211" s="143"/>
      <c r="X211" s="143"/>
      <c r="Y211" s="143"/>
      <c r="Z211" s="143"/>
    </row>
    <row r="212" spans="10:26" s="41" customFormat="1" ht="18" customHeight="1" x14ac:dyDescent="0.15">
      <c r="J212" s="42"/>
      <c r="K212" s="42"/>
      <c r="V212" s="143"/>
      <c r="W212" s="143"/>
      <c r="X212" s="143"/>
      <c r="Y212" s="143"/>
      <c r="Z212" s="143"/>
    </row>
    <row r="213" spans="10:26" s="41" customFormat="1" ht="18" customHeight="1" x14ac:dyDescent="0.15">
      <c r="J213" s="42"/>
      <c r="K213" s="42"/>
      <c r="V213" s="143"/>
      <c r="W213" s="143"/>
      <c r="X213" s="143"/>
      <c r="Y213" s="143"/>
      <c r="Z213" s="143"/>
    </row>
    <row r="214" spans="10:26" s="41" customFormat="1" ht="18" customHeight="1" x14ac:dyDescent="0.15">
      <c r="J214" s="42"/>
      <c r="K214" s="42"/>
      <c r="V214" s="143"/>
      <c r="W214" s="143"/>
      <c r="X214" s="143"/>
      <c r="Y214" s="143"/>
      <c r="Z214" s="143"/>
    </row>
    <row r="215" spans="10:26" s="41" customFormat="1" ht="18" customHeight="1" x14ac:dyDescent="0.15">
      <c r="J215" s="42"/>
      <c r="K215" s="42"/>
      <c r="V215" s="143"/>
      <c r="W215" s="143"/>
      <c r="X215" s="143"/>
      <c r="Y215" s="143"/>
      <c r="Z215" s="143"/>
    </row>
    <row r="216" spans="10:26" s="41" customFormat="1" ht="18" customHeight="1" x14ac:dyDescent="0.15">
      <c r="J216" s="42"/>
      <c r="K216" s="42"/>
      <c r="V216" s="143"/>
      <c r="W216" s="143"/>
      <c r="X216" s="143"/>
      <c r="Y216" s="143"/>
      <c r="Z216" s="143"/>
    </row>
    <row r="217" spans="10:26" s="41" customFormat="1" ht="18" customHeight="1" x14ac:dyDescent="0.15">
      <c r="J217" s="42"/>
      <c r="K217" s="42"/>
      <c r="V217" s="143"/>
      <c r="W217" s="143"/>
      <c r="X217" s="143"/>
      <c r="Y217" s="143"/>
      <c r="Z217" s="143"/>
    </row>
    <row r="218" spans="10:26" s="41" customFormat="1" ht="18" customHeight="1" x14ac:dyDescent="0.15">
      <c r="J218" s="42"/>
      <c r="K218" s="42"/>
      <c r="V218" s="143"/>
      <c r="W218" s="143"/>
      <c r="X218" s="143"/>
      <c r="Y218" s="143"/>
      <c r="Z218" s="143"/>
    </row>
    <row r="219" spans="10:26" s="41" customFormat="1" ht="18" customHeight="1" x14ac:dyDescent="0.15">
      <c r="J219" s="42"/>
      <c r="K219" s="42"/>
      <c r="V219" s="143"/>
      <c r="W219" s="143"/>
      <c r="X219" s="143"/>
      <c r="Y219" s="143"/>
      <c r="Z219" s="143"/>
    </row>
    <row r="220" spans="10:26" s="41" customFormat="1" ht="18" customHeight="1" x14ac:dyDescent="0.15">
      <c r="J220" s="42"/>
      <c r="K220" s="42"/>
      <c r="V220" s="143"/>
      <c r="W220" s="143"/>
      <c r="X220" s="143"/>
      <c r="Y220" s="143"/>
      <c r="Z220" s="143"/>
    </row>
    <row r="221" spans="10:26" s="41" customFormat="1" ht="18" customHeight="1" x14ac:dyDescent="0.15">
      <c r="J221" s="42"/>
      <c r="K221" s="42"/>
      <c r="V221" s="143"/>
      <c r="W221" s="143"/>
      <c r="X221" s="143"/>
      <c r="Y221" s="143"/>
      <c r="Z221" s="143"/>
    </row>
    <row r="222" spans="10:26" s="41" customFormat="1" ht="18" customHeight="1" x14ac:dyDescent="0.15">
      <c r="J222" s="42"/>
      <c r="K222" s="42"/>
      <c r="V222" s="143"/>
      <c r="W222" s="143"/>
      <c r="X222" s="143"/>
      <c r="Y222" s="143"/>
      <c r="Z222" s="143"/>
    </row>
    <row r="223" spans="10:26" s="41" customFormat="1" ht="18" customHeight="1" x14ac:dyDescent="0.15">
      <c r="J223" s="42"/>
      <c r="K223" s="42"/>
      <c r="V223" s="143"/>
      <c r="W223" s="143"/>
      <c r="X223" s="143"/>
      <c r="Y223" s="143"/>
      <c r="Z223" s="143"/>
    </row>
    <row r="224" spans="10:26" s="41" customFormat="1" ht="18" customHeight="1" x14ac:dyDescent="0.15">
      <c r="J224" s="42"/>
      <c r="K224" s="42"/>
      <c r="V224" s="143"/>
      <c r="W224" s="143"/>
      <c r="X224" s="143"/>
      <c r="Y224" s="143"/>
      <c r="Z224" s="143"/>
    </row>
    <row r="225" spans="10:26" s="41" customFormat="1" ht="18" customHeight="1" x14ac:dyDescent="0.15">
      <c r="J225" s="42"/>
      <c r="K225" s="42"/>
      <c r="V225" s="143"/>
      <c r="W225" s="143"/>
      <c r="X225" s="143"/>
      <c r="Y225" s="143"/>
      <c r="Z225" s="143"/>
    </row>
    <row r="226" spans="10:26" s="41" customFormat="1" ht="18" customHeight="1" x14ac:dyDescent="0.15">
      <c r="J226" s="42"/>
      <c r="K226" s="42"/>
      <c r="V226" s="143"/>
      <c r="W226" s="143"/>
      <c r="X226" s="143"/>
      <c r="Y226" s="143"/>
      <c r="Z226" s="143"/>
    </row>
    <row r="227" spans="10:26" s="41" customFormat="1" ht="18" customHeight="1" x14ac:dyDescent="0.15">
      <c r="J227" s="42"/>
      <c r="K227" s="42"/>
      <c r="V227" s="143"/>
      <c r="W227" s="143"/>
      <c r="X227" s="143"/>
      <c r="Y227" s="143"/>
      <c r="Z227" s="143"/>
    </row>
    <row r="228" spans="10:26" s="41" customFormat="1" ht="18" customHeight="1" x14ac:dyDescent="0.15">
      <c r="J228" s="42"/>
      <c r="K228" s="42"/>
      <c r="V228" s="143"/>
      <c r="W228" s="143"/>
      <c r="X228" s="143"/>
      <c r="Y228" s="143"/>
      <c r="Z228" s="143"/>
    </row>
    <row r="229" spans="10:26" s="41" customFormat="1" ht="18" customHeight="1" x14ac:dyDescent="0.15">
      <c r="J229" s="42"/>
      <c r="K229" s="42"/>
      <c r="V229" s="143"/>
      <c r="W229" s="143"/>
      <c r="X229" s="143"/>
      <c r="Y229" s="143"/>
      <c r="Z229" s="143"/>
    </row>
    <row r="230" spans="10:26" s="41" customFormat="1" x14ac:dyDescent="0.15">
      <c r="J230" s="42"/>
      <c r="K230" s="42"/>
      <c r="V230" s="143"/>
      <c r="W230" s="143"/>
      <c r="X230" s="143"/>
      <c r="Y230" s="143"/>
      <c r="Z230" s="143"/>
    </row>
    <row r="231" spans="10:26" s="41" customFormat="1" x14ac:dyDescent="0.15">
      <c r="J231" s="42"/>
      <c r="K231" s="42"/>
      <c r="V231" s="143"/>
      <c r="W231" s="143"/>
      <c r="X231" s="143"/>
      <c r="Y231" s="143"/>
      <c r="Z231" s="143"/>
    </row>
    <row r="232" spans="10:26" s="41" customFormat="1" x14ac:dyDescent="0.15">
      <c r="J232" s="42"/>
      <c r="K232" s="42"/>
      <c r="V232" s="143"/>
      <c r="W232" s="143"/>
      <c r="X232" s="143"/>
      <c r="Y232" s="143"/>
      <c r="Z232" s="143"/>
    </row>
    <row r="233" spans="10:26" s="41" customFormat="1" x14ac:dyDescent="0.15">
      <c r="J233" s="42"/>
      <c r="K233" s="42"/>
      <c r="V233" s="143"/>
      <c r="W233" s="143"/>
      <c r="X233" s="143"/>
      <c r="Y233" s="143"/>
      <c r="Z233" s="143"/>
    </row>
    <row r="234" spans="10:26" s="41" customFormat="1" x14ac:dyDescent="0.15">
      <c r="J234" s="42"/>
      <c r="K234" s="42"/>
      <c r="V234" s="143"/>
      <c r="W234" s="143"/>
      <c r="X234" s="143"/>
      <c r="Y234" s="143"/>
      <c r="Z234" s="143"/>
    </row>
    <row r="235" spans="10:26" s="41" customFormat="1" x14ac:dyDescent="0.15">
      <c r="J235" s="42"/>
      <c r="K235" s="42"/>
      <c r="V235" s="143"/>
      <c r="W235" s="143"/>
      <c r="X235" s="143"/>
      <c r="Y235" s="143"/>
      <c r="Z235" s="143"/>
    </row>
    <row r="236" spans="10:26" s="41" customFormat="1" x14ac:dyDescent="0.15">
      <c r="J236" s="42"/>
      <c r="K236" s="42"/>
      <c r="V236" s="143"/>
      <c r="W236" s="143"/>
      <c r="X236" s="143"/>
      <c r="Y236" s="143"/>
      <c r="Z236" s="143"/>
    </row>
    <row r="237" spans="10:26" s="41" customFormat="1" x14ac:dyDescent="0.15">
      <c r="J237" s="42"/>
      <c r="K237" s="42"/>
      <c r="V237" s="143"/>
      <c r="W237" s="143"/>
      <c r="X237" s="143"/>
      <c r="Y237" s="143"/>
      <c r="Z237" s="143"/>
    </row>
    <row r="238" spans="10:26" s="41" customFormat="1" x14ac:dyDescent="0.15">
      <c r="J238" s="42"/>
      <c r="K238" s="42"/>
      <c r="V238" s="143"/>
      <c r="W238" s="143"/>
      <c r="X238" s="143"/>
      <c r="Y238" s="143"/>
      <c r="Z238" s="143"/>
    </row>
    <row r="239" spans="10:26" s="41" customFormat="1" x14ac:dyDescent="0.15">
      <c r="J239" s="42"/>
      <c r="K239" s="42"/>
      <c r="V239" s="143"/>
      <c r="W239" s="143"/>
      <c r="X239" s="143"/>
      <c r="Y239" s="143"/>
      <c r="Z239" s="143"/>
    </row>
    <row r="240" spans="10:26" s="41" customFormat="1" x14ac:dyDescent="0.15">
      <c r="J240" s="42"/>
      <c r="K240" s="42"/>
      <c r="V240" s="143"/>
      <c r="W240" s="143"/>
      <c r="X240" s="143"/>
      <c r="Y240" s="143"/>
      <c r="Z240" s="143"/>
    </row>
    <row r="241" spans="10:26" s="41" customFormat="1" x14ac:dyDescent="0.15">
      <c r="J241" s="42"/>
      <c r="K241" s="42"/>
      <c r="V241" s="143"/>
      <c r="W241" s="143"/>
      <c r="X241" s="143"/>
      <c r="Y241" s="143"/>
      <c r="Z241" s="143"/>
    </row>
    <row r="242" spans="10:26" s="41" customFormat="1" x14ac:dyDescent="0.15">
      <c r="J242" s="42"/>
      <c r="K242" s="42"/>
      <c r="V242" s="143"/>
      <c r="W242" s="143"/>
      <c r="X242" s="143"/>
      <c r="Y242" s="143"/>
      <c r="Z242" s="143"/>
    </row>
    <row r="243" spans="10:26" s="41" customFormat="1" x14ac:dyDescent="0.15">
      <c r="J243" s="42"/>
      <c r="K243" s="42"/>
      <c r="V243" s="143"/>
      <c r="W243" s="143"/>
      <c r="X243" s="143"/>
      <c r="Y243" s="143"/>
      <c r="Z243" s="143"/>
    </row>
    <row r="244" spans="10:26" s="41" customFormat="1" x14ac:dyDescent="0.15">
      <c r="J244" s="42"/>
      <c r="K244" s="42"/>
      <c r="V244" s="143"/>
      <c r="W244" s="143"/>
      <c r="X244" s="143"/>
      <c r="Y244" s="143"/>
      <c r="Z244" s="143"/>
    </row>
    <row r="245" spans="10:26" s="41" customFormat="1" x14ac:dyDescent="0.15">
      <c r="J245" s="42"/>
      <c r="K245" s="42"/>
      <c r="V245" s="143"/>
      <c r="W245" s="143"/>
      <c r="X245" s="143"/>
      <c r="Y245" s="143"/>
      <c r="Z245" s="143"/>
    </row>
    <row r="246" spans="10:26" s="41" customFormat="1" x14ac:dyDescent="0.15">
      <c r="J246" s="42"/>
      <c r="K246" s="42"/>
      <c r="V246" s="143"/>
      <c r="W246" s="143"/>
      <c r="X246" s="143"/>
      <c r="Y246" s="143"/>
      <c r="Z246" s="143"/>
    </row>
    <row r="247" spans="10:26" s="41" customFormat="1" x14ac:dyDescent="0.15">
      <c r="J247" s="42"/>
      <c r="K247" s="42"/>
      <c r="V247" s="143"/>
      <c r="W247" s="143"/>
      <c r="X247" s="143"/>
      <c r="Y247" s="143"/>
      <c r="Z247" s="143"/>
    </row>
    <row r="248" spans="10:26" s="41" customFormat="1" x14ac:dyDescent="0.15">
      <c r="J248" s="42"/>
      <c r="K248" s="42"/>
      <c r="V248" s="143"/>
      <c r="W248" s="143"/>
      <c r="X248" s="143"/>
      <c r="Y248" s="143"/>
      <c r="Z248" s="143"/>
    </row>
    <row r="249" spans="10:26" s="41" customFormat="1" x14ac:dyDescent="0.15">
      <c r="J249" s="42"/>
      <c r="K249" s="42"/>
      <c r="V249" s="143"/>
      <c r="W249" s="143"/>
      <c r="X249" s="143"/>
      <c r="Y249" s="143"/>
      <c r="Z249" s="143"/>
    </row>
    <row r="250" spans="10:26" s="41" customFormat="1" x14ac:dyDescent="0.15">
      <c r="J250" s="42"/>
      <c r="K250" s="42"/>
      <c r="V250" s="143"/>
      <c r="W250" s="143"/>
      <c r="X250" s="143"/>
      <c r="Y250" s="143"/>
      <c r="Z250" s="143"/>
    </row>
    <row r="251" spans="10:26" s="41" customFormat="1" x14ac:dyDescent="0.15">
      <c r="J251" s="42"/>
      <c r="K251" s="42"/>
      <c r="V251" s="143"/>
      <c r="W251" s="143"/>
      <c r="X251" s="143"/>
      <c r="Y251" s="143"/>
      <c r="Z251" s="143"/>
    </row>
    <row r="252" spans="10:26" s="41" customFormat="1" x14ac:dyDescent="0.15">
      <c r="J252" s="42"/>
      <c r="K252" s="42"/>
      <c r="V252" s="143"/>
      <c r="W252" s="143"/>
      <c r="X252" s="143"/>
      <c r="Y252" s="143"/>
      <c r="Z252" s="143"/>
    </row>
    <row r="253" spans="10:26" s="41" customFormat="1" x14ac:dyDescent="0.15">
      <c r="J253" s="42"/>
      <c r="K253" s="42"/>
      <c r="V253" s="143"/>
      <c r="W253" s="143"/>
      <c r="X253" s="143"/>
      <c r="Y253" s="143"/>
      <c r="Z253" s="143"/>
    </row>
    <row r="254" spans="10:26" s="41" customFormat="1" x14ac:dyDescent="0.15">
      <c r="J254" s="42"/>
      <c r="K254" s="42"/>
      <c r="V254" s="143"/>
      <c r="W254" s="143"/>
      <c r="X254" s="143"/>
      <c r="Y254" s="143"/>
      <c r="Z254" s="143"/>
    </row>
    <row r="255" spans="10:26" s="41" customFormat="1" x14ac:dyDescent="0.15">
      <c r="J255" s="42"/>
      <c r="K255" s="42"/>
      <c r="V255" s="143"/>
      <c r="W255" s="143"/>
      <c r="X255" s="143"/>
      <c r="Y255" s="143"/>
      <c r="Z255" s="143"/>
    </row>
    <row r="256" spans="10:26" s="41" customFormat="1" x14ac:dyDescent="0.15">
      <c r="J256" s="42"/>
      <c r="K256" s="42"/>
      <c r="V256" s="143"/>
      <c r="W256" s="143"/>
      <c r="X256" s="143"/>
      <c r="Y256" s="143"/>
      <c r="Z256" s="143"/>
    </row>
    <row r="257" spans="10:26" s="41" customFormat="1" x14ac:dyDescent="0.15">
      <c r="J257" s="42"/>
      <c r="K257" s="42"/>
      <c r="V257" s="143"/>
      <c r="W257" s="143"/>
      <c r="X257" s="143"/>
      <c r="Y257" s="143"/>
      <c r="Z257" s="143"/>
    </row>
    <row r="258" spans="10:26" s="41" customFormat="1" x14ac:dyDescent="0.15">
      <c r="J258" s="42"/>
      <c r="K258" s="42"/>
      <c r="V258" s="143"/>
      <c r="W258" s="143"/>
      <c r="X258" s="143"/>
      <c r="Y258" s="143"/>
      <c r="Z258" s="143"/>
    </row>
    <row r="259" spans="10:26" s="41" customFormat="1" x14ac:dyDescent="0.15">
      <c r="J259" s="42"/>
      <c r="K259" s="42"/>
      <c r="V259" s="143"/>
      <c r="W259" s="143"/>
      <c r="X259" s="143"/>
      <c r="Y259" s="143"/>
      <c r="Z259" s="143"/>
    </row>
    <row r="260" spans="10:26" s="41" customFormat="1" x14ac:dyDescent="0.15">
      <c r="J260" s="42"/>
      <c r="K260" s="42"/>
      <c r="V260" s="143"/>
      <c r="W260" s="143"/>
      <c r="X260" s="143"/>
      <c r="Y260" s="143"/>
      <c r="Z260" s="143"/>
    </row>
    <row r="261" spans="10:26" s="41" customFormat="1" x14ac:dyDescent="0.15">
      <c r="J261" s="42"/>
      <c r="K261" s="42"/>
      <c r="V261" s="143"/>
      <c r="W261" s="143"/>
      <c r="X261" s="143"/>
      <c r="Y261" s="143"/>
      <c r="Z261" s="143"/>
    </row>
    <row r="262" spans="10:26" s="41" customFormat="1" x14ac:dyDescent="0.15">
      <c r="J262" s="42"/>
      <c r="K262" s="42"/>
      <c r="V262" s="143"/>
      <c r="W262" s="143"/>
      <c r="X262" s="143"/>
      <c r="Y262" s="143"/>
      <c r="Z262" s="143"/>
    </row>
    <row r="263" spans="10:26" s="41" customFormat="1" x14ac:dyDescent="0.15">
      <c r="J263" s="42"/>
      <c r="K263" s="42"/>
      <c r="V263" s="143"/>
      <c r="W263" s="143"/>
      <c r="X263" s="143"/>
      <c r="Y263" s="143"/>
      <c r="Z263" s="143"/>
    </row>
    <row r="264" spans="10:26" s="41" customFormat="1" x14ac:dyDescent="0.15">
      <c r="J264" s="42"/>
      <c r="K264" s="42"/>
      <c r="V264" s="143"/>
      <c r="W264" s="143"/>
      <c r="X264" s="143"/>
      <c r="Y264" s="143"/>
      <c r="Z264" s="143"/>
    </row>
    <row r="265" spans="10:26" s="41" customFormat="1" x14ac:dyDescent="0.15">
      <c r="J265" s="42"/>
      <c r="K265" s="42"/>
      <c r="V265" s="143"/>
      <c r="W265" s="143"/>
      <c r="X265" s="143"/>
      <c r="Y265" s="143"/>
      <c r="Z265" s="143"/>
    </row>
    <row r="266" spans="10:26" s="41" customFormat="1" x14ac:dyDescent="0.15">
      <c r="J266" s="42"/>
      <c r="K266" s="42"/>
      <c r="V266" s="143"/>
      <c r="W266" s="143"/>
      <c r="X266" s="143"/>
      <c r="Y266" s="143"/>
      <c r="Z266" s="143"/>
    </row>
    <row r="267" spans="10:26" s="41" customFormat="1" x14ac:dyDescent="0.15">
      <c r="J267" s="42"/>
      <c r="K267" s="42"/>
      <c r="V267" s="143"/>
      <c r="W267" s="143"/>
      <c r="X267" s="143"/>
      <c r="Y267" s="143"/>
      <c r="Z267" s="143"/>
    </row>
    <row r="268" spans="10:26" s="41" customFormat="1" x14ac:dyDescent="0.15">
      <c r="J268" s="42"/>
      <c r="K268" s="42"/>
      <c r="V268" s="143"/>
      <c r="W268" s="143"/>
      <c r="X268" s="143"/>
      <c r="Y268" s="143"/>
      <c r="Z268" s="143"/>
    </row>
    <row r="269" spans="10:26" s="41" customFormat="1" x14ac:dyDescent="0.15">
      <c r="J269" s="42"/>
      <c r="K269" s="42"/>
      <c r="V269" s="143"/>
      <c r="W269" s="143"/>
      <c r="X269" s="143"/>
      <c r="Y269" s="143"/>
      <c r="Z269" s="143"/>
    </row>
    <row r="270" spans="10:26" s="41" customFormat="1" x14ac:dyDescent="0.15">
      <c r="J270" s="42"/>
      <c r="K270" s="42"/>
      <c r="V270" s="143"/>
      <c r="W270" s="143"/>
      <c r="X270" s="143"/>
      <c r="Y270" s="143"/>
      <c r="Z270" s="143"/>
    </row>
    <row r="271" spans="10:26" s="41" customFormat="1" x14ac:dyDescent="0.15">
      <c r="J271" s="42"/>
      <c r="K271" s="42"/>
      <c r="V271" s="143"/>
      <c r="W271" s="143"/>
      <c r="X271" s="143"/>
      <c r="Y271" s="143"/>
      <c r="Z271" s="143"/>
    </row>
    <row r="272" spans="10:26" s="41" customFormat="1" x14ac:dyDescent="0.15">
      <c r="J272" s="42"/>
      <c r="K272" s="42"/>
      <c r="V272" s="143"/>
      <c r="W272" s="143"/>
      <c r="X272" s="143"/>
      <c r="Y272" s="143"/>
      <c r="Z272" s="143"/>
    </row>
    <row r="273" spans="10:26" s="41" customFormat="1" x14ac:dyDescent="0.15">
      <c r="J273" s="42"/>
      <c r="K273" s="42"/>
      <c r="V273" s="143"/>
      <c r="W273" s="143"/>
      <c r="X273" s="143"/>
      <c r="Y273" s="143"/>
      <c r="Z273" s="143"/>
    </row>
    <row r="274" spans="10:26" s="41" customFormat="1" x14ac:dyDescent="0.15">
      <c r="J274" s="42"/>
      <c r="K274" s="42"/>
      <c r="V274" s="143"/>
      <c r="W274" s="143"/>
      <c r="X274" s="143"/>
      <c r="Y274" s="143"/>
      <c r="Z274" s="143"/>
    </row>
    <row r="275" spans="10:26" s="41" customFormat="1" x14ac:dyDescent="0.15">
      <c r="J275" s="42"/>
      <c r="K275" s="42"/>
      <c r="V275" s="143"/>
      <c r="W275" s="143"/>
      <c r="X275" s="143"/>
      <c r="Y275" s="143"/>
      <c r="Z275" s="143"/>
    </row>
    <row r="276" spans="10:26" s="41" customFormat="1" x14ac:dyDescent="0.15">
      <c r="J276" s="42"/>
      <c r="K276" s="42"/>
      <c r="V276" s="143"/>
      <c r="W276" s="143"/>
      <c r="X276" s="143"/>
      <c r="Y276" s="143"/>
      <c r="Z276" s="143"/>
    </row>
    <row r="277" spans="10:26" s="41" customFormat="1" x14ac:dyDescent="0.15">
      <c r="J277" s="42"/>
      <c r="K277" s="42"/>
      <c r="V277" s="143"/>
      <c r="W277" s="143"/>
      <c r="X277" s="143"/>
      <c r="Y277" s="143"/>
      <c r="Z277" s="143"/>
    </row>
    <row r="278" spans="10:26" s="41" customFormat="1" x14ac:dyDescent="0.15">
      <c r="J278" s="42"/>
      <c r="K278" s="42"/>
      <c r="V278" s="143"/>
      <c r="W278" s="143"/>
      <c r="X278" s="143"/>
      <c r="Y278" s="143"/>
      <c r="Z278" s="143"/>
    </row>
    <row r="279" spans="10:26" s="41" customFormat="1" x14ac:dyDescent="0.15">
      <c r="J279" s="42"/>
      <c r="K279" s="42"/>
      <c r="V279" s="143"/>
      <c r="W279" s="143"/>
      <c r="X279" s="143"/>
      <c r="Y279" s="143"/>
      <c r="Z279" s="143"/>
    </row>
    <row r="280" spans="10:26" s="41" customFormat="1" x14ac:dyDescent="0.15">
      <c r="J280" s="42"/>
      <c r="K280" s="42"/>
      <c r="V280" s="143"/>
      <c r="W280" s="143"/>
      <c r="X280" s="143"/>
      <c r="Y280" s="143"/>
      <c r="Z280" s="143"/>
    </row>
    <row r="281" spans="10:26" s="41" customFormat="1" x14ac:dyDescent="0.15">
      <c r="J281" s="42"/>
      <c r="K281" s="42"/>
      <c r="V281" s="143"/>
      <c r="W281" s="143"/>
      <c r="X281" s="143"/>
      <c r="Y281" s="143"/>
      <c r="Z281" s="143"/>
    </row>
    <row r="282" spans="10:26" s="41" customFormat="1" x14ac:dyDescent="0.15">
      <c r="J282" s="42"/>
      <c r="K282" s="42"/>
      <c r="V282" s="143"/>
      <c r="W282" s="143"/>
      <c r="X282" s="143"/>
      <c r="Y282" s="143"/>
      <c r="Z282" s="143"/>
    </row>
    <row r="283" spans="10:26" s="41" customFormat="1" x14ac:dyDescent="0.15">
      <c r="J283" s="42"/>
      <c r="K283" s="42"/>
      <c r="V283" s="143"/>
      <c r="W283" s="143"/>
      <c r="X283" s="143"/>
      <c r="Y283" s="143"/>
      <c r="Z283" s="143"/>
    </row>
    <row r="284" spans="10:26" s="41" customFormat="1" x14ac:dyDescent="0.15">
      <c r="J284" s="42"/>
      <c r="K284" s="42"/>
      <c r="V284" s="143"/>
      <c r="W284" s="143"/>
      <c r="X284" s="143"/>
      <c r="Y284" s="143"/>
      <c r="Z284" s="143"/>
    </row>
    <row r="285" spans="10:26" s="41" customFormat="1" x14ac:dyDescent="0.15">
      <c r="J285" s="42"/>
      <c r="K285" s="42"/>
      <c r="V285" s="143"/>
      <c r="W285" s="143"/>
      <c r="X285" s="143"/>
      <c r="Y285" s="143"/>
      <c r="Z285" s="143"/>
    </row>
    <row r="286" spans="10:26" s="41" customFormat="1" x14ac:dyDescent="0.15">
      <c r="J286" s="42"/>
      <c r="K286" s="42"/>
      <c r="V286" s="143"/>
      <c r="W286" s="143"/>
      <c r="X286" s="143"/>
      <c r="Y286" s="143"/>
      <c r="Z286" s="143"/>
    </row>
    <row r="287" spans="10:26" s="41" customFormat="1" x14ac:dyDescent="0.15">
      <c r="J287" s="42"/>
      <c r="K287" s="42"/>
      <c r="V287" s="143"/>
      <c r="W287" s="143"/>
      <c r="X287" s="143"/>
      <c r="Y287" s="143"/>
      <c r="Z287" s="143"/>
    </row>
    <row r="288" spans="10:26" s="41" customFormat="1" x14ac:dyDescent="0.15">
      <c r="J288" s="42"/>
      <c r="K288" s="42"/>
      <c r="V288" s="143"/>
      <c r="W288" s="143"/>
      <c r="X288" s="143"/>
      <c r="Y288" s="143"/>
      <c r="Z288" s="143"/>
    </row>
    <row r="289" spans="10:26" s="41" customFormat="1" x14ac:dyDescent="0.15">
      <c r="J289" s="42"/>
      <c r="K289" s="42"/>
      <c r="V289" s="143"/>
      <c r="W289" s="143"/>
      <c r="X289" s="143"/>
      <c r="Y289" s="143"/>
      <c r="Z289" s="143"/>
    </row>
    <row r="290" spans="10:26" s="41" customFormat="1" x14ac:dyDescent="0.15">
      <c r="J290" s="42"/>
      <c r="K290" s="42"/>
      <c r="V290" s="143"/>
      <c r="W290" s="143"/>
      <c r="X290" s="143"/>
      <c r="Y290" s="143"/>
      <c r="Z290" s="143"/>
    </row>
    <row r="291" spans="10:26" s="41" customFormat="1" x14ac:dyDescent="0.15">
      <c r="J291" s="42"/>
      <c r="K291" s="42"/>
      <c r="V291" s="143"/>
      <c r="W291" s="143"/>
      <c r="X291" s="143"/>
      <c r="Y291" s="143"/>
      <c r="Z291" s="143"/>
    </row>
    <row r="292" spans="10:26" s="41" customFormat="1" x14ac:dyDescent="0.15">
      <c r="J292" s="42"/>
      <c r="K292" s="42"/>
      <c r="V292" s="143"/>
      <c r="W292" s="143"/>
      <c r="X292" s="143"/>
      <c r="Y292" s="143"/>
      <c r="Z292" s="143"/>
    </row>
    <row r="293" spans="10:26" s="41" customFormat="1" x14ac:dyDescent="0.15">
      <c r="J293" s="42"/>
      <c r="K293" s="42"/>
      <c r="V293" s="143"/>
      <c r="W293" s="143"/>
      <c r="X293" s="143"/>
      <c r="Y293" s="143"/>
      <c r="Z293" s="143"/>
    </row>
    <row r="294" spans="10:26" s="41" customFormat="1" x14ac:dyDescent="0.15">
      <c r="J294" s="42"/>
      <c r="K294" s="42"/>
      <c r="V294" s="143"/>
      <c r="W294" s="143"/>
      <c r="X294" s="143"/>
      <c r="Y294" s="143"/>
      <c r="Z294" s="143"/>
    </row>
    <row r="295" spans="10:26" s="41" customFormat="1" x14ac:dyDescent="0.15">
      <c r="J295" s="42"/>
      <c r="K295" s="42"/>
      <c r="V295" s="143"/>
      <c r="W295" s="143"/>
      <c r="X295" s="143"/>
      <c r="Y295" s="143"/>
      <c r="Z295" s="143"/>
    </row>
    <row r="296" spans="10:26" s="41" customFormat="1" x14ac:dyDescent="0.15">
      <c r="J296" s="42"/>
      <c r="K296" s="42"/>
      <c r="V296" s="143"/>
      <c r="W296" s="143"/>
      <c r="X296" s="143"/>
      <c r="Y296" s="143"/>
      <c r="Z296" s="143"/>
    </row>
    <row r="297" spans="10:26" s="41" customFormat="1" x14ac:dyDescent="0.15">
      <c r="J297" s="42"/>
      <c r="K297" s="42"/>
      <c r="V297" s="143"/>
      <c r="W297" s="143"/>
      <c r="X297" s="143"/>
      <c r="Y297" s="143"/>
      <c r="Z297" s="143"/>
    </row>
    <row r="298" spans="10:26" s="41" customFormat="1" x14ac:dyDescent="0.15">
      <c r="J298" s="42"/>
      <c r="K298" s="42"/>
      <c r="V298" s="143"/>
      <c r="W298" s="143"/>
      <c r="X298" s="143"/>
      <c r="Y298" s="143"/>
      <c r="Z298" s="143"/>
    </row>
    <row r="299" spans="10:26" s="41" customFormat="1" x14ac:dyDescent="0.15">
      <c r="J299" s="42"/>
      <c r="K299" s="42"/>
      <c r="V299" s="143"/>
      <c r="W299" s="143"/>
      <c r="X299" s="143"/>
      <c r="Y299" s="143"/>
      <c r="Z299" s="143"/>
    </row>
    <row r="300" spans="10:26" s="41" customFormat="1" x14ac:dyDescent="0.15">
      <c r="J300" s="42"/>
      <c r="K300" s="42"/>
      <c r="V300" s="143"/>
      <c r="W300" s="143"/>
      <c r="X300" s="143"/>
      <c r="Y300" s="143"/>
      <c r="Z300" s="143"/>
    </row>
    <row r="301" spans="10:26" s="41" customFormat="1" x14ac:dyDescent="0.15">
      <c r="J301" s="42"/>
      <c r="K301" s="42"/>
      <c r="V301" s="143"/>
      <c r="W301" s="143"/>
      <c r="X301" s="143"/>
      <c r="Y301" s="143"/>
      <c r="Z301" s="143"/>
    </row>
    <row r="302" spans="10:26" s="41" customFormat="1" x14ac:dyDescent="0.15">
      <c r="J302" s="42"/>
      <c r="K302" s="42"/>
      <c r="V302" s="143"/>
      <c r="W302" s="143"/>
      <c r="X302" s="143"/>
      <c r="Y302" s="143"/>
      <c r="Z302" s="143"/>
    </row>
    <row r="303" spans="10:26" s="41" customFormat="1" x14ac:dyDescent="0.15">
      <c r="J303" s="42"/>
      <c r="K303" s="42"/>
      <c r="V303" s="143"/>
      <c r="W303" s="143"/>
      <c r="X303" s="143"/>
      <c r="Y303" s="143"/>
      <c r="Z303" s="143"/>
    </row>
    <row r="304" spans="10:26" s="41" customFormat="1" x14ac:dyDescent="0.15">
      <c r="J304" s="42"/>
      <c r="K304" s="42"/>
      <c r="V304" s="143"/>
      <c r="W304" s="143"/>
      <c r="X304" s="143"/>
      <c r="Y304" s="143"/>
      <c r="Z304" s="143"/>
    </row>
    <row r="305" spans="10:26" s="41" customFormat="1" x14ac:dyDescent="0.15">
      <c r="J305" s="42"/>
      <c r="K305" s="42"/>
      <c r="V305" s="143"/>
      <c r="W305" s="143"/>
      <c r="X305" s="143"/>
      <c r="Y305" s="143"/>
      <c r="Z305" s="143"/>
    </row>
    <row r="306" spans="10:26" s="41" customFormat="1" x14ac:dyDescent="0.15">
      <c r="J306" s="42"/>
      <c r="K306" s="42"/>
      <c r="V306" s="143"/>
      <c r="W306" s="143"/>
      <c r="X306" s="143"/>
      <c r="Y306" s="143"/>
      <c r="Z306" s="143"/>
    </row>
    <row r="307" spans="10:26" s="41" customFormat="1" x14ac:dyDescent="0.15">
      <c r="J307" s="42"/>
      <c r="K307" s="42"/>
      <c r="V307" s="143"/>
      <c r="W307" s="143"/>
      <c r="X307" s="143"/>
      <c r="Y307" s="143"/>
      <c r="Z307" s="143"/>
    </row>
    <row r="308" spans="10:26" s="41" customFormat="1" x14ac:dyDescent="0.15">
      <c r="J308" s="42"/>
      <c r="K308" s="42"/>
      <c r="V308" s="143"/>
      <c r="W308" s="143"/>
      <c r="X308" s="143"/>
      <c r="Y308" s="143"/>
      <c r="Z308" s="143"/>
    </row>
    <row r="309" spans="10:26" s="41" customFormat="1" x14ac:dyDescent="0.15">
      <c r="J309" s="42"/>
      <c r="K309" s="42"/>
      <c r="V309" s="143"/>
      <c r="W309" s="143"/>
      <c r="X309" s="143"/>
      <c r="Y309" s="143"/>
      <c r="Z309" s="143"/>
    </row>
    <row r="310" spans="10:26" s="41" customFormat="1" x14ac:dyDescent="0.15">
      <c r="J310" s="42"/>
      <c r="K310" s="42"/>
      <c r="V310" s="143"/>
      <c r="W310" s="143"/>
      <c r="X310" s="143"/>
      <c r="Y310" s="143"/>
      <c r="Z310" s="143"/>
    </row>
    <row r="311" spans="10:26" s="41" customFormat="1" x14ac:dyDescent="0.15">
      <c r="J311" s="42"/>
      <c r="K311" s="42"/>
      <c r="V311" s="143"/>
      <c r="W311" s="143"/>
      <c r="X311" s="143"/>
      <c r="Y311" s="143"/>
      <c r="Z311" s="143"/>
    </row>
    <row r="312" spans="10:26" s="41" customFormat="1" x14ac:dyDescent="0.15">
      <c r="J312" s="42"/>
      <c r="K312" s="42"/>
      <c r="V312" s="143"/>
      <c r="W312" s="143"/>
      <c r="X312" s="143"/>
      <c r="Y312" s="143"/>
      <c r="Z312" s="143"/>
    </row>
    <row r="313" spans="10:26" s="41" customFormat="1" x14ac:dyDescent="0.15">
      <c r="J313" s="42"/>
      <c r="K313" s="42"/>
      <c r="V313" s="143"/>
      <c r="W313" s="143"/>
      <c r="X313" s="143"/>
      <c r="Y313" s="143"/>
      <c r="Z313" s="143"/>
    </row>
    <row r="314" spans="10:26" s="41" customFormat="1" x14ac:dyDescent="0.15">
      <c r="J314" s="42"/>
      <c r="K314" s="42"/>
      <c r="V314" s="143"/>
      <c r="W314" s="143"/>
      <c r="X314" s="143"/>
      <c r="Y314" s="143"/>
      <c r="Z314" s="143"/>
    </row>
    <row r="315" spans="10:26" s="41" customFormat="1" x14ac:dyDescent="0.15">
      <c r="J315" s="42"/>
      <c r="K315" s="42"/>
      <c r="V315" s="143"/>
      <c r="W315" s="143"/>
      <c r="X315" s="143"/>
      <c r="Y315" s="143"/>
      <c r="Z315" s="143"/>
    </row>
    <row r="316" spans="10:26" s="41" customFormat="1" x14ac:dyDescent="0.15">
      <c r="J316" s="42"/>
      <c r="K316" s="42"/>
      <c r="V316" s="143"/>
      <c r="W316" s="143"/>
      <c r="X316" s="143"/>
      <c r="Y316" s="143"/>
      <c r="Z316" s="143"/>
    </row>
    <row r="317" spans="10:26" s="41" customFormat="1" x14ac:dyDescent="0.15">
      <c r="J317" s="42"/>
      <c r="K317" s="42"/>
      <c r="V317" s="143"/>
      <c r="W317" s="143"/>
      <c r="X317" s="143"/>
      <c r="Y317" s="143"/>
      <c r="Z317" s="143"/>
    </row>
    <row r="318" spans="10:26" s="41" customFormat="1" x14ac:dyDescent="0.15">
      <c r="J318" s="42"/>
      <c r="K318" s="42"/>
      <c r="V318" s="143"/>
      <c r="W318" s="143"/>
      <c r="X318" s="143"/>
      <c r="Y318" s="143"/>
      <c r="Z318" s="143"/>
    </row>
    <row r="319" spans="10:26" s="41" customFormat="1" x14ac:dyDescent="0.15">
      <c r="J319" s="42"/>
      <c r="K319" s="42"/>
      <c r="V319" s="143"/>
      <c r="W319" s="143"/>
      <c r="X319" s="143"/>
      <c r="Y319" s="143"/>
      <c r="Z319" s="143"/>
    </row>
    <row r="320" spans="10:26" s="41" customFormat="1" x14ac:dyDescent="0.15">
      <c r="J320" s="42"/>
      <c r="K320" s="42"/>
      <c r="V320" s="143"/>
      <c r="W320" s="143"/>
      <c r="X320" s="143"/>
      <c r="Y320" s="143"/>
      <c r="Z320" s="143"/>
    </row>
    <row r="321" spans="10:26" s="41" customFormat="1" x14ac:dyDescent="0.15">
      <c r="J321" s="42"/>
      <c r="K321" s="42"/>
      <c r="V321" s="143"/>
      <c r="W321" s="143"/>
      <c r="X321" s="143"/>
      <c r="Y321" s="143"/>
      <c r="Z321" s="143"/>
    </row>
    <row r="322" spans="10:26" s="41" customFormat="1" x14ac:dyDescent="0.15">
      <c r="J322" s="42"/>
      <c r="K322" s="42"/>
      <c r="V322" s="143"/>
      <c r="W322" s="143"/>
      <c r="X322" s="143"/>
      <c r="Y322" s="143"/>
      <c r="Z322" s="143"/>
    </row>
    <row r="323" spans="10:26" s="41" customFormat="1" x14ac:dyDescent="0.15">
      <c r="J323" s="42"/>
      <c r="K323" s="42"/>
      <c r="V323" s="143"/>
      <c r="W323" s="143"/>
      <c r="X323" s="143"/>
      <c r="Y323" s="143"/>
      <c r="Z323" s="143"/>
    </row>
    <row r="324" spans="10:26" s="41" customFormat="1" x14ac:dyDescent="0.15">
      <c r="J324" s="42"/>
      <c r="K324" s="42"/>
      <c r="V324" s="143"/>
      <c r="W324" s="143"/>
      <c r="X324" s="143"/>
      <c r="Y324" s="143"/>
      <c r="Z324" s="143"/>
    </row>
    <row r="325" spans="10:26" s="41" customFormat="1" x14ac:dyDescent="0.15">
      <c r="J325" s="42"/>
      <c r="K325" s="42"/>
      <c r="V325" s="143"/>
      <c r="W325" s="143"/>
      <c r="X325" s="143"/>
      <c r="Y325" s="143"/>
      <c r="Z325" s="143"/>
    </row>
    <row r="326" spans="10:26" s="41" customFormat="1" x14ac:dyDescent="0.15">
      <c r="J326" s="42"/>
      <c r="K326" s="42"/>
      <c r="V326" s="143"/>
      <c r="W326" s="143"/>
      <c r="X326" s="143"/>
      <c r="Y326" s="143"/>
      <c r="Z326" s="143"/>
    </row>
    <row r="327" spans="10:26" s="41" customFormat="1" x14ac:dyDescent="0.15">
      <c r="J327" s="42"/>
      <c r="K327" s="42"/>
      <c r="V327" s="143"/>
      <c r="W327" s="143"/>
      <c r="X327" s="143"/>
      <c r="Y327" s="143"/>
      <c r="Z327" s="143"/>
    </row>
    <row r="328" spans="10:26" s="41" customFormat="1" x14ac:dyDescent="0.15">
      <c r="J328" s="42"/>
      <c r="K328" s="42"/>
      <c r="V328" s="143"/>
      <c r="W328" s="143"/>
      <c r="X328" s="143"/>
      <c r="Y328" s="143"/>
      <c r="Z328" s="143"/>
    </row>
    <row r="329" spans="10:26" s="41" customFormat="1" x14ac:dyDescent="0.15">
      <c r="J329" s="42"/>
      <c r="K329" s="42"/>
      <c r="V329" s="143"/>
      <c r="W329" s="143"/>
      <c r="X329" s="143"/>
      <c r="Y329" s="143"/>
      <c r="Z329" s="143"/>
    </row>
    <row r="330" spans="10:26" s="41" customFormat="1" x14ac:dyDescent="0.15">
      <c r="J330" s="42"/>
      <c r="K330" s="42"/>
      <c r="V330" s="143"/>
      <c r="W330" s="143"/>
      <c r="X330" s="143"/>
      <c r="Y330" s="143"/>
      <c r="Z330" s="143"/>
    </row>
    <row r="331" spans="10:26" s="41" customFormat="1" x14ac:dyDescent="0.15">
      <c r="J331" s="42"/>
      <c r="K331" s="42"/>
      <c r="V331" s="143"/>
      <c r="W331" s="143"/>
      <c r="X331" s="143"/>
      <c r="Y331" s="143"/>
      <c r="Z331" s="143"/>
    </row>
    <row r="332" spans="10:26" s="41" customFormat="1" x14ac:dyDescent="0.15">
      <c r="J332" s="42"/>
      <c r="K332" s="42"/>
      <c r="V332" s="143"/>
      <c r="W332" s="143"/>
      <c r="X332" s="143"/>
      <c r="Y332" s="143"/>
      <c r="Z332" s="143"/>
    </row>
    <row r="333" spans="10:26" s="41" customFormat="1" x14ac:dyDescent="0.15">
      <c r="J333" s="42"/>
      <c r="K333" s="42"/>
      <c r="V333" s="143"/>
      <c r="W333" s="143"/>
      <c r="X333" s="143"/>
      <c r="Y333" s="143"/>
      <c r="Z333" s="143"/>
    </row>
    <row r="334" spans="10:26" s="41" customFormat="1" x14ac:dyDescent="0.15">
      <c r="J334" s="42"/>
      <c r="K334" s="42"/>
      <c r="V334" s="143"/>
      <c r="W334" s="143"/>
      <c r="X334" s="143"/>
      <c r="Y334" s="143"/>
      <c r="Z334" s="143"/>
    </row>
    <row r="335" spans="10:26" s="41" customFormat="1" x14ac:dyDescent="0.15">
      <c r="J335" s="42"/>
      <c r="K335" s="42"/>
      <c r="V335" s="143"/>
      <c r="W335" s="143"/>
      <c r="X335" s="143"/>
      <c r="Y335" s="143"/>
      <c r="Z335" s="143"/>
    </row>
    <row r="336" spans="10:26" s="41" customFormat="1" x14ac:dyDescent="0.15">
      <c r="J336" s="42"/>
      <c r="K336" s="42"/>
      <c r="V336" s="143"/>
      <c r="W336" s="143"/>
      <c r="X336" s="143"/>
      <c r="Y336" s="143"/>
      <c r="Z336" s="143"/>
    </row>
    <row r="337" spans="10:26" s="41" customFormat="1" x14ac:dyDescent="0.15">
      <c r="J337" s="42"/>
      <c r="K337" s="42"/>
      <c r="V337" s="143"/>
      <c r="W337" s="143"/>
      <c r="X337" s="143"/>
      <c r="Y337" s="143"/>
      <c r="Z337" s="143"/>
    </row>
    <row r="338" spans="10:26" s="41" customFormat="1" x14ac:dyDescent="0.15">
      <c r="J338" s="42"/>
      <c r="K338" s="42"/>
      <c r="V338" s="143"/>
      <c r="W338" s="143"/>
      <c r="X338" s="143"/>
      <c r="Y338" s="143"/>
      <c r="Z338" s="143"/>
    </row>
    <row r="339" spans="10:26" s="41" customFormat="1" x14ac:dyDescent="0.15">
      <c r="J339" s="42"/>
      <c r="K339" s="42"/>
      <c r="V339" s="143"/>
      <c r="W339" s="143"/>
      <c r="X339" s="143"/>
      <c r="Y339" s="143"/>
      <c r="Z339" s="143"/>
    </row>
    <row r="340" spans="10:26" s="41" customFormat="1" x14ac:dyDescent="0.15">
      <c r="J340" s="42"/>
      <c r="K340" s="42"/>
      <c r="V340" s="143"/>
      <c r="W340" s="143"/>
      <c r="X340" s="143"/>
      <c r="Y340" s="143"/>
      <c r="Z340" s="143"/>
    </row>
    <row r="341" spans="10:26" s="41" customFormat="1" x14ac:dyDescent="0.15">
      <c r="J341" s="42"/>
      <c r="K341" s="42"/>
      <c r="V341" s="143"/>
      <c r="W341" s="143"/>
      <c r="X341" s="143"/>
      <c r="Y341" s="143"/>
      <c r="Z341" s="143"/>
    </row>
    <row r="342" spans="10:26" s="41" customFormat="1" x14ac:dyDescent="0.15">
      <c r="J342" s="42"/>
      <c r="K342" s="42"/>
      <c r="V342" s="143"/>
      <c r="W342" s="143"/>
      <c r="X342" s="143"/>
      <c r="Y342" s="143"/>
      <c r="Z342" s="143"/>
    </row>
    <row r="343" spans="10:26" s="41" customFormat="1" x14ac:dyDescent="0.15">
      <c r="J343" s="42"/>
      <c r="K343" s="42"/>
      <c r="V343" s="143"/>
      <c r="W343" s="143"/>
      <c r="X343" s="143"/>
      <c r="Y343" s="143"/>
      <c r="Z343" s="143"/>
    </row>
    <row r="344" spans="10:26" s="41" customFormat="1" x14ac:dyDescent="0.15">
      <c r="J344" s="42"/>
      <c r="K344" s="42"/>
      <c r="V344" s="143"/>
      <c r="W344" s="143"/>
      <c r="X344" s="143"/>
      <c r="Y344" s="143"/>
      <c r="Z344" s="143"/>
    </row>
    <row r="345" spans="10:26" s="41" customFormat="1" x14ac:dyDescent="0.15">
      <c r="J345" s="42"/>
      <c r="K345" s="42"/>
      <c r="V345" s="143"/>
      <c r="W345" s="143"/>
      <c r="X345" s="143"/>
      <c r="Y345" s="143"/>
      <c r="Z345" s="143"/>
    </row>
    <row r="346" spans="10:26" s="41" customFormat="1" x14ac:dyDescent="0.15">
      <c r="J346" s="42"/>
      <c r="K346" s="42"/>
      <c r="V346" s="143"/>
      <c r="W346" s="143"/>
      <c r="X346" s="143"/>
      <c r="Y346" s="143"/>
      <c r="Z346" s="143"/>
    </row>
    <row r="347" spans="10:26" s="41" customFormat="1" x14ac:dyDescent="0.15">
      <c r="J347" s="42"/>
      <c r="K347" s="42"/>
      <c r="V347" s="143"/>
      <c r="W347" s="143"/>
      <c r="X347" s="143"/>
      <c r="Y347" s="143"/>
      <c r="Z347" s="143"/>
    </row>
    <row r="348" spans="10:26" s="41" customFormat="1" x14ac:dyDescent="0.15">
      <c r="J348" s="42"/>
      <c r="K348" s="42"/>
      <c r="V348" s="143"/>
      <c r="W348" s="143"/>
      <c r="X348" s="143"/>
      <c r="Y348" s="143"/>
      <c r="Z348" s="143"/>
    </row>
    <row r="349" spans="10:26" s="41" customFormat="1" x14ac:dyDescent="0.15">
      <c r="J349" s="42"/>
      <c r="K349" s="42"/>
      <c r="V349" s="143"/>
      <c r="W349" s="143"/>
      <c r="X349" s="143"/>
      <c r="Y349" s="143"/>
      <c r="Z349" s="143"/>
    </row>
    <row r="350" spans="10:26" s="41" customFormat="1" x14ac:dyDescent="0.15">
      <c r="J350" s="42"/>
      <c r="K350" s="42"/>
      <c r="V350" s="143"/>
      <c r="W350" s="143"/>
      <c r="X350" s="143"/>
      <c r="Y350" s="143"/>
      <c r="Z350" s="143"/>
    </row>
    <row r="351" spans="10:26" s="41" customFormat="1" x14ac:dyDescent="0.15">
      <c r="J351" s="42"/>
      <c r="K351" s="42"/>
      <c r="V351" s="143"/>
      <c r="W351" s="143"/>
      <c r="X351" s="143"/>
      <c r="Y351" s="143"/>
      <c r="Z351" s="143"/>
    </row>
    <row r="352" spans="10:26" s="41" customFormat="1" x14ac:dyDescent="0.15">
      <c r="J352" s="42"/>
      <c r="K352" s="42"/>
      <c r="V352" s="143"/>
      <c r="W352" s="143"/>
      <c r="X352" s="143"/>
      <c r="Y352" s="143"/>
      <c r="Z352" s="143"/>
    </row>
    <row r="353" spans="10:26" s="41" customFormat="1" x14ac:dyDescent="0.15">
      <c r="J353" s="42"/>
      <c r="K353" s="42"/>
      <c r="V353" s="143"/>
      <c r="W353" s="143"/>
      <c r="X353" s="143"/>
      <c r="Y353" s="143"/>
      <c r="Z353" s="143"/>
    </row>
    <row r="354" spans="10:26" s="41" customFormat="1" x14ac:dyDescent="0.15">
      <c r="J354" s="42"/>
      <c r="K354" s="42"/>
      <c r="V354" s="143"/>
      <c r="W354" s="143"/>
      <c r="X354" s="143"/>
      <c r="Y354" s="143"/>
      <c r="Z354" s="143"/>
    </row>
    <row r="355" spans="10:26" s="41" customFormat="1" x14ac:dyDescent="0.15">
      <c r="J355" s="42"/>
      <c r="K355" s="42"/>
      <c r="V355" s="143"/>
      <c r="W355" s="143"/>
      <c r="X355" s="143"/>
      <c r="Y355" s="143"/>
      <c r="Z355" s="143"/>
    </row>
    <row r="356" spans="10:26" s="41" customFormat="1" x14ac:dyDescent="0.15">
      <c r="J356" s="42"/>
      <c r="K356" s="42"/>
      <c r="V356" s="143"/>
      <c r="W356" s="143"/>
      <c r="X356" s="143"/>
      <c r="Y356" s="143"/>
      <c r="Z356" s="143"/>
    </row>
    <row r="357" spans="10:26" s="41" customFormat="1" x14ac:dyDescent="0.15">
      <c r="J357" s="42"/>
      <c r="K357" s="42"/>
      <c r="V357" s="143"/>
      <c r="W357" s="143"/>
      <c r="X357" s="143"/>
      <c r="Y357" s="143"/>
      <c r="Z357" s="143"/>
    </row>
    <row r="358" spans="10:26" s="41" customFormat="1" x14ac:dyDescent="0.15">
      <c r="J358" s="42"/>
      <c r="K358" s="42"/>
      <c r="V358" s="143"/>
      <c r="W358" s="143"/>
      <c r="X358" s="143"/>
      <c r="Y358" s="143"/>
      <c r="Z358" s="143"/>
    </row>
    <row r="359" spans="10:26" s="41" customFormat="1" x14ac:dyDescent="0.15">
      <c r="J359" s="42"/>
      <c r="K359" s="42"/>
      <c r="V359" s="143"/>
      <c r="W359" s="143"/>
      <c r="X359" s="143"/>
      <c r="Y359" s="143"/>
      <c r="Z359" s="143"/>
    </row>
    <row r="360" spans="10:26" s="41" customFormat="1" x14ac:dyDescent="0.15">
      <c r="J360" s="42"/>
      <c r="K360" s="42"/>
      <c r="V360" s="143"/>
      <c r="W360" s="143"/>
      <c r="X360" s="143"/>
      <c r="Y360" s="143"/>
      <c r="Z360" s="143"/>
    </row>
    <row r="361" spans="10:26" s="41" customFormat="1" x14ac:dyDescent="0.15">
      <c r="J361" s="42"/>
      <c r="K361" s="42"/>
      <c r="V361" s="143"/>
      <c r="W361" s="143"/>
      <c r="X361" s="143"/>
      <c r="Y361" s="143"/>
      <c r="Z361" s="143"/>
    </row>
    <row r="362" spans="10:26" s="41" customFormat="1" x14ac:dyDescent="0.15">
      <c r="J362" s="42"/>
      <c r="K362" s="42"/>
      <c r="V362" s="143"/>
      <c r="W362" s="143"/>
      <c r="X362" s="143"/>
      <c r="Y362" s="143"/>
      <c r="Z362" s="143"/>
    </row>
    <row r="363" spans="10:26" s="41" customFormat="1" x14ac:dyDescent="0.15">
      <c r="J363" s="42"/>
      <c r="K363" s="42"/>
      <c r="V363" s="143"/>
      <c r="W363" s="143"/>
      <c r="X363" s="143"/>
      <c r="Y363" s="143"/>
      <c r="Z363" s="143"/>
    </row>
    <row r="364" spans="10:26" s="41" customFormat="1" x14ac:dyDescent="0.15">
      <c r="J364" s="42"/>
      <c r="K364" s="42"/>
      <c r="V364" s="143"/>
      <c r="W364" s="143"/>
      <c r="X364" s="143"/>
      <c r="Y364" s="143"/>
      <c r="Z364" s="143"/>
    </row>
    <row r="365" spans="10:26" s="41" customFormat="1" x14ac:dyDescent="0.15">
      <c r="J365" s="42"/>
      <c r="K365" s="42"/>
      <c r="V365" s="143"/>
      <c r="W365" s="143"/>
      <c r="X365" s="143"/>
      <c r="Y365" s="143"/>
      <c r="Z365" s="143"/>
    </row>
    <row r="366" spans="10:26" s="41" customFormat="1" x14ac:dyDescent="0.15">
      <c r="J366" s="42"/>
      <c r="K366" s="42"/>
      <c r="V366" s="143"/>
      <c r="W366" s="143"/>
      <c r="X366" s="143"/>
      <c r="Y366" s="143"/>
      <c r="Z366" s="143"/>
    </row>
    <row r="367" spans="10:26" s="41" customFormat="1" x14ac:dyDescent="0.15">
      <c r="J367" s="42"/>
      <c r="K367" s="42"/>
      <c r="V367" s="143"/>
      <c r="W367" s="143"/>
      <c r="X367" s="143"/>
      <c r="Y367" s="143"/>
      <c r="Z367" s="143"/>
    </row>
    <row r="368" spans="10:26" s="41" customFormat="1" x14ac:dyDescent="0.15">
      <c r="J368" s="42"/>
      <c r="K368" s="42"/>
      <c r="V368" s="143"/>
      <c r="W368" s="143"/>
      <c r="X368" s="143"/>
      <c r="Y368" s="143"/>
      <c r="Z368" s="143"/>
    </row>
    <row r="369" spans="10:26" s="41" customFormat="1" x14ac:dyDescent="0.15">
      <c r="J369" s="42"/>
      <c r="K369" s="42"/>
      <c r="V369" s="143"/>
      <c r="W369" s="143"/>
      <c r="X369" s="143"/>
      <c r="Y369" s="143"/>
      <c r="Z369" s="143"/>
    </row>
    <row r="370" spans="10:26" s="41" customFormat="1" x14ac:dyDescent="0.15">
      <c r="J370" s="42"/>
      <c r="K370" s="42"/>
      <c r="V370" s="143"/>
      <c r="W370" s="143"/>
      <c r="X370" s="143"/>
      <c r="Y370" s="143"/>
      <c r="Z370" s="143"/>
    </row>
    <row r="371" spans="10:26" s="41" customFormat="1" x14ac:dyDescent="0.15">
      <c r="J371" s="42"/>
      <c r="K371" s="42"/>
      <c r="V371" s="143"/>
      <c r="W371" s="143"/>
      <c r="X371" s="143"/>
      <c r="Y371" s="143"/>
      <c r="Z371" s="143"/>
    </row>
    <row r="372" spans="10:26" s="41" customFormat="1" x14ac:dyDescent="0.15">
      <c r="J372" s="42"/>
      <c r="K372" s="42"/>
      <c r="V372" s="143"/>
      <c r="W372" s="143"/>
      <c r="X372" s="143"/>
      <c r="Y372" s="143"/>
      <c r="Z372" s="143"/>
    </row>
    <row r="373" spans="10:26" s="41" customFormat="1" x14ac:dyDescent="0.15">
      <c r="J373" s="42"/>
      <c r="K373" s="42"/>
      <c r="V373" s="143"/>
      <c r="W373" s="143"/>
      <c r="X373" s="143"/>
      <c r="Y373" s="143"/>
      <c r="Z373" s="143"/>
    </row>
    <row r="374" spans="10:26" s="41" customFormat="1" x14ac:dyDescent="0.15">
      <c r="J374" s="42"/>
      <c r="K374" s="42"/>
      <c r="V374" s="143"/>
      <c r="W374" s="143"/>
      <c r="X374" s="143"/>
      <c r="Y374" s="143"/>
      <c r="Z374" s="143"/>
    </row>
    <row r="375" spans="10:26" s="41" customFormat="1" x14ac:dyDescent="0.15">
      <c r="J375" s="42"/>
      <c r="K375" s="42"/>
      <c r="V375" s="143"/>
      <c r="W375" s="143"/>
      <c r="X375" s="143"/>
      <c r="Y375" s="143"/>
      <c r="Z375" s="143"/>
    </row>
    <row r="376" spans="10:26" s="41" customFormat="1" x14ac:dyDescent="0.15">
      <c r="J376" s="42"/>
      <c r="K376" s="42"/>
      <c r="V376" s="143"/>
      <c r="W376" s="143"/>
      <c r="X376" s="143"/>
      <c r="Y376" s="143"/>
      <c r="Z376" s="143"/>
    </row>
    <row r="377" spans="10:26" s="41" customFormat="1" x14ac:dyDescent="0.15">
      <c r="J377" s="42"/>
      <c r="K377" s="42"/>
      <c r="V377" s="143"/>
      <c r="W377" s="143"/>
      <c r="X377" s="143"/>
      <c r="Y377" s="143"/>
      <c r="Z377" s="143"/>
    </row>
    <row r="378" spans="10:26" s="41" customFormat="1" x14ac:dyDescent="0.15">
      <c r="J378" s="42"/>
      <c r="K378" s="42"/>
      <c r="V378" s="143"/>
      <c r="W378" s="143"/>
      <c r="X378" s="143"/>
      <c r="Y378" s="143"/>
      <c r="Z378" s="143"/>
    </row>
    <row r="379" spans="10:26" s="41" customFormat="1" x14ac:dyDescent="0.15">
      <c r="J379" s="42"/>
      <c r="K379" s="42"/>
      <c r="V379" s="143"/>
      <c r="W379" s="143"/>
      <c r="X379" s="143"/>
      <c r="Y379" s="143"/>
      <c r="Z379" s="143"/>
    </row>
    <row r="380" spans="10:26" s="41" customFormat="1" x14ac:dyDescent="0.15">
      <c r="J380" s="42"/>
      <c r="K380" s="42"/>
      <c r="V380" s="143"/>
      <c r="W380" s="143"/>
      <c r="X380" s="143"/>
      <c r="Y380" s="143"/>
      <c r="Z380" s="143"/>
    </row>
    <row r="381" spans="10:26" s="41" customFormat="1" x14ac:dyDescent="0.15">
      <c r="J381" s="42"/>
      <c r="K381" s="42"/>
      <c r="V381" s="143"/>
      <c r="W381" s="143"/>
      <c r="X381" s="143"/>
      <c r="Y381" s="143"/>
      <c r="Z381" s="143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rowBreaks count="1" manualBreakCount="1">
    <brk id="2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81"/>
  <sheetViews>
    <sheetView topLeftCell="F1" workbookViewId="0">
      <selection activeCell="V4" sqref="V4"/>
    </sheetView>
  </sheetViews>
  <sheetFormatPr defaultColWidth="9" defaultRowHeight="12" x14ac:dyDescent="0.15"/>
  <cols>
    <col min="1" max="1" width="24.77734375" style="22" customWidth="1"/>
    <col min="2" max="9" width="8.6640625" style="22" customWidth="1"/>
    <col min="10" max="11" width="8.6640625" style="25" customWidth="1"/>
    <col min="12" max="13" width="8.6640625" style="22" customWidth="1"/>
    <col min="14" max="16384" width="9" style="22"/>
  </cols>
  <sheetData>
    <row r="1" spans="1:23" ht="15" customHeight="1" x14ac:dyDescent="0.2">
      <c r="A1" s="38" t="s">
        <v>102</v>
      </c>
      <c r="L1" s="39" t="str">
        <f>[1]財政指標!$M$1</f>
        <v>栃木市</v>
      </c>
      <c r="T1" s="39"/>
      <c r="V1" s="39" t="str">
        <f>[3]財政指標!$M$1</f>
        <v>栃木市</v>
      </c>
      <c r="W1" s="132"/>
    </row>
    <row r="2" spans="1:23" ht="15" customHeight="1" x14ac:dyDescent="0.15">
      <c r="M2" s="22" t="s">
        <v>171</v>
      </c>
      <c r="V2" s="132"/>
      <c r="W2" s="132" t="s">
        <v>171</v>
      </c>
    </row>
    <row r="3" spans="1:23" ht="18" customHeight="1" x14ac:dyDescent="0.15">
      <c r="A3" s="21"/>
      <c r="B3" s="21" t="s">
        <v>10</v>
      </c>
      <c r="C3" s="21" t="s">
        <v>9</v>
      </c>
      <c r="D3" s="21" t="s">
        <v>8</v>
      </c>
      <c r="E3" s="21" t="s">
        <v>7</v>
      </c>
      <c r="F3" s="21" t="s">
        <v>6</v>
      </c>
      <c r="G3" s="21" t="s">
        <v>5</v>
      </c>
      <c r="H3" s="21" t="s">
        <v>4</v>
      </c>
      <c r="I3" s="21" t="s">
        <v>3</v>
      </c>
      <c r="J3" s="17" t="s">
        <v>167</v>
      </c>
      <c r="K3" s="17" t="s">
        <v>168</v>
      </c>
      <c r="L3" s="67" t="s">
        <v>84</v>
      </c>
      <c r="M3" s="67" t="s">
        <v>176</v>
      </c>
      <c r="N3" s="67" t="s">
        <v>184</v>
      </c>
      <c r="O3" s="2" t="s">
        <v>188</v>
      </c>
      <c r="P3" s="2" t="s">
        <v>189</v>
      </c>
      <c r="Q3" s="2" t="s">
        <v>190</v>
      </c>
      <c r="R3" s="2" t="s">
        <v>195</v>
      </c>
      <c r="S3" s="2" t="s">
        <v>198</v>
      </c>
      <c r="T3" s="2" t="s">
        <v>199</v>
      </c>
      <c r="U3" s="2" t="s">
        <v>206</v>
      </c>
      <c r="V3" s="133" t="s">
        <v>304</v>
      </c>
      <c r="W3" s="133" t="s">
        <v>305</v>
      </c>
    </row>
    <row r="4" spans="1:23" ht="18" customHeight="1" x14ac:dyDescent="0.15">
      <c r="A4" s="24" t="s">
        <v>94</v>
      </c>
      <c r="B4" s="19"/>
      <c r="C4" s="21"/>
      <c r="D4" s="21">
        <v>669289</v>
      </c>
      <c r="E4" s="21">
        <v>711443</v>
      </c>
      <c r="F4" s="21">
        <v>703580</v>
      </c>
      <c r="G4" s="21">
        <v>714103</v>
      </c>
      <c r="H4" s="21">
        <v>691566</v>
      </c>
      <c r="I4" s="21">
        <v>681819</v>
      </c>
      <c r="J4" s="23">
        <v>689257</v>
      </c>
      <c r="K4" s="16">
        <v>686922</v>
      </c>
      <c r="L4" s="68">
        <v>671191</v>
      </c>
      <c r="M4" s="68">
        <v>660392</v>
      </c>
      <c r="N4" s="68">
        <v>642858</v>
      </c>
      <c r="O4" s="68">
        <v>630224</v>
      </c>
      <c r="P4" s="68">
        <v>590606</v>
      </c>
      <c r="Q4" s="68">
        <v>586714</v>
      </c>
      <c r="R4" s="68">
        <v>575067</v>
      </c>
      <c r="S4" s="68">
        <v>575042</v>
      </c>
      <c r="T4" s="68">
        <v>534573</v>
      </c>
      <c r="U4" s="68">
        <v>515810</v>
      </c>
      <c r="V4" s="21">
        <v>499685</v>
      </c>
      <c r="W4" s="21">
        <v>310637</v>
      </c>
    </row>
    <row r="5" spans="1:23" ht="18" customHeight="1" x14ac:dyDescent="0.15">
      <c r="A5" s="24" t="s">
        <v>93</v>
      </c>
      <c r="B5" s="19"/>
      <c r="C5" s="21"/>
      <c r="D5" s="21">
        <v>7519896</v>
      </c>
      <c r="E5" s="21">
        <v>5690861</v>
      </c>
      <c r="F5" s="21">
        <v>5739150</v>
      </c>
      <c r="G5" s="21">
        <v>6142380</v>
      </c>
      <c r="H5" s="21">
        <v>6017901</v>
      </c>
      <c r="I5" s="21">
        <v>5897084</v>
      </c>
      <c r="J5" s="23">
        <v>6426482</v>
      </c>
      <c r="K5" s="16">
        <v>6435564</v>
      </c>
      <c r="L5" s="68">
        <v>8035177</v>
      </c>
      <c r="M5" s="68">
        <v>7125290</v>
      </c>
      <c r="N5" s="68">
        <v>7182412</v>
      </c>
      <c r="O5" s="68">
        <v>6944896</v>
      </c>
      <c r="P5" s="68">
        <v>7786341</v>
      </c>
      <c r="Q5" s="68">
        <v>6654231</v>
      </c>
      <c r="R5" s="68">
        <v>7258853</v>
      </c>
      <c r="S5" s="68">
        <v>6732611</v>
      </c>
      <c r="T5" s="68">
        <v>6919555</v>
      </c>
      <c r="U5" s="68">
        <v>6835024</v>
      </c>
      <c r="V5" s="21">
        <v>9048432</v>
      </c>
      <c r="W5" s="21">
        <v>8361269</v>
      </c>
    </row>
    <row r="6" spans="1:23" ht="18" customHeight="1" x14ac:dyDescent="0.15">
      <c r="A6" s="24" t="s">
        <v>95</v>
      </c>
      <c r="B6" s="19"/>
      <c r="C6" s="21"/>
      <c r="D6" s="21">
        <v>5846327</v>
      </c>
      <c r="E6" s="21">
        <v>4984455</v>
      </c>
      <c r="F6" s="21">
        <v>5844485</v>
      </c>
      <c r="G6" s="21">
        <v>6092855</v>
      </c>
      <c r="H6" s="21">
        <v>6566496</v>
      </c>
      <c r="I6" s="21">
        <v>7266914</v>
      </c>
      <c r="J6" s="23">
        <v>7000020</v>
      </c>
      <c r="K6" s="25">
        <v>8175544</v>
      </c>
      <c r="L6" s="68">
        <v>10176679</v>
      </c>
      <c r="M6" s="68">
        <v>8546494</v>
      </c>
      <c r="N6" s="68">
        <v>8968090</v>
      </c>
      <c r="O6" s="68">
        <v>9893390</v>
      </c>
      <c r="P6" s="68">
        <v>9347988</v>
      </c>
      <c r="Q6" s="68">
        <v>9800212</v>
      </c>
      <c r="R6" s="68">
        <v>9925350</v>
      </c>
      <c r="S6" s="68">
        <v>10457267</v>
      </c>
      <c r="T6" s="68">
        <v>10682710</v>
      </c>
      <c r="U6" s="68">
        <v>11000524</v>
      </c>
      <c r="V6" s="21">
        <v>11376612</v>
      </c>
      <c r="W6" s="21">
        <v>14165015</v>
      </c>
    </row>
    <row r="7" spans="1:23" ht="18" customHeight="1" x14ac:dyDescent="0.15">
      <c r="A7" s="24" t="s">
        <v>104</v>
      </c>
      <c r="B7" s="19"/>
      <c r="C7" s="21"/>
      <c r="D7" s="21">
        <v>2540501</v>
      </c>
      <c r="E7" s="21">
        <v>2956017</v>
      </c>
      <c r="F7" s="21">
        <v>2821837</v>
      </c>
      <c r="G7" s="21">
        <v>3622842</v>
      </c>
      <c r="H7" s="21">
        <v>2954488</v>
      </c>
      <c r="I7" s="21">
        <v>3247776</v>
      </c>
      <c r="J7" s="23">
        <v>3236721</v>
      </c>
      <c r="K7" s="16">
        <v>3144601</v>
      </c>
      <c r="L7" s="68">
        <v>3143898</v>
      </c>
      <c r="M7" s="68">
        <v>3147554</v>
      </c>
      <c r="N7" s="68">
        <v>3292011</v>
      </c>
      <c r="O7" s="68">
        <v>3667026</v>
      </c>
      <c r="P7" s="68">
        <v>3442817</v>
      </c>
      <c r="Q7" s="68">
        <v>3059583</v>
      </c>
      <c r="R7" s="68">
        <v>3463663</v>
      </c>
      <c r="S7" s="68">
        <v>3769197</v>
      </c>
      <c r="T7" s="68">
        <v>3509170</v>
      </c>
      <c r="U7" s="68">
        <v>3697437</v>
      </c>
      <c r="V7" s="21">
        <v>4042448</v>
      </c>
      <c r="W7" s="21">
        <v>4024350</v>
      </c>
    </row>
    <row r="8" spans="1:23" ht="18" customHeight="1" x14ac:dyDescent="0.15">
      <c r="A8" s="24" t="s">
        <v>105</v>
      </c>
      <c r="B8" s="19"/>
      <c r="C8" s="21"/>
      <c r="D8" s="21">
        <v>304278</v>
      </c>
      <c r="E8" s="21">
        <v>292440</v>
      </c>
      <c r="F8" s="21">
        <v>296338</v>
      </c>
      <c r="G8" s="21">
        <v>317059</v>
      </c>
      <c r="H8" s="21">
        <v>300937</v>
      </c>
      <c r="I8" s="21">
        <v>315258</v>
      </c>
      <c r="J8" s="23">
        <v>281198</v>
      </c>
      <c r="K8" s="16">
        <v>242294</v>
      </c>
      <c r="L8" s="68">
        <v>226798</v>
      </c>
      <c r="M8" s="68">
        <v>268831</v>
      </c>
      <c r="N8" s="68">
        <v>290578</v>
      </c>
      <c r="O8" s="68">
        <v>247176</v>
      </c>
      <c r="P8" s="68">
        <v>207977</v>
      </c>
      <c r="Q8" s="68">
        <v>201856</v>
      </c>
      <c r="R8" s="68">
        <v>177965</v>
      </c>
      <c r="S8" s="68">
        <v>152731</v>
      </c>
      <c r="T8" s="68">
        <v>128436</v>
      </c>
      <c r="U8" s="68">
        <v>116844</v>
      </c>
      <c r="V8" s="21">
        <v>278144</v>
      </c>
      <c r="W8" s="21">
        <v>450715</v>
      </c>
    </row>
    <row r="9" spans="1:23" ht="18" customHeight="1" x14ac:dyDescent="0.15">
      <c r="A9" s="24" t="s">
        <v>106</v>
      </c>
      <c r="B9" s="19"/>
      <c r="C9" s="21"/>
      <c r="D9" s="21">
        <v>1865623</v>
      </c>
      <c r="E9" s="21">
        <v>2149773</v>
      </c>
      <c r="F9" s="21">
        <v>2923863</v>
      </c>
      <c r="G9" s="21">
        <v>2212525</v>
      </c>
      <c r="H9" s="21">
        <v>2424314</v>
      </c>
      <c r="I9" s="21">
        <v>2815487</v>
      </c>
      <c r="J9" s="23">
        <v>2694307</v>
      </c>
      <c r="K9" s="16">
        <v>2048953</v>
      </c>
      <c r="L9" s="68">
        <v>1919515</v>
      </c>
      <c r="M9" s="68">
        <v>1653167</v>
      </c>
      <c r="N9" s="68">
        <v>1612575</v>
      </c>
      <c r="O9" s="68">
        <v>1532308</v>
      </c>
      <c r="P9" s="68">
        <v>1398775</v>
      </c>
      <c r="Q9" s="68">
        <v>1482680</v>
      </c>
      <c r="R9" s="68">
        <v>1459541</v>
      </c>
      <c r="S9" s="68">
        <v>1079626</v>
      </c>
      <c r="T9" s="68">
        <v>1034277</v>
      </c>
      <c r="U9" s="68">
        <v>806559</v>
      </c>
      <c r="V9" s="21">
        <v>984572</v>
      </c>
      <c r="W9" s="21">
        <v>923458</v>
      </c>
    </row>
    <row r="10" spans="1:23" ht="18" customHeight="1" x14ac:dyDescent="0.15">
      <c r="A10" s="24" t="s">
        <v>107</v>
      </c>
      <c r="B10" s="19"/>
      <c r="C10" s="21"/>
      <c r="D10" s="21">
        <v>1410384</v>
      </c>
      <c r="E10" s="21">
        <v>1694680</v>
      </c>
      <c r="F10" s="21">
        <v>1913076</v>
      </c>
      <c r="G10" s="21">
        <v>2061695</v>
      </c>
      <c r="H10" s="21">
        <v>2839179</v>
      </c>
      <c r="I10" s="21">
        <v>2268464</v>
      </c>
      <c r="J10" s="23">
        <v>2216284</v>
      </c>
      <c r="K10" s="16">
        <v>2798918</v>
      </c>
      <c r="L10" s="68">
        <v>2298979</v>
      </c>
      <c r="M10" s="68">
        <v>2261816</v>
      </c>
      <c r="N10" s="68">
        <v>2325588</v>
      </c>
      <c r="O10" s="68">
        <v>2350249</v>
      </c>
      <c r="P10" s="68">
        <v>3368526</v>
      </c>
      <c r="Q10" s="68">
        <v>2742928</v>
      </c>
      <c r="R10" s="68">
        <v>2601044</v>
      </c>
      <c r="S10" s="68">
        <v>2364760</v>
      </c>
      <c r="T10" s="68">
        <v>2181867</v>
      </c>
      <c r="U10" s="68">
        <v>2219931</v>
      </c>
      <c r="V10" s="21">
        <v>2185718</v>
      </c>
      <c r="W10" s="21">
        <v>2052323</v>
      </c>
    </row>
    <row r="11" spans="1:23" ht="18" customHeight="1" x14ac:dyDescent="0.15">
      <c r="A11" s="24" t="s">
        <v>108</v>
      </c>
      <c r="B11" s="19"/>
      <c r="C11" s="21"/>
      <c r="D11" s="21">
        <v>10306908</v>
      </c>
      <c r="E11" s="21">
        <v>11101258</v>
      </c>
      <c r="F11" s="21">
        <v>9967470</v>
      </c>
      <c r="G11" s="21">
        <v>12073660</v>
      </c>
      <c r="H11" s="21">
        <v>11122426</v>
      </c>
      <c r="I11" s="21">
        <v>9806154</v>
      </c>
      <c r="J11" s="23">
        <v>9880108</v>
      </c>
      <c r="K11" s="23">
        <v>10482270</v>
      </c>
      <c r="L11" s="68">
        <v>10126859</v>
      </c>
      <c r="M11" s="68">
        <v>9457064</v>
      </c>
      <c r="N11" s="68">
        <v>8790944</v>
      </c>
      <c r="O11" s="68">
        <v>7775335</v>
      </c>
      <c r="P11" s="68">
        <v>8955593</v>
      </c>
      <c r="Q11" s="68">
        <v>6466494</v>
      </c>
      <c r="R11" s="68">
        <v>5900598</v>
      </c>
      <c r="S11" s="68">
        <v>5750185</v>
      </c>
      <c r="T11" s="68">
        <v>5522864</v>
      </c>
      <c r="U11" s="68">
        <v>5031350</v>
      </c>
      <c r="V11" s="21">
        <v>6162319</v>
      </c>
      <c r="W11" s="21">
        <v>5531128</v>
      </c>
    </row>
    <row r="12" spans="1:23" ht="18" customHeight="1" x14ac:dyDescent="0.15">
      <c r="A12" s="24" t="s">
        <v>109</v>
      </c>
      <c r="B12" s="19"/>
      <c r="C12" s="21"/>
      <c r="D12" s="21">
        <v>1191719</v>
      </c>
      <c r="E12" s="21">
        <v>1252829</v>
      </c>
      <c r="F12" s="21">
        <v>1306460</v>
      </c>
      <c r="G12" s="21">
        <v>1355588</v>
      </c>
      <c r="H12" s="21">
        <v>1425460</v>
      </c>
      <c r="I12" s="21">
        <v>1520271</v>
      </c>
      <c r="J12" s="23">
        <v>1531232</v>
      </c>
      <c r="K12" s="23">
        <v>1747221</v>
      </c>
      <c r="L12" s="68">
        <v>1807444</v>
      </c>
      <c r="M12" s="68">
        <v>1653743</v>
      </c>
      <c r="N12" s="68">
        <v>1638591</v>
      </c>
      <c r="O12" s="68">
        <v>1651293</v>
      </c>
      <c r="P12" s="68">
        <v>1598041</v>
      </c>
      <c r="Q12" s="68">
        <v>1588954</v>
      </c>
      <c r="R12" s="68">
        <v>1609518</v>
      </c>
      <c r="S12" s="68">
        <v>1608081</v>
      </c>
      <c r="T12" s="68">
        <v>1648481</v>
      </c>
      <c r="U12" s="68">
        <v>1592902</v>
      </c>
      <c r="V12" s="21">
        <v>1708735</v>
      </c>
      <c r="W12" s="21">
        <v>1984560</v>
      </c>
    </row>
    <row r="13" spans="1:23" ht="18" customHeight="1" x14ac:dyDescent="0.15">
      <c r="A13" s="24" t="s">
        <v>110</v>
      </c>
      <c r="B13" s="19"/>
      <c r="C13" s="21"/>
      <c r="D13" s="21">
        <v>6469844</v>
      </c>
      <c r="E13" s="21">
        <v>8324944</v>
      </c>
      <c r="F13" s="21">
        <v>6212412</v>
      </c>
      <c r="G13" s="21">
        <v>5485230</v>
      </c>
      <c r="H13" s="21">
        <v>5176238</v>
      </c>
      <c r="I13" s="21">
        <v>5566505</v>
      </c>
      <c r="J13" s="23">
        <v>5507255</v>
      </c>
      <c r="K13" s="23">
        <v>5862877</v>
      </c>
      <c r="L13" s="68">
        <v>5630789</v>
      </c>
      <c r="M13" s="68">
        <v>5990548</v>
      </c>
      <c r="N13" s="68">
        <v>6694441</v>
      </c>
      <c r="O13" s="68">
        <v>5690062</v>
      </c>
      <c r="P13" s="68">
        <v>6031289</v>
      </c>
      <c r="Q13" s="68">
        <v>5143448</v>
      </c>
      <c r="R13" s="68">
        <v>6011463</v>
      </c>
      <c r="S13" s="68">
        <v>5175332</v>
      </c>
      <c r="T13" s="68">
        <v>4249977</v>
      </c>
      <c r="U13" s="68">
        <v>4365886</v>
      </c>
      <c r="V13" s="21">
        <v>5548932</v>
      </c>
      <c r="W13" s="21">
        <v>5928894</v>
      </c>
    </row>
    <row r="14" spans="1:23" ht="18" customHeight="1" x14ac:dyDescent="0.15">
      <c r="A14" s="24" t="s">
        <v>111</v>
      </c>
      <c r="B14" s="19"/>
      <c r="C14" s="21"/>
      <c r="D14" s="21">
        <v>58799</v>
      </c>
      <c r="E14" s="21">
        <v>0</v>
      </c>
      <c r="F14" s="21">
        <v>14560</v>
      </c>
      <c r="G14" s="21">
        <v>66087</v>
      </c>
      <c r="H14" s="21">
        <v>71138</v>
      </c>
      <c r="I14" s="21">
        <v>13284</v>
      </c>
      <c r="J14" s="23">
        <v>8650</v>
      </c>
      <c r="K14" s="23">
        <v>64217</v>
      </c>
      <c r="L14" s="68">
        <v>42380</v>
      </c>
      <c r="M14" s="68">
        <v>62574</v>
      </c>
      <c r="N14" s="68">
        <v>71394</v>
      </c>
      <c r="O14" s="68">
        <v>146778</v>
      </c>
      <c r="P14" s="68">
        <v>16822</v>
      </c>
      <c r="Q14" s="68">
        <v>0</v>
      </c>
      <c r="R14" s="68">
        <v>412</v>
      </c>
      <c r="S14" s="68">
        <v>0</v>
      </c>
      <c r="T14" s="68">
        <v>0</v>
      </c>
      <c r="U14" s="68">
        <v>3994</v>
      </c>
      <c r="V14" s="21">
        <v>0</v>
      </c>
      <c r="W14" s="21">
        <v>2888</v>
      </c>
    </row>
    <row r="15" spans="1:23" ht="18" customHeight="1" x14ac:dyDescent="0.15">
      <c r="A15" s="24" t="s">
        <v>112</v>
      </c>
      <c r="B15" s="19"/>
      <c r="C15" s="21"/>
      <c r="D15" s="21">
        <v>3375445</v>
      </c>
      <c r="E15" s="21">
        <v>3583303</v>
      </c>
      <c r="F15" s="21">
        <v>3766535</v>
      </c>
      <c r="G15" s="21">
        <v>3987807</v>
      </c>
      <c r="H15" s="21">
        <v>4234271</v>
      </c>
      <c r="I15" s="21">
        <v>4551897</v>
      </c>
      <c r="J15" s="23">
        <v>4748835</v>
      </c>
      <c r="K15" s="16">
        <v>5136883</v>
      </c>
      <c r="L15" s="68">
        <v>4935850</v>
      </c>
      <c r="M15" s="68">
        <v>5045740</v>
      </c>
      <c r="N15" s="68">
        <v>5183528</v>
      </c>
      <c r="O15" s="68">
        <v>5181885</v>
      </c>
      <c r="P15" s="68">
        <v>5133408</v>
      </c>
      <c r="Q15" s="68">
        <v>5639193</v>
      </c>
      <c r="R15" s="68">
        <v>4935921</v>
      </c>
      <c r="S15" s="68">
        <v>4920033</v>
      </c>
      <c r="T15" s="68">
        <v>5074248</v>
      </c>
      <c r="U15" s="68">
        <v>4912695</v>
      </c>
      <c r="V15" s="21">
        <v>4757600</v>
      </c>
      <c r="W15" s="21">
        <v>4729310</v>
      </c>
    </row>
    <row r="16" spans="1:23" ht="18" customHeight="1" x14ac:dyDescent="0.15">
      <c r="A16" s="24" t="s">
        <v>82</v>
      </c>
      <c r="B16" s="19"/>
      <c r="C16" s="21"/>
      <c r="D16" s="21">
        <v>407066</v>
      </c>
      <c r="E16" s="21">
        <v>702074</v>
      </c>
      <c r="F16" s="21">
        <v>604221</v>
      </c>
      <c r="G16" s="21">
        <v>682087</v>
      </c>
      <c r="H16" s="21">
        <v>411961</v>
      </c>
      <c r="I16" s="21">
        <v>621143</v>
      </c>
      <c r="J16" s="23">
        <v>102246</v>
      </c>
      <c r="K16" s="16">
        <v>81533</v>
      </c>
      <c r="L16" s="68">
        <v>726706</v>
      </c>
      <c r="M16" s="68">
        <v>19978</v>
      </c>
      <c r="N16" s="68">
        <v>68345</v>
      </c>
      <c r="O16" s="68">
        <v>65457</v>
      </c>
      <c r="P16" s="68">
        <v>285568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21">
        <v>145000</v>
      </c>
      <c r="W16" s="21">
        <v>0</v>
      </c>
    </row>
    <row r="17" spans="1:23" ht="18" customHeight="1" x14ac:dyDescent="0.15">
      <c r="A17" s="24" t="s">
        <v>114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  <c r="R17" s="68">
        <v>1</v>
      </c>
      <c r="S17" s="68">
        <v>1</v>
      </c>
      <c r="T17" s="68">
        <v>1</v>
      </c>
      <c r="U17" s="68">
        <v>1</v>
      </c>
      <c r="V17" s="21">
        <v>0</v>
      </c>
      <c r="W17" s="21">
        <v>0</v>
      </c>
    </row>
    <row r="18" spans="1:23" ht="18" customHeight="1" x14ac:dyDescent="0.15">
      <c r="A18" s="24" t="s">
        <v>113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1</v>
      </c>
      <c r="R18" s="68">
        <v>1</v>
      </c>
      <c r="S18" s="68">
        <v>1</v>
      </c>
      <c r="T18" s="68">
        <v>1</v>
      </c>
      <c r="U18" s="68">
        <v>1</v>
      </c>
      <c r="V18" s="21">
        <v>0</v>
      </c>
      <c r="W18" s="21">
        <v>0</v>
      </c>
    </row>
    <row r="19" spans="1:23" ht="18" customHeight="1" x14ac:dyDescent="0.15">
      <c r="A19" s="24" t="s">
        <v>115</v>
      </c>
      <c r="B19" s="19">
        <f t="shared" ref="B19:W19" si="0">SUM(B4:B18)</f>
        <v>0</v>
      </c>
      <c r="C19" s="21">
        <f t="shared" si="0"/>
        <v>0</v>
      </c>
      <c r="D19" s="21">
        <f t="shared" si="0"/>
        <v>41966079</v>
      </c>
      <c r="E19" s="21">
        <f t="shared" si="0"/>
        <v>43444077</v>
      </c>
      <c r="F19" s="21">
        <f t="shared" si="0"/>
        <v>42113987</v>
      </c>
      <c r="G19" s="21">
        <f t="shared" si="0"/>
        <v>44813918</v>
      </c>
      <c r="H19" s="21">
        <f t="shared" si="0"/>
        <v>44236375</v>
      </c>
      <c r="I19" s="21">
        <f t="shared" si="0"/>
        <v>44572056</v>
      </c>
      <c r="J19" s="21">
        <f t="shared" si="0"/>
        <v>44322595</v>
      </c>
      <c r="K19" s="21">
        <f t="shared" si="0"/>
        <v>46907797</v>
      </c>
      <c r="L19" s="69">
        <f t="shared" si="0"/>
        <v>49742265</v>
      </c>
      <c r="M19" s="69">
        <f t="shared" si="0"/>
        <v>45893191</v>
      </c>
      <c r="N19" s="69">
        <f t="shared" si="0"/>
        <v>46761355</v>
      </c>
      <c r="O19" s="69">
        <f t="shared" si="0"/>
        <v>45776079</v>
      </c>
      <c r="P19" s="69">
        <f t="shared" si="0"/>
        <v>48163751</v>
      </c>
      <c r="Q19" s="69">
        <f t="shared" si="0"/>
        <v>43366295</v>
      </c>
      <c r="R19" s="69">
        <f t="shared" si="0"/>
        <v>43919397</v>
      </c>
      <c r="S19" s="69">
        <f t="shared" si="0"/>
        <v>42584867</v>
      </c>
      <c r="T19" s="69">
        <f t="shared" si="0"/>
        <v>41486160</v>
      </c>
      <c r="U19" s="69">
        <f t="shared" si="0"/>
        <v>41098958</v>
      </c>
      <c r="V19" s="69">
        <f t="shared" si="0"/>
        <v>46738197</v>
      </c>
      <c r="W19" s="69">
        <f t="shared" si="0"/>
        <v>48464547</v>
      </c>
    </row>
    <row r="20" spans="1:23" ht="18" customHeight="1" x14ac:dyDescent="0.15"/>
    <row r="21" spans="1:23" ht="18" customHeight="1" x14ac:dyDescent="0.15"/>
    <row r="22" spans="1:23" ht="18" customHeight="1" x14ac:dyDescent="0.15"/>
    <row r="23" spans="1:23" ht="18" customHeight="1" x14ac:dyDescent="0.15"/>
    <row r="24" spans="1:23" ht="18" customHeight="1" x14ac:dyDescent="0.15"/>
    <row r="25" spans="1:23" ht="18" customHeight="1" x14ac:dyDescent="0.15"/>
    <row r="26" spans="1:23" ht="18" customHeight="1" x14ac:dyDescent="0.15"/>
    <row r="27" spans="1:23" ht="18" customHeight="1" x14ac:dyDescent="0.15"/>
    <row r="28" spans="1:23" ht="18" customHeight="1" x14ac:dyDescent="0.15"/>
    <row r="29" spans="1:23" ht="30" customHeight="1" x14ac:dyDescent="0.15"/>
    <row r="30" spans="1:23" ht="18" customHeight="1" x14ac:dyDescent="0.2">
      <c r="A30" s="38" t="s">
        <v>103</v>
      </c>
      <c r="L30" s="39"/>
      <c r="M30" s="39" t="str">
        <f>[1]財政指標!$M$1</f>
        <v>栃木市</v>
      </c>
      <c r="P30" s="39"/>
      <c r="Q30" s="39"/>
      <c r="R30" s="39"/>
      <c r="S30" s="39"/>
      <c r="T30" s="39"/>
      <c r="W30" s="39" t="str">
        <f>[1]財政指標!$M$1</f>
        <v>栃木市</v>
      </c>
    </row>
    <row r="31" spans="1:23" ht="18" customHeight="1" x14ac:dyDescent="0.15"/>
    <row r="32" spans="1:23" ht="18" customHeight="1" x14ac:dyDescent="0.15">
      <c r="A32" s="21"/>
      <c r="B32" s="21" t="s">
        <v>10</v>
      </c>
      <c r="C32" s="21" t="s">
        <v>9</v>
      </c>
      <c r="D32" s="21" t="s">
        <v>8</v>
      </c>
      <c r="E32" s="21" t="s">
        <v>7</v>
      </c>
      <c r="F32" s="21" t="s">
        <v>6</v>
      </c>
      <c r="G32" s="21" t="s">
        <v>5</v>
      </c>
      <c r="H32" s="21" t="s">
        <v>4</v>
      </c>
      <c r="I32" s="21" t="s">
        <v>3</v>
      </c>
      <c r="J32" s="17" t="s">
        <v>167</v>
      </c>
      <c r="K32" s="17" t="s">
        <v>168</v>
      </c>
      <c r="L32" s="15" t="s">
        <v>84</v>
      </c>
      <c r="M32" s="67" t="s">
        <v>176</v>
      </c>
      <c r="N32" s="67" t="s">
        <v>184</v>
      </c>
      <c r="O32" s="2" t="s">
        <v>188</v>
      </c>
      <c r="P32" s="2" t="s">
        <v>189</v>
      </c>
      <c r="Q32" s="2" t="s">
        <v>190</v>
      </c>
      <c r="R32" s="2" t="s">
        <v>195</v>
      </c>
      <c r="S32" s="2" t="s">
        <v>198</v>
      </c>
      <c r="T32" s="2" t="s">
        <v>199</v>
      </c>
      <c r="U32" s="2" t="s">
        <v>206</v>
      </c>
      <c r="V32" s="133" t="s">
        <v>304</v>
      </c>
      <c r="W32" s="133" t="s">
        <v>305</v>
      </c>
    </row>
    <row r="33" spans="1:23" s="41" customFormat="1" ht="18" customHeight="1" x14ac:dyDescent="0.15">
      <c r="A33" s="24" t="s">
        <v>94</v>
      </c>
      <c r="B33" s="40" t="e">
        <f>B4/B$19*100</f>
        <v>#DIV/0!</v>
      </c>
      <c r="C33" s="40" t="e">
        <f t="shared" ref="C33:U47" si="1">C4/C$19*100</f>
        <v>#DIV/0!</v>
      </c>
      <c r="D33" s="40">
        <f t="shared" si="1"/>
        <v>1.5948332938133198</v>
      </c>
      <c r="E33" s="40">
        <f t="shared" si="1"/>
        <v>1.6376064336687368</v>
      </c>
      <c r="F33" s="40">
        <f t="shared" si="1"/>
        <v>1.6706563546215656</v>
      </c>
      <c r="G33" s="40">
        <f t="shared" si="1"/>
        <v>1.5934848633408933</v>
      </c>
      <c r="H33" s="40">
        <f t="shared" si="1"/>
        <v>1.563342385084673</v>
      </c>
      <c r="I33" s="40">
        <f t="shared" si="1"/>
        <v>1.5297005819071932</v>
      </c>
      <c r="J33" s="40">
        <f t="shared" si="1"/>
        <v>1.5550917088676781</v>
      </c>
      <c r="K33" s="40">
        <f t="shared" si="1"/>
        <v>1.4644089979326891</v>
      </c>
      <c r="L33" s="40">
        <f t="shared" si="1"/>
        <v>1.3493374296486096</v>
      </c>
      <c r="M33" s="40">
        <f t="shared" si="1"/>
        <v>1.4389759910135689</v>
      </c>
      <c r="N33" s="40">
        <f t="shared" si="1"/>
        <v>1.3747634130790265</v>
      </c>
      <c r="O33" s="40">
        <f t="shared" si="1"/>
        <v>1.3767540028930831</v>
      </c>
      <c r="P33" s="40">
        <f t="shared" si="1"/>
        <v>1.2262458544808938</v>
      </c>
      <c r="Q33" s="40">
        <f t="shared" si="1"/>
        <v>1.3529262760399523</v>
      </c>
      <c r="R33" s="40">
        <f t="shared" si="1"/>
        <v>1.3093690698895524</v>
      </c>
      <c r="S33" s="40">
        <f t="shared" si="1"/>
        <v>1.3503435387035494</v>
      </c>
      <c r="T33" s="40">
        <f t="shared" si="1"/>
        <v>1.2885574369862141</v>
      </c>
      <c r="U33" s="40">
        <f t="shared" si="1"/>
        <v>1.2550439843268046</v>
      </c>
      <c r="V33" s="40">
        <f t="shared" ref="V33:W47" si="2">V4/V$19*100</f>
        <v>1.0691148398386014</v>
      </c>
      <c r="W33" s="40">
        <f t="shared" si="2"/>
        <v>0.64095719289401387</v>
      </c>
    </row>
    <row r="34" spans="1:23" s="41" customFormat="1" ht="18" customHeight="1" x14ac:dyDescent="0.15">
      <c r="A34" s="24" t="s">
        <v>93</v>
      </c>
      <c r="B34" s="40" t="e">
        <f t="shared" ref="B34:L47" si="3">B5/B$19*100</f>
        <v>#DIV/0!</v>
      </c>
      <c r="C34" s="40" t="e">
        <f t="shared" si="3"/>
        <v>#DIV/0!</v>
      </c>
      <c r="D34" s="40">
        <f t="shared" si="3"/>
        <v>17.918986427109378</v>
      </c>
      <c r="E34" s="40">
        <f t="shared" si="3"/>
        <v>13.099279333290934</v>
      </c>
      <c r="F34" s="40">
        <f t="shared" si="3"/>
        <v>13.62765771856272</v>
      </c>
      <c r="G34" s="40">
        <f t="shared" si="3"/>
        <v>13.706411476898761</v>
      </c>
      <c r="H34" s="40">
        <f t="shared" si="3"/>
        <v>13.603965062688793</v>
      </c>
      <c r="I34" s="40">
        <f t="shared" si="3"/>
        <v>13.230450935447088</v>
      </c>
      <c r="J34" s="40">
        <f t="shared" si="3"/>
        <v>14.499336060986501</v>
      </c>
      <c r="K34" s="40">
        <f t="shared" si="3"/>
        <v>13.719604013806064</v>
      </c>
      <c r="L34" s="40">
        <f t="shared" si="3"/>
        <v>16.153621070532274</v>
      </c>
      <c r="M34" s="40">
        <f t="shared" si="1"/>
        <v>15.525810789665945</v>
      </c>
      <c r="N34" s="40">
        <f t="shared" si="1"/>
        <v>15.35971744189192</v>
      </c>
      <c r="O34" s="40">
        <f t="shared" si="1"/>
        <v>15.171452321200338</v>
      </c>
      <c r="P34" s="40">
        <f t="shared" si="1"/>
        <v>16.166392438994215</v>
      </c>
      <c r="Q34" s="40">
        <f t="shared" si="1"/>
        <v>15.344246032546705</v>
      </c>
      <c r="R34" s="40">
        <f t="shared" si="1"/>
        <v>16.527669995104898</v>
      </c>
      <c r="S34" s="40">
        <f t="shared" si="1"/>
        <v>15.80986738786809</v>
      </c>
      <c r="T34" s="40">
        <f t="shared" si="1"/>
        <v>16.679188915050226</v>
      </c>
      <c r="U34" s="40">
        <f t="shared" si="1"/>
        <v>16.630650343981955</v>
      </c>
      <c r="V34" s="40">
        <f t="shared" si="2"/>
        <v>19.359822545144393</v>
      </c>
      <c r="W34" s="40">
        <f t="shared" si="2"/>
        <v>17.252341180450941</v>
      </c>
    </row>
    <row r="35" spans="1:23" s="41" customFormat="1" ht="18" customHeight="1" x14ac:dyDescent="0.15">
      <c r="A35" s="24" t="s">
        <v>95</v>
      </c>
      <c r="B35" s="40" t="e">
        <f t="shared" si="3"/>
        <v>#DIV/0!</v>
      </c>
      <c r="C35" s="40" t="e">
        <f t="shared" si="3"/>
        <v>#DIV/0!</v>
      </c>
      <c r="D35" s="40">
        <f t="shared" si="3"/>
        <v>13.931077525732153</v>
      </c>
      <c r="E35" s="40">
        <f t="shared" si="3"/>
        <v>11.473267115330819</v>
      </c>
      <c r="F35" s="40">
        <f t="shared" si="3"/>
        <v>13.877776521135365</v>
      </c>
      <c r="G35" s="40">
        <f t="shared" si="3"/>
        <v>13.595898934790748</v>
      </c>
      <c r="H35" s="40">
        <f t="shared" si="3"/>
        <v>14.844109626975538</v>
      </c>
      <c r="I35" s="40">
        <f t="shared" si="3"/>
        <v>16.303744211395589</v>
      </c>
      <c r="J35" s="40">
        <f t="shared" si="3"/>
        <v>15.793344229957654</v>
      </c>
      <c r="K35" s="40">
        <f t="shared" si="3"/>
        <v>17.428966020297224</v>
      </c>
      <c r="L35" s="40">
        <f t="shared" si="3"/>
        <v>20.458817064321458</v>
      </c>
      <c r="M35" s="40">
        <f t="shared" si="1"/>
        <v>18.622575187678713</v>
      </c>
      <c r="N35" s="40">
        <f t="shared" si="1"/>
        <v>19.178422011081587</v>
      </c>
      <c r="O35" s="40">
        <f t="shared" si="1"/>
        <v>21.612576297764601</v>
      </c>
      <c r="P35" s="40">
        <f t="shared" si="1"/>
        <v>19.408762411382785</v>
      </c>
      <c r="Q35" s="40">
        <f t="shared" si="1"/>
        <v>22.598684070197837</v>
      </c>
      <c r="R35" s="40">
        <f t="shared" si="1"/>
        <v>22.599012459119145</v>
      </c>
      <c r="S35" s="40">
        <f t="shared" si="1"/>
        <v>24.556298367680707</v>
      </c>
      <c r="T35" s="40">
        <f t="shared" si="1"/>
        <v>25.750057368529649</v>
      </c>
      <c r="U35" s="40">
        <f t="shared" si="1"/>
        <v>26.765943798380487</v>
      </c>
      <c r="V35" s="40">
        <f t="shared" si="2"/>
        <v>24.341144353514537</v>
      </c>
      <c r="W35" s="40">
        <f t="shared" si="2"/>
        <v>29.227581555647262</v>
      </c>
    </row>
    <row r="36" spans="1:23" s="41" customFormat="1" ht="18" customHeight="1" x14ac:dyDescent="0.15">
      <c r="A36" s="24" t="s">
        <v>104</v>
      </c>
      <c r="B36" s="40" t="e">
        <f t="shared" si="3"/>
        <v>#DIV/0!</v>
      </c>
      <c r="C36" s="40" t="e">
        <f t="shared" si="3"/>
        <v>#DIV/0!</v>
      </c>
      <c r="D36" s="40">
        <f t="shared" si="3"/>
        <v>6.0537011332414448</v>
      </c>
      <c r="E36" s="40">
        <f t="shared" si="3"/>
        <v>6.8041887505171301</v>
      </c>
      <c r="F36" s="40">
        <f t="shared" si="3"/>
        <v>6.7004745952930085</v>
      </c>
      <c r="G36" s="40">
        <f t="shared" si="3"/>
        <v>8.0841893806294731</v>
      </c>
      <c r="H36" s="40">
        <f t="shared" si="3"/>
        <v>6.6788655263908936</v>
      </c>
      <c r="I36" s="40">
        <f t="shared" si="3"/>
        <v>7.2865743505302962</v>
      </c>
      <c r="J36" s="40">
        <f t="shared" si="3"/>
        <v>7.302643268066773</v>
      </c>
      <c r="K36" s="40">
        <f t="shared" si="3"/>
        <v>6.7037916958666806</v>
      </c>
      <c r="L36" s="40">
        <f t="shared" si="3"/>
        <v>6.3203756403131219</v>
      </c>
      <c r="M36" s="40">
        <f t="shared" si="1"/>
        <v>6.8584335310220634</v>
      </c>
      <c r="N36" s="40">
        <f t="shared" si="1"/>
        <v>7.0400248239170997</v>
      </c>
      <c r="O36" s="40">
        <f t="shared" si="1"/>
        <v>8.0107909635510719</v>
      </c>
      <c r="P36" s="40">
        <f t="shared" si="1"/>
        <v>7.1481496530450883</v>
      </c>
      <c r="Q36" s="40">
        <f t="shared" si="1"/>
        <v>7.055209581542532</v>
      </c>
      <c r="R36" s="40">
        <f t="shared" si="1"/>
        <v>7.8864083675830061</v>
      </c>
      <c r="S36" s="40">
        <f t="shared" si="1"/>
        <v>8.8510244730833598</v>
      </c>
      <c r="T36" s="40">
        <f t="shared" si="1"/>
        <v>8.4586522348657969</v>
      </c>
      <c r="U36" s="40">
        <f t="shared" si="1"/>
        <v>8.9964251648423783</v>
      </c>
      <c r="V36" s="40">
        <f t="shared" si="2"/>
        <v>8.6491312448359956</v>
      </c>
      <c r="W36" s="40">
        <f t="shared" si="2"/>
        <v>8.3036987841854781</v>
      </c>
    </row>
    <row r="37" spans="1:23" s="41" customFormat="1" ht="18" customHeight="1" x14ac:dyDescent="0.15">
      <c r="A37" s="24" t="s">
        <v>105</v>
      </c>
      <c r="B37" s="40" t="e">
        <f t="shared" si="3"/>
        <v>#DIV/0!</v>
      </c>
      <c r="C37" s="40" t="e">
        <f t="shared" si="3"/>
        <v>#DIV/0!</v>
      </c>
      <c r="D37" s="40">
        <f t="shared" si="3"/>
        <v>0.72505701569117287</v>
      </c>
      <c r="E37" s="40">
        <f t="shared" si="3"/>
        <v>0.6731412431664735</v>
      </c>
      <c r="F37" s="40">
        <f t="shared" si="3"/>
        <v>0.70365695843521059</v>
      </c>
      <c r="G37" s="40">
        <f t="shared" si="3"/>
        <v>0.70750118300301257</v>
      </c>
      <c r="H37" s="40">
        <f t="shared" si="3"/>
        <v>0.68029308459384386</v>
      </c>
      <c r="I37" s="40">
        <f t="shared" si="3"/>
        <v>0.70729965878172629</v>
      </c>
      <c r="J37" s="40">
        <f t="shared" si="3"/>
        <v>0.63443487458259151</v>
      </c>
      <c r="K37" s="40">
        <f t="shared" si="3"/>
        <v>0.51653246474141601</v>
      </c>
      <c r="L37" s="40">
        <f t="shared" si="3"/>
        <v>0.45594626621847639</v>
      </c>
      <c r="M37" s="40">
        <f t="shared" si="1"/>
        <v>0.58577534955021981</v>
      </c>
      <c r="N37" s="40">
        <f t="shared" si="1"/>
        <v>0.621406287307115</v>
      </c>
      <c r="O37" s="40">
        <f t="shared" si="1"/>
        <v>0.53996761059417087</v>
      </c>
      <c r="P37" s="40">
        <f t="shared" si="1"/>
        <v>0.43181229800810161</v>
      </c>
      <c r="Q37" s="40">
        <f t="shared" si="1"/>
        <v>0.46546747883350426</v>
      </c>
      <c r="R37" s="40">
        <f t="shared" si="1"/>
        <v>0.40520820447512063</v>
      </c>
      <c r="S37" s="40">
        <f t="shared" si="1"/>
        <v>0.35865087943094903</v>
      </c>
      <c r="T37" s="40">
        <f t="shared" si="1"/>
        <v>0.30958758294332372</v>
      </c>
      <c r="U37" s="40">
        <f t="shared" si="1"/>
        <v>0.28429917858258114</v>
      </c>
      <c r="V37" s="40">
        <f t="shared" si="2"/>
        <v>0.59511067574985832</v>
      </c>
      <c r="W37" s="40">
        <f t="shared" si="2"/>
        <v>0.92998909078836534</v>
      </c>
    </row>
    <row r="38" spans="1:23" s="41" customFormat="1" ht="18" customHeight="1" x14ac:dyDescent="0.15">
      <c r="A38" s="24" t="s">
        <v>106</v>
      </c>
      <c r="B38" s="40" t="e">
        <f t="shared" si="3"/>
        <v>#DIV/0!</v>
      </c>
      <c r="C38" s="40" t="e">
        <f t="shared" si="3"/>
        <v>#DIV/0!</v>
      </c>
      <c r="D38" s="40">
        <f t="shared" si="3"/>
        <v>4.4455499404650123</v>
      </c>
      <c r="E38" s="40">
        <f t="shared" si="3"/>
        <v>4.9483684507786876</v>
      </c>
      <c r="F38" s="40">
        <f t="shared" si="3"/>
        <v>6.9427361508184919</v>
      </c>
      <c r="G38" s="40">
        <f t="shared" si="3"/>
        <v>4.9371380560833806</v>
      </c>
      <c r="H38" s="40">
        <f t="shared" si="3"/>
        <v>5.4803631626687315</v>
      </c>
      <c r="I38" s="40">
        <f t="shared" si="3"/>
        <v>6.3167088365858648</v>
      </c>
      <c r="J38" s="40">
        <f t="shared" si="3"/>
        <v>6.0788566192931617</v>
      </c>
      <c r="K38" s="40">
        <f t="shared" si="3"/>
        <v>4.3680435472166819</v>
      </c>
      <c r="L38" s="40">
        <f t="shared" si="3"/>
        <v>3.8589215830843244</v>
      </c>
      <c r="M38" s="40">
        <f t="shared" si="1"/>
        <v>3.6022053903377516</v>
      </c>
      <c r="N38" s="40">
        <f t="shared" si="1"/>
        <v>3.4485206855105033</v>
      </c>
      <c r="O38" s="40">
        <f t="shared" si="1"/>
        <v>3.3473989766576553</v>
      </c>
      <c r="P38" s="40">
        <f t="shared" si="1"/>
        <v>2.9042069418555045</v>
      </c>
      <c r="Q38" s="40">
        <f t="shared" si="1"/>
        <v>3.4189685791696061</v>
      </c>
      <c r="R38" s="40">
        <f t="shared" si="1"/>
        <v>3.3232264095064878</v>
      </c>
      <c r="S38" s="40">
        <f t="shared" si="1"/>
        <v>2.5352339365061303</v>
      </c>
      <c r="T38" s="40">
        <f t="shared" si="1"/>
        <v>2.4930651571512041</v>
      </c>
      <c r="U38" s="40">
        <f t="shared" si="1"/>
        <v>1.9624804113038585</v>
      </c>
      <c r="V38" s="40">
        <f t="shared" si="2"/>
        <v>2.1065682101515386</v>
      </c>
      <c r="W38" s="40">
        <f t="shared" si="2"/>
        <v>1.905429963061452</v>
      </c>
    </row>
    <row r="39" spans="1:23" s="41" customFormat="1" ht="18" customHeight="1" x14ac:dyDescent="0.15">
      <c r="A39" s="24" t="s">
        <v>107</v>
      </c>
      <c r="B39" s="40" t="e">
        <f t="shared" si="3"/>
        <v>#DIV/0!</v>
      </c>
      <c r="C39" s="40" t="e">
        <f t="shared" si="3"/>
        <v>#DIV/0!</v>
      </c>
      <c r="D39" s="40">
        <f t="shared" si="3"/>
        <v>3.3607714459099212</v>
      </c>
      <c r="E39" s="40">
        <f t="shared" si="3"/>
        <v>3.9008309464141679</v>
      </c>
      <c r="F39" s="40">
        <f t="shared" si="3"/>
        <v>4.54261431006283</v>
      </c>
      <c r="G39" s="40">
        <f t="shared" si="3"/>
        <v>4.6005685108809278</v>
      </c>
      <c r="H39" s="40">
        <f t="shared" si="3"/>
        <v>6.4181999542231933</v>
      </c>
      <c r="I39" s="40">
        <f t="shared" si="3"/>
        <v>5.0894309205749906</v>
      </c>
      <c r="J39" s="40">
        <f t="shared" si="3"/>
        <v>5.0003480166267344</v>
      </c>
      <c r="K39" s="40">
        <f t="shared" si="3"/>
        <v>5.9668502445339735</v>
      </c>
      <c r="L39" s="40">
        <f t="shared" si="3"/>
        <v>4.6217818991555779</v>
      </c>
      <c r="M39" s="40">
        <f t="shared" si="1"/>
        <v>4.928434808553626</v>
      </c>
      <c r="N39" s="40">
        <f t="shared" si="1"/>
        <v>4.9733118298218688</v>
      </c>
      <c r="O39" s="40">
        <f t="shared" si="1"/>
        <v>5.1342296049427905</v>
      </c>
      <c r="P39" s="40">
        <f t="shared" si="1"/>
        <v>6.9939029458066919</v>
      </c>
      <c r="Q39" s="40">
        <f t="shared" si="1"/>
        <v>6.3250226933151659</v>
      </c>
      <c r="R39" s="40">
        <f t="shared" si="1"/>
        <v>5.9223126401302828</v>
      </c>
      <c r="S39" s="40">
        <f t="shared" si="1"/>
        <v>5.5530524493595346</v>
      </c>
      <c r="T39" s="40">
        <f t="shared" si="1"/>
        <v>5.2592647764941365</v>
      </c>
      <c r="U39" s="40">
        <f t="shared" si="1"/>
        <v>5.4014289121393295</v>
      </c>
      <c r="V39" s="40">
        <f t="shared" si="2"/>
        <v>4.6765133023851995</v>
      </c>
      <c r="W39" s="40">
        <f t="shared" si="2"/>
        <v>4.2346893286756604</v>
      </c>
    </row>
    <row r="40" spans="1:23" s="41" customFormat="1" ht="18" customHeight="1" x14ac:dyDescent="0.15">
      <c r="A40" s="24" t="s">
        <v>108</v>
      </c>
      <c r="B40" s="40" t="e">
        <f t="shared" si="3"/>
        <v>#DIV/0!</v>
      </c>
      <c r="C40" s="40" t="e">
        <f t="shared" si="3"/>
        <v>#DIV/0!</v>
      </c>
      <c r="D40" s="40">
        <f t="shared" si="3"/>
        <v>24.560092926479978</v>
      </c>
      <c r="E40" s="40">
        <f t="shared" si="3"/>
        <v>25.552983896976333</v>
      </c>
      <c r="F40" s="40">
        <f t="shared" si="3"/>
        <v>23.667837481167481</v>
      </c>
      <c r="G40" s="40">
        <f t="shared" si="3"/>
        <v>26.941763940390128</v>
      </c>
      <c r="H40" s="40">
        <f t="shared" si="3"/>
        <v>25.143167811557799</v>
      </c>
      <c r="I40" s="40">
        <f t="shared" si="3"/>
        <v>22.000676836626067</v>
      </c>
      <c r="J40" s="40">
        <f t="shared" si="3"/>
        <v>22.291357263716169</v>
      </c>
      <c r="K40" s="40">
        <f t="shared" si="3"/>
        <v>22.34654081068868</v>
      </c>
      <c r="L40" s="40">
        <f t="shared" si="3"/>
        <v>20.358660788767864</v>
      </c>
      <c r="M40" s="40">
        <f t="shared" si="1"/>
        <v>20.606682154657758</v>
      </c>
      <c r="N40" s="40">
        <f t="shared" si="1"/>
        <v>18.799592099074118</v>
      </c>
      <c r="O40" s="40">
        <f t="shared" si="1"/>
        <v>16.985585418969588</v>
      </c>
      <c r="P40" s="40">
        <f t="shared" si="1"/>
        <v>18.594052194979582</v>
      </c>
      <c r="Q40" s="40">
        <f t="shared" si="1"/>
        <v>14.911336096385453</v>
      </c>
      <c r="R40" s="40">
        <f t="shared" si="1"/>
        <v>13.435061505967397</v>
      </c>
      <c r="S40" s="40">
        <f t="shared" si="1"/>
        <v>13.502883547810541</v>
      </c>
      <c r="T40" s="40">
        <f t="shared" si="1"/>
        <v>13.312545677883902</v>
      </c>
      <c r="U40" s="40">
        <f t="shared" si="1"/>
        <v>12.242037863830999</v>
      </c>
      <c r="V40" s="40">
        <f t="shared" si="2"/>
        <v>13.184759780100203</v>
      </c>
      <c r="W40" s="40">
        <f t="shared" si="2"/>
        <v>11.412730216997593</v>
      </c>
    </row>
    <row r="41" spans="1:23" s="41" customFormat="1" ht="18" customHeight="1" x14ac:dyDescent="0.15">
      <c r="A41" s="24" t="s">
        <v>109</v>
      </c>
      <c r="B41" s="40" t="e">
        <f t="shared" si="3"/>
        <v>#DIV/0!</v>
      </c>
      <c r="C41" s="40" t="e">
        <f t="shared" si="3"/>
        <v>#DIV/0!</v>
      </c>
      <c r="D41" s="40">
        <f t="shared" si="3"/>
        <v>2.8397196697837792</v>
      </c>
      <c r="E41" s="40">
        <f t="shared" si="3"/>
        <v>2.8837740067535558</v>
      </c>
      <c r="F41" s="40">
        <f t="shared" si="3"/>
        <v>3.1021997513557666</v>
      </c>
      <c r="G41" s="40">
        <f t="shared" si="3"/>
        <v>3.0249263186494875</v>
      </c>
      <c r="H41" s="40">
        <f t="shared" si="3"/>
        <v>3.2223707299705278</v>
      </c>
      <c r="I41" s="40">
        <f t="shared" si="3"/>
        <v>3.4108164092766997</v>
      </c>
      <c r="J41" s="40">
        <f t="shared" si="3"/>
        <v>3.4547435681507368</v>
      </c>
      <c r="K41" s="40">
        <f t="shared" si="3"/>
        <v>3.7247986725959441</v>
      </c>
      <c r="L41" s="40">
        <f t="shared" si="3"/>
        <v>3.6336182117963469</v>
      </c>
      <c r="M41" s="40">
        <f t="shared" si="1"/>
        <v>3.6034604784836164</v>
      </c>
      <c r="N41" s="40">
        <f t="shared" si="1"/>
        <v>3.5041563701479568</v>
      </c>
      <c r="O41" s="40">
        <f t="shared" si="1"/>
        <v>3.6073273117166718</v>
      </c>
      <c r="P41" s="40">
        <f t="shared" si="1"/>
        <v>3.3179330239457467</v>
      </c>
      <c r="Q41" s="40">
        <f t="shared" si="1"/>
        <v>3.6640298646679406</v>
      </c>
      <c r="R41" s="40">
        <f t="shared" si="1"/>
        <v>3.6647087845946515</v>
      </c>
      <c r="S41" s="40">
        <f t="shared" si="1"/>
        <v>3.7761794583038149</v>
      </c>
      <c r="T41" s="40">
        <f t="shared" si="1"/>
        <v>3.9735685346631264</v>
      </c>
      <c r="U41" s="40">
        <f t="shared" si="1"/>
        <v>3.8757722276073276</v>
      </c>
      <c r="V41" s="40">
        <f t="shared" si="2"/>
        <v>3.6559711535299488</v>
      </c>
      <c r="W41" s="40">
        <f t="shared" si="2"/>
        <v>4.0948695961194073</v>
      </c>
    </row>
    <row r="42" spans="1:23" s="41" customFormat="1" ht="18" customHeight="1" x14ac:dyDescent="0.15">
      <c r="A42" s="24" t="s">
        <v>110</v>
      </c>
      <c r="B42" s="40" t="e">
        <f t="shared" si="3"/>
        <v>#DIV/0!</v>
      </c>
      <c r="C42" s="40" t="e">
        <f t="shared" si="3"/>
        <v>#DIV/0!</v>
      </c>
      <c r="D42" s="40">
        <f t="shared" si="3"/>
        <v>15.416841778332449</v>
      </c>
      <c r="E42" s="40">
        <f t="shared" si="3"/>
        <v>19.162437263887551</v>
      </c>
      <c r="F42" s="40">
        <f t="shared" si="3"/>
        <v>14.751422134408696</v>
      </c>
      <c r="G42" s="40">
        <f t="shared" si="3"/>
        <v>12.240014363394872</v>
      </c>
      <c r="H42" s="40">
        <f t="shared" si="3"/>
        <v>11.701315941914318</v>
      </c>
      <c r="I42" s="40">
        <f t="shared" si="3"/>
        <v>12.488777722077707</v>
      </c>
      <c r="J42" s="40">
        <f t="shared" si="3"/>
        <v>12.425389352766912</v>
      </c>
      <c r="K42" s="40">
        <f t="shared" si="3"/>
        <v>12.498725958074731</v>
      </c>
      <c r="L42" s="40">
        <f t="shared" si="3"/>
        <v>11.319928837176995</v>
      </c>
      <c r="M42" s="40">
        <f t="shared" si="1"/>
        <v>13.053239204918221</v>
      </c>
      <c r="N42" s="40">
        <f t="shared" si="1"/>
        <v>14.316182668359376</v>
      </c>
      <c r="O42" s="40">
        <f t="shared" si="1"/>
        <v>12.430208362756453</v>
      </c>
      <c r="P42" s="40">
        <f t="shared" si="1"/>
        <v>12.522465287223996</v>
      </c>
      <c r="Q42" s="40">
        <f t="shared" si="1"/>
        <v>11.860473669701319</v>
      </c>
      <c r="R42" s="40">
        <f t="shared" si="1"/>
        <v>13.687489835072189</v>
      </c>
      <c r="S42" s="40">
        <f t="shared" si="1"/>
        <v>12.152983828738973</v>
      </c>
      <c r="T42" s="40">
        <f t="shared" si="1"/>
        <v>10.244324854361068</v>
      </c>
      <c r="U42" s="40">
        <f t="shared" si="1"/>
        <v>10.622862993266155</v>
      </c>
      <c r="V42" s="40">
        <f t="shared" si="2"/>
        <v>11.872370686443039</v>
      </c>
      <c r="W42" s="40">
        <f t="shared" si="2"/>
        <v>12.233466249050053</v>
      </c>
    </row>
    <row r="43" spans="1:23" s="41" customFormat="1" ht="18" customHeight="1" x14ac:dyDescent="0.15">
      <c r="A43" s="24" t="s">
        <v>111</v>
      </c>
      <c r="B43" s="40" t="e">
        <f t="shared" si="3"/>
        <v>#DIV/0!</v>
      </c>
      <c r="C43" s="40" t="e">
        <f t="shared" si="3"/>
        <v>#DIV/0!</v>
      </c>
      <c r="D43" s="40">
        <f t="shared" si="3"/>
        <v>0.14011077851709711</v>
      </c>
      <c r="E43" s="40">
        <f t="shared" si="3"/>
        <v>0</v>
      </c>
      <c r="F43" s="40">
        <f t="shared" si="3"/>
        <v>3.4572836810725142E-2</v>
      </c>
      <c r="G43" s="40">
        <f t="shared" si="3"/>
        <v>0.14746981060660663</v>
      </c>
      <c r="H43" s="40">
        <f t="shared" si="3"/>
        <v>0.16081335778530678</v>
      </c>
      <c r="I43" s="40">
        <f t="shared" si="3"/>
        <v>2.9803426613302288E-2</v>
      </c>
      <c r="J43" s="40">
        <f t="shared" si="3"/>
        <v>1.9516005324146747E-2</v>
      </c>
      <c r="K43" s="40">
        <f t="shared" si="3"/>
        <v>0.13690048159797399</v>
      </c>
      <c r="L43" s="40">
        <f t="shared" si="3"/>
        <v>8.5199176193524767E-2</v>
      </c>
      <c r="M43" s="40">
        <f t="shared" si="1"/>
        <v>0.13634702367939505</v>
      </c>
      <c r="N43" s="40">
        <f t="shared" si="1"/>
        <v>0.15267735505098173</v>
      </c>
      <c r="O43" s="40">
        <f t="shared" si="1"/>
        <v>0.32064345222752699</v>
      </c>
      <c r="P43" s="40">
        <f t="shared" si="1"/>
        <v>3.4926681686399383E-2</v>
      </c>
      <c r="Q43" s="40">
        <f t="shared" si="1"/>
        <v>0</v>
      </c>
      <c r="R43" s="40">
        <f t="shared" si="1"/>
        <v>9.3808209616356986E-4</v>
      </c>
      <c r="S43" s="40">
        <f t="shared" si="1"/>
        <v>0</v>
      </c>
      <c r="T43" s="40">
        <f t="shared" si="1"/>
        <v>0</v>
      </c>
      <c r="U43" s="40">
        <f t="shared" si="1"/>
        <v>9.7180079358702952E-3</v>
      </c>
      <c r="V43" s="40">
        <f t="shared" si="2"/>
        <v>0</v>
      </c>
      <c r="W43" s="40">
        <f t="shared" si="2"/>
        <v>5.9589951392716002E-3</v>
      </c>
    </row>
    <row r="44" spans="1:23" s="41" customFormat="1" ht="18" customHeight="1" x14ac:dyDescent="0.15">
      <c r="A44" s="24" t="s">
        <v>112</v>
      </c>
      <c r="B44" s="40" t="e">
        <f t="shared" si="3"/>
        <v>#DIV/0!</v>
      </c>
      <c r="C44" s="40" t="e">
        <f t="shared" si="3"/>
        <v>#DIV/0!</v>
      </c>
      <c r="D44" s="40">
        <f t="shared" si="3"/>
        <v>8.0432698990058142</v>
      </c>
      <c r="E44" s="40">
        <f t="shared" si="3"/>
        <v>8.248081781090665</v>
      </c>
      <c r="F44" s="40">
        <f t="shared" si="3"/>
        <v>8.943667575335482</v>
      </c>
      <c r="G44" s="40">
        <f t="shared" si="3"/>
        <v>8.8985903888162596</v>
      </c>
      <c r="H44" s="40">
        <f t="shared" si="3"/>
        <v>9.5719212978007349</v>
      </c>
      <c r="I44" s="40">
        <f t="shared" si="3"/>
        <v>10.212445663264894</v>
      </c>
      <c r="J44" s="40">
        <f t="shared" si="3"/>
        <v>10.714253080172766</v>
      </c>
      <c r="K44" s="40">
        <f t="shared" si="3"/>
        <v>10.951021639323628</v>
      </c>
      <c r="L44" s="40">
        <f t="shared" si="3"/>
        <v>9.9228493113451908</v>
      </c>
      <c r="M44" s="40">
        <f t="shared" si="1"/>
        <v>10.994528578324397</v>
      </c>
      <c r="N44" s="40">
        <f t="shared" si="1"/>
        <v>11.08506800113042</v>
      </c>
      <c r="O44" s="40">
        <f t="shared" si="1"/>
        <v>11.320071778100523</v>
      </c>
      <c r="P44" s="40">
        <f t="shared" si="1"/>
        <v>10.658239637523248</v>
      </c>
      <c r="Q44" s="40">
        <f t="shared" si="1"/>
        <v>13.003631045723413</v>
      </c>
      <c r="R44" s="40">
        <f t="shared" si="1"/>
        <v>11.238590092664523</v>
      </c>
      <c r="S44" s="40">
        <f t="shared" si="1"/>
        <v>11.553477436010308</v>
      </c>
      <c r="T44" s="40">
        <f t="shared" si="1"/>
        <v>12.23118264018651</v>
      </c>
      <c r="U44" s="40">
        <f t="shared" si="1"/>
        <v>11.95333224749883</v>
      </c>
      <c r="V44" s="40">
        <f t="shared" si="2"/>
        <v>10.179254454338494</v>
      </c>
      <c r="W44" s="40">
        <f t="shared" si="2"/>
        <v>9.7582878469905019</v>
      </c>
    </row>
    <row r="45" spans="1:23" s="41" customFormat="1" ht="18" customHeight="1" x14ac:dyDescent="0.15">
      <c r="A45" s="24" t="s">
        <v>82</v>
      </c>
      <c r="B45" s="40" t="e">
        <f t="shared" si="3"/>
        <v>#DIV/0!</v>
      </c>
      <c r="C45" s="40" t="e">
        <f t="shared" si="3"/>
        <v>#DIV/0!</v>
      </c>
      <c r="D45" s="40">
        <f t="shared" si="3"/>
        <v>0.96998816591847903</v>
      </c>
      <c r="E45" s="40">
        <f t="shared" si="3"/>
        <v>1.6160407781249446</v>
      </c>
      <c r="F45" s="40">
        <f t="shared" si="3"/>
        <v>1.4347276119926617</v>
      </c>
      <c r="G45" s="40">
        <f t="shared" si="3"/>
        <v>1.5220427725154493</v>
      </c>
      <c r="H45" s="40">
        <f t="shared" si="3"/>
        <v>0.93127205834564886</v>
      </c>
      <c r="I45" s="40">
        <f t="shared" si="3"/>
        <v>1.3935704469185806</v>
      </c>
      <c r="J45" s="40">
        <f t="shared" si="3"/>
        <v>0.23068595148817436</v>
      </c>
      <c r="K45" s="40">
        <f t="shared" si="3"/>
        <v>0.17381545332431622</v>
      </c>
      <c r="L45" s="40">
        <f t="shared" si="3"/>
        <v>1.4609427214462389</v>
      </c>
      <c r="M45" s="40">
        <f t="shared" si="1"/>
        <v>4.353151211472743E-2</v>
      </c>
      <c r="N45" s="40">
        <f t="shared" si="1"/>
        <v>0.14615701362802683</v>
      </c>
      <c r="O45" s="40">
        <f t="shared" si="1"/>
        <v>0.14299389862552447</v>
      </c>
      <c r="P45" s="40">
        <f t="shared" si="1"/>
        <v>0.59291063106775055</v>
      </c>
      <c r="Q45" s="40">
        <f t="shared" si="1"/>
        <v>0</v>
      </c>
      <c r="R45" s="40">
        <f t="shared" si="1"/>
        <v>0</v>
      </c>
      <c r="S45" s="40">
        <f t="shared" si="1"/>
        <v>0</v>
      </c>
      <c r="T45" s="40">
        <f t="shared" si="1"/>
        <v>0</v>
      </c>
      <c r="U45" s="40">
        <f t="shared" si="1"/>
        <v>0</v>
      </c>
      <c r="V45" s="40">
        <f t="shared" si="2"/>
        <v>0.31023875396819434</v>
      </c>
      <c r="W45" s="40">
        <f t="shared" si="2"/>
        <v>0</v>
      </c>
    </row>
    <row r="46" spans="1:23" s="41" customFormat="1" ht="18" customHeight="1" x14ac:dyDescent="0.15">
      <c r="A46" s="24" t="s">
        <v>114</v>
      </c>
      <c r="B46" s="40" t="e">
        <f t="shared" si="3"/>
        <v>#DIV/0!</v>
      </c>
      <c r="C46" s="40" t="e">
        <f t="shared" si="3"/>
        <v>#DIV/0!</v>
      </c>
      <c r="D46" s="40">
        <f t="shared" si="3"/>
        <v>0</v>
      </c>
      <c r="E46" s="40">
        <f t="shared" si="3"/>
        <v>0</v>
      </c>
      <c r="F46" s="40">
        <f t="shared" si="3"/>
        <v>0</v>
      </c>
      <c r="G46" s="40">
        <f t="shared" si="3"/>
        <v>0</v>
      </c>
      <c r="H46" s="40">
        <f t="shared" si="3"/>
        <v>0</v>
      </c>
      <c r="I46" s="40">
        <f t="shared" si="3"/>
        <v>0</v>
      </c>
      <c r="J46" s="40">
        <f t="shared" si="3"/>
        <v>0</v>
      </c>
      <c r="K46" s="40">
        <f t="shared" si="3"/>
        <v>0</v>
      </c>
      <c r="L46" s="40">
        <f t="shared" si="3"/>
        <v>0</v>
      </c>
      <c r="M46" s="40">
        <f t="shared" si="1"/>
        <v>0</v>
      </c>
      <c r="N46" s="40">
        <f t="shared" si="1"/>
        <v>0</v>
      </c>
      <c r="O46" s="40">
        <f t="shared" si="1"/>
        <v>0</v>
      </c>
      <c r="P46" s="40">
        <f t="shared" si="1"/>
        <v>0</v>
      </c>
      <c r="Q46" s="40">
        <f t="shared" si="1"/>
        <v>2.3059382868654102E-6</v>
      </c>
      <c r="R46" s="40">
        <f t="shared" si="1"/>
        <v>2.27689829165915E-6</v>
      </c>
      <c r="S46" s="40">
        <f t="shared" si="1"/>
        <v>2.3482520210759373E-6</v>
      </c>
      <c r="T46" s="40">
        <f t="shared" si="1"/>
        <v>2.4104424222439482E-6</v>
      </c>
      <c r="U46" s="40">
        <f t="shared" si="1"/>
        <v>2.4331517115348764E-6</v>
      </c>
      <c r="V46" s="40">
        <f t="shared" si="2"/>
        <v>0</v>
      </c>
      <c r="W46" s="40">
        <f t="shared" si="2"/>
        <v>0</v>
      </c>
    </row>
    <row r="47" spans="1:23" s="41" customFormat="1" ht="18" customHeight="1" x14ac:dyDescent="0.15">
      <c r="A47" s="24" t="s">
        <v>113</v>
      </c>
      <c r="B47" s="40" t="e">
        <f t="shared" si="3"/>
        <v>#DIV/0!</v>
      </c>
      <c r="C47" s="40" t="e">
        <f t="shared" si="3"/>
        <v>#DIV/0!</v>
      </c>
      <c r="D47" s="40">
        <f t="shared" si="3"/>
        <v>0</v>
      </c>
      <c r="E47" s="40">
        <f t="shared" si="3"/>
        <v>0</v>
      </c>
      <c r="F47" s="40">
        <f t="shared" si="3"/>
        <v>0</v>
      </c>
      <c r="G47" s="40">
        <f t="shared" si="3"/>
        <v>0</v>
      </c>
      <c r="H47" s="40">
        <f t="shared" si="3"/>
        <v>0</v>
      </c>
      <c r="I47" s="40">
        <f t="shared" si="3"/>
        <v>0</v>
      </c>
      <c r="J47" s="40">
        <f t="shared" si="3"/>
        <v>0</v>
      </c>
      <c r="K47" s="40">
        <f t="shared" si="3"/>
        <v>0</v>
      </c>
      <c r="L47" s="40">
        <f t="shared" si="3"/>
        <v>0</v>
      </c>
      <c r="M47" s="40">
        <f t="shared" si="1"/>
        <v>0</v>
      </c>
      <c r="N47" s="40">
        <f t="shared" si="1"/>
        <v>0</v>
      </c>
      <c r="O47" s="40">
        <f t="shared" si="1"/>
        <v>0</v>
      </c>
      <c r="P47" s="40">
        <f t="shared" si="1"/>
        <v>0</v>
      </c>
      <c r="Q47" s="40">
        <f t="shared" si="1"/>
        <v>2.3059382868654102E-6</v>
      </c>
      <c r="R47" s="40">
        <f t="shared" si="1"/>
        <v>2.27689829165915E-6</v>
      </c>
      <c r="S47" s="40">
        <f t="shared" si="1"/>
        <v>2.3482520210759373E-6</v>
      </c>
      <c r="T47" s="40">
        <f t="shared" si="1"/>
        <v>2.4104424222439482E-6</v>
      </c>
      <c r="U47" s="40">
        <f t="shared" si="1"/>
        <v>2.4331517115348764E-6</v>
      </c>
      <c r="V47" s="40">
        <f t="shared" si="2"/>
        <v>0</v>
      </c>
      <c r="W47" s="40">
        <f t="shared" si="2"/>
        <v>0</v>
      </c>
    </row>
    <row r="48" spans="1:23" s="41" customFormat="1" ht="18" customHeight="1" x14ac:dyDescent="0.15">
      <c r="A48" s="24" t="s">
        <v>115</v>
      </c>
      <c r="B48" s="40" t="e">
        <f t="shared" ref="B48:U48" si="4">SUM(B33:B47)</f>
        <v>#DIV/0!</v>
      </c>
      <c r="C48" s="37" t="e">
        <f t="shared" si="4"/>
        <v>#DIV/0!</v>
      </c>
      <c r="D48" s="37">
        <f t="shared" si="4"/>
        <v>99.999999999999986</v>
      </c>
      <c r="E48" s="37">
        <f t="shared" si="4"/>
        <v>99.999999999999986</v>
      </c>
      <c r="F48" s="37">
        <f t="shared" si="4"/>
        <v>100</v>
      </c>
      <c r="G48" s="37">
        <f t="shared" si="4"/>
        <v>100</v>
      </c>
      <c r="H48" s="37">
        <f t="shared" si="4"/>
        <v>100</v>
      </c>
      <c r="I48" s="37">
        <f t="shared" si="4"/>
        <v>100</v>
      </c>
      <c r="J48" s="37">
        <f t="shared" si="4"/>
        <v>99.999999999999986</v>
      </c>
      <c r="K48" s="37">
        <f t="shared" si="4"/>
        <v>100.00000000000001</v>
      </c>
      <c r="L48" s="37">
        <f t="shared" si="4"/>
        <v>100.00000000000003</v>
      </c>
      <c r="M48" s="37">
        <f t="shared" si="4"/>
        <v>99.999999999999972</v>
      </c>
      <c r="N48" s="37">
        <f t="shared" si="4"/>
        <v>100</v>
      </c>
      <c r="O48" s="37">
        <f t="shared" si="4"/>
        <v>100</v>
      </c>
      <c r="P48" s="37">
        <f t="shared" si="4"/>
        <v>100.00000000000001</v>
      </c>
      <c r="Q48" s="37">
        <f t="shared" si="4"/>
        <v>99.999999999999986</v>
      </c>
      <c r="R48" s="37">
        <f t="shared" si="4"/>
        <v>100</v>
      </c>
      <c r="S48" s="37">
        <f t="shared" si="4"/>
        <v>100</v>
      </c>
      <c r="T48" s="37">
        <f t="shared" si="4"/>
        <v>100</v>
      </c>
      <c r="U48" s="37">
        <f t="shared" si="4"/>
        <v>100</v>
      </c>
      <c r="V48" s="37">
        <f>SUM(V33:V47)</f>
        <v>99.999999999999986</v>
      </c>
      <c r="W48" s="37">
        <f>SUM(W33:W47)</f>
        <v>99.999999999999986</v>
      </c>
    </row>
    <row r="49" spans="10:11" s="41" customFormat="1" ht="18" customHeight="1" x14ac:dyDescent="0.15">
      <c r="J49" s="42"/>
      <c r="K49" s="42"/>
    </row>
    <row r="50" spans="10:11" s="41" customFormat="1" ht="18" customHeight="1" x14ac:dyDescent="0.15">
      <c r="J50" s="42"/>
      <c r="K50" s="42"/>
    </row>
    <row r="51" spans="10:11" s="41" customFormat="1" ht="18" customHeight="1" x14ac:dyDescent="0.15">
      <c r="J51" s="42"/>
      <c r="K51" s="42"/>
    </row>
    <row r="52" spans="10:11" s="41" customFormat="1" ht="18" customHeight="1" x14ac:dyDescent="0.15">
      <c r="J52" s="42"/>
      <c r="K52" s="42"/>
    </row>
    <row r="53" spans="10:11" s="41" customFormat="1" ht="18" customHeight="1" x14ac:dyDescent="0.15">
      <c r="J53" s="42"/>
      <c r="K53" s="42"/>
    </row>
    <row r="54" spans="10:11" s="41" customFormat="1" ht="18" customHeight="1" x14ac:dyDescent="0.15">
      <c r="J54" s="42"/>
      <c r="K54" s="42"/>
    </row>
    <row r="55" spans="10:11" s="41" customFormat="1" ht="18" customHeight="1" x14ac:dyDescent="0.15">
      <c r="J55" s="42"/>
      <c r="K55" s="42"/>
    </row>
    <row r="56" spans="10:11" s="41" customFormat="1" ht="18" customHeight="1" x14ac:dyDescent="0.15">
      <c r="J56" s="42"/>
      <c r="K56" s="42"/>
    </row>
    <row r="57" spans="10:11" s="41" customFormat="1" ht="18" customHeight="1" x14ac:dyDescent="0.15">
      <c r="J57" s="42"/>
      <c r="K57" s="42"/>
    </row>
    <row r="58" spans="10:11" s="41" customFormat="1" ht="18" customHeight="1" x14ac:dyDescent="0.15">
      <c r="J58" s="42"/>
      <c r="K58" s="42"/>
    </row>
    <row r="59" spans="10:11" s="41" customFormat="1" ht="18" customHeight="1" x14ac:dyDescent="0.15">
      <c r="J59" s="42"/>
      <c r="K59" s="42"/>
    </row>
    <row r="60" spans="10:11" s="41" customFormat="1" ht="18" customHeight="1" x14ac:dyDescent="0.15">
      <c r="J60" s="42"/>
      <c r="K60" s="42"/>
    </row>
    <row r="61" spans="10:11" s="41" customFormat="1" ht="18" customHeight="1" x14ac:dyDescent="0.15">
      <c r="J61" s="42"/>
      <c r="K61" s="42"/>
    </row>
    <row r="62" spans="10:11" s="41" customFormat="1" ht="18" customHeight="1" x14ac:dyDescent="0.15">
      <c r="J62" s="42"/>
      <c r="K62" s="42"/>
    </row>
    <row r="63" spans="10:11" s="41" customFormat="1" ht="18" customHeight="1" x14ac:dyDescent="0.15">
      <c r="J63" s="42"/>
      <c r="K63" s="42"/>
    </row>
    <row r="64" spans="10:11" s="41" customFormat="1" ht="18" customHeight="1" x14ac:dyDescent="0.15">
      <c r="J64" s="42"/>
      <c r="K64" s="42"/>
    </row>
    <row r="65" spans="10:11" s="41" customFormat="1" ht="18" customHeight="1" x14ac:dyDescent="0.15">
      <c r="J65" s="42"/>
      <c r="K65" s="42"/>
    </row>
    <row r="66" spans="10:11" s="41" customFormat="1" ht="18" customHeight="1" x14ac:dyDescent="0.15">
      <c r="J66" s="42"/>
      <c r="K66" s="42"/>
    </row>
    <row r="67" spans="10:11" s="41" customFormat="1" ht="18" customHeight="1" x14ac:dyDescent="0.15">
      <c r="J67" s="42"/>
      <c r="K67" s="42"/>
    </row>
    <row r="68" spans="10:11" s="41" customFormat="1" ht="18" customHeight="1" x14ac:dyDescent="0.15">
      <c r="J68" s="42"/>
      <c r="K68" s="42"/>
    </row>
    <row r="69" spans="10:11" s="41" customFormat="1" ht="18" customHeight="1" x14ac:dyDescent="0.15">
      <c r="J69" s="42"/>
      <c r="K69" s="42"/>
    </row>
    <row r="70" spans="10:11" s="41" customFormat="1" ht="18" customHeight="1" x14ac:dyDescent="0.15">
      <c r="J70" s="42"/>
      <c r="K70" s="42"/>
    </row>
    <row r="71" spans="10:11" s="41" customFormat="1" ht="18" customHeight="1" x14ac:dyDescent="0.15">
      <c r="J71" s="42"/>
      <c r="K71" s="42"/>
    </row>
    <row r="72" spans="10:11" s="41" customFormat="1" ht="18" customHeight="1" x14ac:dyDescent="0.15">
      <c r="J72" s="42"/>
      <c r="K72" s="42"/>
    </row>
    <row r="73" spans="10:11" s="41" customFormat="1" ht="18" customHeight="1" x14ac:dyDescent="0.15">
      <c r="J73" s="42"/>
      <c r="K73" s="42"/>
    </row>
    <row r="74" spans="10:11" s="41" customFormat="1" ht="18" customHeight="1" x14ac:dyDescent="0.15">
      <c r="J74" s="42"/>
      <c r="K74" s="42"/>
    </row>
    <row r="75" spans="10:11" s="41" customFormat="1" ht="18" customHeight="1" x14ac:dyDescent="0.15">
      <c r="J75" s="42"/>
      <c r="K75" s="42"/>
    </row>
    <row r="76" spans="10:11" s="41" customFormat="1" ht="18" customHeight="1" x14ac:dyDescent="0.15">
      <c r="J76" s="42"/>
      <c r="K76" s="42"/>
    </row>
    <row r="77" spans="10:11" s="41" customFormat="1" ht="18" customHeight="1" x14ac:dyDescent="0.15">
      <c r="J77" s="42"/>
      <c r="K77" s="42"/>
    </row>
    <row r="78" spans="10:11" s="41" customFormat="1" ht="18" customHeight="1" x14ac:dyDescent="0.15">
      <c r="J78" s="42"/>
      <c r="K78" s="42"/>
    </row>
    <row r="79" spans="10:11" s="41" customFormat="1" ht="18" customHeight="1" x14ac:dyDescent="0.15">
      <c r="J79" s="42"/>
      <c r="K79" s="42"/>
    </row>
    <row r="80" spans="10:11" s="41" customFormat="1" ht="18" customHeight="1" x14ac:dyDescent="0.15">
      <c r="J80" s="42"/>
      <c r="K80" s="42"/>
    </row>
    <row r="81" spans="10:11" s="41" customFormat="1" ht="18" customHeight="1" x14ac:dyDescent="0.15">
      <c r="J81" s="42"/>
      <c r="K81" s="42"/>
    </row>
    <row r="82" spans="10:11" s="41" customFormat="1" ht="18" customHeight="1" x14ac:dyDescent="0.15">
      <c r="J82" s="42"/>
      <c r="K82" s="42"/>
    </row>
    <row r="83" spans="10:11" s="41" customFormat="1" ht="18" customHeight="1" x14ac:dyDescent="0.15">
      <c r="J83" s="42"/>
      <c r="K83" s="42"/>
    </row>
    <row r="84" spans="10:11" s="41" customFormat="1" ht="18" customHeight="1" x14ac:dyDescent="0.15">
      <c r="J84" s="42"/>
      <c r="K84" s="42"/>
    </row>
    <row r="85" spans="10:11" s="41" customFormat="1" ht="18" customHeight="1" x14ac:dyDescent="0.15">
      <c r="J85" s="42"/>
      <c r="K85" s="42"/>
    </row>
    <row r="86" spans="10:11" s="41" customFormat="1" ht="18" customHeight="1" x14ac:dyDescent="0.15">
      <c r="J86" s="42"/>
      <c r="K86" s="42"/>
    </row>
    <row r="87" spans="10:11" s="41" customFormat="1" ht="18" customHeight="1" x14ac:dyDescent="0.15">
      <c r="J87" s="42"/>
      <c r="K87" s="42"/>
    </row>
    <row r="88" spans="10:11" s="41" customFormat="1" ht="18" customHeight="1" x14ac:dyDescent="0.15">
      <c r="J88" s="42"/>
      <c r="K88" s="42"/>
    </row>
    <row r="89" spans="10:11" s="41" customFormat="1" ht="18" customHeight="1" x14ac:dyDescent="0.15">
      <c r="J89" s="42"/>
      <c r="K89" s="42"/>
    </row>
    <row r="90" spans="10:11" s="41" customFormat="1" ht="18" customHeight="1" x14ac:dyDescent="0.15">
      <c r="J90" s="42"/>
      <c r="K90" s="42"/>
    </row>
    <row r="91" spans="10:11" s="41" customFormat="1" ht="18" customHeight="1" x14ac:dyDescent="0.15">
      <c r="J91" s="42"/>
      <c r="K91" s="42"/>
    </row>
    <row r="92" spans="10:11" s="41" customFormat="1" ht="18" customHeight="1" x14ac:dyDescent="0.15">
      <c r="J92" s="42"/>
      <c r="K92" s="42"/>
    </row>
    <row r="93" spans="10:11" s="41" customFormat="1" ht="18" customHeight="1" x14ac:dyDescent="0.15">
      <c r="J93" s="42"/>
      <c r="K93" s="42"/>
    </row>
    <row r="94" spans="10:11" s="41" customFormat="1" ht="18" customHeight="1" x14ac:dyDescent="0.15">
      <c r="J94" s="42"/>
      <c r="K94" s="42"/>
    </row>
    <row r="95" spans="10:11" s="41" customFormat="1" ht="18" customHeight="1" x14ac:dyDescent="0.15">
      <c r="J95" s="42"/>
      <c r="K95" s="42"/>
    </row>
    <row r="96" spans="10:11" s="41" customFormat="1" ht="18" customHeight="1" x14ac:dyDescent="0.15">
      <c r="J96" s="42"/>
      <c r="K96" s="42"/>
    </row>
    <row r="97" spans="10:11" s="41" customFormat="1" ht="18" customHeight="1" x14ac:dyDescent="0.15">
      <c r="J97" s="42"/>
      <c r="K97" s="42"/>
    </row>
    <row r="98" spans="10:11" s="41" customFormat="1" ht="18" customHeight="1" x14ac:dyDescent="0.15">
      <c r="J98" s="42"/>
      <c r="K98" s="42"/>
    </row>
    <row r="99" spans="10:11" s="41" customFormat="1" ht="18" customHeight="1" x14ac:dyDescent="0.15">
      <c r="J99" s="42"/>
      <c r="K99" s="42"/>
    </row>
    <row r="100" spans="10:11" s="41" customFormat="1" ht="18" customHeight="1" x14ac:dyDescent="0.15">
      <c r="J100" s="42"/>
      <c r="K100" s="42"/>
    </row>
    <row r="101" spans="10:11" s="41" customFormat="1" ht="18" customHeight="1" x14ac:dyDescent="0.15">
      <c r="J101" s="42"/>
      <c r="K101" s="42"/>
    </row>
    <row r="102" spans="10:11" s="41" customFormat="1" ht="18" customHeight="1" x14ac:dyDescent="0.15">
      <c r="J102" s="42"/>
      <c r="K102" s="42"/>
    </row>
    <row r="103" spans="10:11" s="41" customFormat="1" ht="18" customHeight="1" x14ac:dyDescent="0.15">
      <c r="J103" s="42"/>
      <c r="K103" s="42"/>
    </row>
    <row r="104" spans="10:11" s="41" customFormat="1" ht="18" customHeight="1" x14ac:dyDescent="0.15">
      <c r="J104" s="42"/>
      <c r="K104" s="42"/>
    </row>
    <row r="105" spans="10:11" s="41" customFormat="1" ht="18" customHeight="1" x14ac:dyDescent="0.15">
      <c r="J105" s="42"/>
      <c r="K105" s="42"/>
    </row>
    <row r="106" spans="10:11" s="41" customFormat="1" ht="18" customHeight="1" x14ac:dyDescent="0.15">
      <c r="J106" s="42"/>
      <c r="K106" s="42"/>
    </row>
    <row r="107" spans="10:11" s="41" customFormat="1" ht="18" customHeight="1" x14ac:dyDescent="0.15">
      <c r="J107" s="42"/>
      <c r="K107" s="42"/>
    </row>
    <row r="108" spans="10:11" s="41" customFormat="1" ht="18" customHeight="1" x14ac:dyDescent="0.15">
      <c r="J108" s="42"/>
      <c r="K108" s="42"/>
    </row>
    <row r="109" spans="10:11" s="41" customFormat="1" ht="18" customHeight="1" x14ac:dyDescent="0.15">
      <c r="J109" s="42"/>
      <c r="K109" s="42"/>
    </row>
    <row r="110" spans="10:11" s="41" customFormat="1" ht="18" customHeight="1" x14ac:dyDescent="0.15">
      <c r="J110" s="42"/>
      <c r="K110" s="42"/>
    </row>
    <row r="111" spans="10:11" s="41" customFormat="1" ht="18" customHeight="1" x14ac:dyDescent="0.15">
      <c r="J111" s="42"/>
      <c r="K111" s="42"/>
    </row>
    <row r="112" spans="10:11" s="41" customFormat="1" ht="18" customHeight="1" x14ac:dyDescent="0.15">
      <c r="J112" s="42"/>
      <c r="K112" s="42"/>
    </row>
    <row r="113" spans="10:11" s="41" customFormat="1" ht="18" customHeight="1" x14ac:dyDescent="0.15">
      <c r="J113" s="42"/>
      <c r="K113" s="42"/>
    </row>
    <row r="114" spans="10:11" s="41" customFormat="1" ht="18" customHeight="1" x14ac:dyDescent="0.15">
      <c r="J114" s="42"/>
      <c r="K114" s="42"/>
    </row>
    <row r="115" spans="10:11" s="41" customFormat="1" ht="18" customHeight="1" x14ac:dyDescent="0.15">
      <c r="J115" s="42"/>
      <c r="K115" s="42"/>
    </row>
    <row r="116" spans="10:11" s="41" customFormat="1" ht="18" customHeight="1" x14ac:dyDescent="0.15">
      <c r="J116" s="42"/>
      <c r="K116" s="42"/>
    </row>
    <row r="117" spans="10:11" s="41" customFormat="1" ht="18" customHeight="1" x14ac:dyDescent="0.15">
      <c r="J117" s="42"/>
      <c r="K117" s="42"/>
    </row>
    <row r="118" spans="10:11" s="41" customFormat="1" ht="18" customHeight="1" x14ac:dyDescent="0.15">
      <c r="J118" s="42"/>
      <c r="K118" s="42"/>
    </row>
    <row r="119" spans="10:11" s="41" customFormat="1" ht="18" customHeight="1" x14ac:dyDescent="0.15">
      <c r="J119" s="42"/>
      <c r="K119" s="42"/>
    </row>
    <row r="120" spans="10:11" s="41" customFormat="1" ht="18" customHeight="1" x14ac:dyDescent="0.15">
      <c r="J120" s="42"/>
      <c r="K120" s="42"/>
    </row>
    <row r="121" spans="10:11" s="41" customFormat="1" ht="18" customHeight="1" x14ac:dyDescent="0.15">
      <c r="J121" s="42"/>
      <c r="K121" s="42"/>
    </row>
    <row r="122" spans="10:11" s="41" customFormat="1" ht="18" customHeight="1" x14ac:dyDescent="0.15">
      <c r="J122" s="42"/>
      <c r="K122" s="42"/>
    </row>
    <row r="123" spans="10:11" s="41" customFormat="1" ht="18" customHeight="1" x14ac:dyDescent="0.15">
      <c r="J123" s="42"/>
      <c r="K123" s="42"/>
    </row>
    <row r="124" spans="10:11" s="41" customFormat="1" ht="18" customHeight="1" x14ac:dyDescent="0.15">
      <c r="J124" s="42"/>
      <c r="K124" s="42"/>
    </row>
    <row r="125" spans="10:11" s="41" customFormat="1" ht="18" customHeight="1" x14ac:dyDescent="0.15">
      <c r="J125" s="42"/>
      <c r="K125" s="42"/>
    </row>
    <row r="126" spans="10:11" s="41" customFormat="1" ht="18" customHeight="1" x14ac:dyDescent="0.15">
      <c r="J126" s="42"/>
      <c r="K126" s="42"/>
    </row>
    <row r="127" spans="10:11" s="41" customFormat="1" ht="18" customHeight="1" x14ac:dyDescent="0.15">
      <c r="J127" s="42"/>
      <c r="K127" s="42"/>
    </row>
    <row r="128" spans="10:11" s="41" customFormat="1" ht="18" customHeight="1" x14ac:dyDescent="0.15">
      <c r="J128" s="42"/>
      <c r="K128" s="42"/>
    </row>
    <row r="129" spans="10:11" s="41" customFormat="1" ht="18" customHeight="1" x14ac:dyDescent="0.15">
      <c r="J129" s="42"/>
      <c r="K129" s="42"/>
    </row>
    <row r="130" spans="10:11" s="41" customFormat="1" ht="18" customHeight="1" x14ac:dyDescent="0.15">
      <c r="J130" s="42"/>
      <c r="K130" s="42"/>
    </row>
    <row r="131" spans="10:11" s="41" customFormat="1" ht="18" customHeight="1" x14ac:dyDescent="0.15">
      <c r="J131" s="42"/>
      <c r="K131" s="42"/>
    </row>
    <row r="132" spans="10:11" s="41" customFormat="1" ht="18" customHeight="1" x14ac:dyDescent="0.15">
      <c r="J132" s="42"/>
      <c r="K132" s="42"/>
    </row>
    <row r="133" spans="10:11" s="41" customFormat="1" ht="18" customHeight="1" x14ac:dyDescent="0.15">
      <c r="J133" s="42"/>
      <c r="K133" s="42"/>
    </row>
    <row r="134" spans="10:11" s="41" customFormat="1" ht="18" customHeight="1" x14ac:dyDescent="0.15">
      <c r="J134" s="42"/>
      <c r="K134" s="42"/>
    </row>
    <row r="135" spans="10:11" s="41" customFormat="1" ht="18" customHeight="1" x14ac:dyDescent="0.15">
      <c r="J135" s="42"/>
      <c r="K135" s="42"/>
    </row>
    <row r="136" spans="10:11" s="41" customFormat="1" ht="18" customHeight="1" x14ac:dyDescent="0.15">
      <c r="J136" s="42"/>
      <c r="K136" s="42"/>
    </row>
    <row r="137" spans="10:11" s="41" customFormat="1" ht="18" customHeight="1" x14ac:dyDescent="0.15">
      <c r="J137" s="42"/>
      <c r="K137" s="42"/>
    </row>
    <row r="138" spans="10:11" s="41" customFormat="1" ht="18" customHeight="1" x14ac:dyDescent="0.15">
      <c r="J138" s="42"/>
      <c r="K138" s="42"/>
    </row>
    <row r="139" spans="10:11" s="41" customFormat="1" ht="18" customHeight="1" x14ac:dyDescent="0.15">
      <c r="J139" s="42"/>
      <c r="K139" s="42"/>
    </row>
    <row r="140" spans="10:11" s="41" customFormat="1" ht="18" customHeight="1" x14ac:dyDescent="0.15">
      <c r="J140" s="42"/>
      <c r="K140" s="42"/>
    </row>
    <row r="141" spans="10:11" s="41" customFormat="1" ht="18" customHeight="1" x14ac:dyDescent="0.15">
      <c r="J141" s="42"/>
      <c r="K141" s="42"/>
    </row>
    <row r="142" spans="10:11" s="41" customFormat="1" ht="18" customHeight="1" x14ac:dyDescent="0.15">
      <c r="J142" s="42"/>
      <c r="K142" s="42"/>
    </row>
    <row r="143" spans="10:11" s="41" customFormat="1" ht="18" customHeight="1" x14ac:dyDescent="0.15">
      <c r="J143" s="42"/>
      <c r="K143" s="42"/>
    </row>
    <row r="144" spans="10:11" s="41" customFormat="1" ht="18" customHeight="1" x14ac:dyDescent="0.15">
      <c r="J144" s="42"/>
      <c r="K144" s="42"/>
    </row>
    <row r="145" spans="10:11" s="41" customFormat="1" ht="18" customHeight="1" x14ac:dyDescent="0.15">
      <c r="J145" s="42"/>
      <c r="K145" s="42"/>
    </row>
    <row r="146" spans="10:11" s="41" customFormat="1" ht="18" customHeight="1" x14ac:dyDescent="0.15">
      <c r="J146" s="42"/>
      <c r="K146" s="42"/>
    </row>
    <row r="147" spans="10:11" s="41" customFormat="1" ht="18" customHeight="1" x14ac:dyDescent="0.15">
      <c r="J147" s="42"/>
      <c r="K147" s="42"/>
    </row>
    <row r="148" spans="10:11" s="41" customFormat="1" ht="18" customHeight="1" x14ac:dyDescent="0.15">
      <c r="J148" s="42"/>
      <c r="K148" s="42"/>
    </row>
    <row r="149" spans="10:11" s="41" customFormat="1" ht="18" customHeight="1" x14ac:dyDescent="0.15">
      <c r="J149" s="42"/>
      <c r="K149" s="42"/>
    </row>
    <row r="150" spans="10:11" s="41" customFormat="1" ht="18" customHeight="1" x14ac:dyDescent="0.15">
      <c r="J150" s="42"/>
      <c r="K150" s="42"/>
    </row>
    <row r="151" spans="10:11" s="41" customFormat="1" ht="18" customHeight="1" x14ac:dyDescent="0.15">
      <c r="J151" s="42"/>
      <c r="K151" s="42"/>
    </row>
    <row r="152" spans="10:11" s="41" customFormat="1" ht="18" customHeight="1" x14ac:dyDescent="0.15">
      <c r="J152" s="42"/>
      <c r="K152" s="42"/>
    </row>
    <row r="153" spans="10:11" s="41" customFormat="1" ht="18" customHeight="1" x14ac:dyDescent="0.15">
      <c r="J153" s="42"/>
      <c r="K153" s="42"/>
    </row>
    <row r="154" spans="10:11" s="41" customFormat="1" ht="18" customHeight="1" x14ac:dyDescent="0.15">
      <c r="J154" s="42"/>
      <c r="K154" s="42"/>
    </row>
    <row r="155" spans="10:11" s="41" customFormat="1" ht="18" customHeight="1" x14ac:dyDescent="0.15">
      <c r="J155" s="42"/>
      <c r="K155" s="42"/>
    </row>
    <row r="156" spans="10:11" s="41" customFormat="1" ht="18" customHeight="1" x14ac:dyDescent="0.15">
      <c r="J156" s="42"/>
      <c r="K156" s="42"/>
    </row>
    <row r="157" spans="10:11" s="41" customFormat="1" ht="18" customHeight="1" x14ac:dyDescent="0.15">
      <c r="J157" s="42"/>
      <c r="K157" s="42"/>
    </row>
    <row r="158" spans="10:11" s="41" customFormat="1" ht="18" customHeight="1" x14ac:dyDescent="0.15">
      <c r="J158" s="42"/>
      <c r="K158" s="42"/>
    </row>
    <row r="159" spans="10:11" s="41" customFormat="1" ht="18" customHeight="1" x14ac:dyDescent="0.15">
      <c r="J159" s="42"/>
      <c r="K159" s="42"/>
    </row>
    <row r="160" spans="10:11" s="41" customFormat="1" ht="18" customHeight="1" x14ac:dyDescent="0.15">
      <c r="J160" s="42"/>
      <c r="K160" s="42"/>
    </row>
    <row r="161" spans="10:11" s="41" customFormat="1" ht="18" customHeight="1" x14ac:dyDescent="0.15">
      <c r="J161" s="42"/>
      <c r="K161" s="42"/>
    </row>
    <row r="162" spans="10:11" s="41" customFormat="1" ht="18" customHeight="1" x14ac:dyDescent="0.15">
      <c r="J162" s="42"/>
      <c r="K162" s="42"/>
    </row>
    <row r="163" spans="10:11" s="41" customFormat="1" ht="18" customHeight="1" x14ac:dyDescent="0.15">
      <c r="J163" s="42"/>
      <c r="K163" s="42"/>
    </row>
    <row r="164" spans="10:11" s="41" customFormat="1" ht="18" customHeight="1" x14ac:dyDescent="0.15">
      <c r="J164" s="42"/>
      <c r="K164" s="42"/>
    </row>
    <row r="165" spans="10:11" s="41" customFormat="1" ht="18" customHeight="1" x14ac:dyDescent="0.15">
      <c r="J165" s="42"/>
      <c r="K165" s="42"/>
    </row>
    <row r="166" spans="10:11" s="41" customFormat="1" ht="18" customHeight="1" x14ac:dyDescent="0.15">
      <c r="J166" s="42"/>
      <c r="K166" s="42"/>
    </row>
    <row r="167" spans="10:11" s="41" customFormat="1" ht="18" customHeight="1" x14ac:dyDescent="0.15">
      <c r="J167" s="42"/>
      <c r="K167" s="42"/>
    </row>
    <row r="168" spans="10:11" s="41" customFormat="1" ht="18" customHeight="1" x14ac:dyDescent="0.15">
      <c r="J168" s="42"/>
      <c r="K168" s="42"/>
    </row>
    <row r="169" spans="10:11" s="41" customFormat="1" ht="18" customHeight="1" x14ac:dyDescent="0.15">
      <c r="J169" s="42"/>
      <c r="K169" s="42"/>
    </row>
    <row r="170" spans="10:11" s="41" customFormat="1" ht="18" customHeight="1" x14ac:dyDescent="0.15">
      <c r="J170" s="42"/>
      <c r="K170" s="42"/>
    </row>
    <row r="171" spans="10:11" s="41" customFormat="1" ht="18" customHeight="1" x14ac:dyDescent="0.15">
      <c r="J171" s="42"/>
      <c r="K171" s="42"/>
    </row>
    <row r="172" spans="10:11" s="41" customFormat="1" ht="18" customHeight="1" x14ac:dyDescent="0.15">
      <c r="J172" s="42"/>
      <c r="K172" s="42"/>
    </row>
    <row r="173" spans="10:11" s="41" customFormat="1" ht="18" customHeight="1" x14ac:dyDescent="0.15">
      <c r="J173" s="42"/>
      <c r="K173" s="42"/>
    </row>
    <row r="174" spans="10:11" s="41" customFormat="1" ht="18" customHeight="1" x14ac:dyDescent="0.15">
      <c r="J174" s="42"/>
      <c r="K174" s="42"/>
    </row>
    <row r="175" spans="10:11" s="41" customFormat="1" ht="18" customHeight="1" x14ac:dyDescent="0.15">
      <c r="J175" s="42"/>
      <c r="K175" s="42"/>
    </row>
    <row r="176" spans="10:11" s="41" customFormat="1" ht="18" customHeight="1" x14ac:dyDescent="0.15">
      <c r="J176" s="42"/>
      <c r="K176" s="42"/>
    </row>
    <row r="177" spans="10:11" s="41" customFormat="1" ht="18" customHeight="1" x14ac:dyDescent="0.15">
      <c r="J177" s="42"/>
      <c r="K177" s="42"/>
    </row>
    <row r="178" spans="10:11" s="41" customFormat="1" ht="18" customHeight="1" x14ac:dyDescent="0.15">
      <c r="J178" s="42"/>
      <c r="K178" s="42"/>
    </row>
    <row r="179" spans="10:11" s="41" customFormat="1" ht="18" customHeight="1" x14ac:dyDescent="0.15">
      <c r="J179" s="42"/>
      <c r="K179" s="42"/>
    </row>
    <row r="180" spans="10:11" s="41" customFormat="1" ht="18" customHeight="1" x14ac:dyDescent="0.15">
      <c r="J180" s="42"/>
      <c r="K180" s="42"/>
    </row>
    <row r="181" spans="10:11" s="41" customFormat="1" ht="18" customHeight="1" x14ac:dyDescent="0.15">
      <c r="J181" s="42"/>
      <c r="K181" s="42"/>
    </row>
    <row r="182" spans="10:11" s="41" customFormat="1" ht="18" customHeight="1" x14ac:dyDescent="0.15">
      <c r="J182" s="42"/>
      <c r="K182" s="42"/>
    </row>
    <row r="183" spans="10:11" s="41" customFormat="1" ht="18" customHeight="1" x14ac:dyDescent="0.15">
      <c r="J183" s="42"/>
      <c r="K183" s="42"/>
    </row>
    <row r="184" spans="10:11" s="41" customFormat="1" ht="18" customHeight="1" x14ac:dyDescent="0.15">
      <c r="J184" s="42"/>
      <c r="K184" s="42"/>
    </row>
    <row r="185" spans="10:11" s="41" customFormat="1" ht="18" customHeight="1" x14ac:dyDescent="0.15">
      <c r="J185" s="42"/>
      <c r="K185" s="42"/>
    </row>
    <row r="186" spans="10:11" s="41" customFormat="1" ht="18" customHeight="1" x14ac:dyDescent="0.15">
      <c r="J186" s="42"/>
      <c r="K186" s="42"/>
    </row>
    <row r="187" spans="10:11" s="41" customFormat="1" ht="18" customHeight="1" x14ac:dyDescent="0.15">
      <c r="J187" s="42"/>
      <c r="K187" s="42"/>
    </row>
    <row r="188" spans="10:11" s="41" customFormat="1" ht="18" customHeight="1" x14ac:dyDescent="0.15">
      <c r="J188" s="42"/>
      <c r="K188" s="42"/>
    </row>
    <row r="189" spans="10:11" s="41" customFormat="1" ht="18" customHeight="1" x14ac:dyDescent="0.15">
      <c r="J189" s="42"/>
      <c r="K189" s="42"/>
    </row>
    <row r="190" spans="10:11" s="41" customFormat="1" ht="18" customHeight="1" x14ac:dyDescent="0.15">
      <c r="J190" s="42"/>
      <c r="K190" s="42"/>
    </row>
    <row r="191" spans="10:11" s="41" customFormat="1" ht="18" customHeight="1" x14ac:dyDescent="0.15">
      <c r="J191" s="42"/>
      <c r="K191" s="42"/>
    </row>
    <row r="192" spans="10:11" s="41" customFormat="1" ht="18" customHeight="1" x14ac:dyDescent="0.15">
      <c r="J192" s="42"/>
      <c r="K192" s="42"/>
    </row>
    <row r="193" spans="10:11" s="41" customFormat="1" ht="18" customHeight="1" x14ac:dyDescent="0.15">
      <c r="J193" s="42"/>
      <c r="K193" s="42"/>
    </row>
    <row r="194" spans="10:11" s="41" customFormat="1" ht="18" customHeight="1" x14ac:dyDescent="0.15">
      <c r="J194" s="42"/>
      <c r="K194" s="42"/>
    </row>
    <row r="195" spans="10:11" s="41" customFormat="1" ht="18" customHeight="1" x14ac:dyDescent="0.15">
      <c r="J195" s="42"/>
      <c r="K195" s="42"/>
    </row>
    <row r="196" spans="10:11" s="41" customFormat="1" ht="18" customHeight="1" x14ac:dyDescent="0.15">
      <c r="J196" s="42"/>
      <c r="K196" s="42"/>
    </row>
    <row r="197" spans="10:11" s="41" customFormat="1" ht="18" customHeight="1" x14ac:dyDescent="0.15">
      <c r="J197" s="42"/>
      <c r="K197" s="42"/>
    </row>
    <row r="198" spans="10:11" s="41" customFormat="1" ht="18" customHeight="1" x14ac:dyDescent="0.15">
      <c r="J198" s="42"/>
      <c r="K198" s="42"/>
    </row>
    <row r="199" spans="10:11" s="41" customFormat="1" ht="18" customHeight="1" x14ac:dyDescent="0.15">
      <c r="J199" s="42"/>
      <c r="K199" s="42"/>
    </row>
    <row r="200" spans="10:11" s="41" customFormat="1" ht="18" customHeight="1" x14ac:dyDescent="0.15">
      <c r="J200" s="42"/>
      <c r="K200" s="42"/>
    </row>
    <row r="201" spans="10:11" s="41" customFormat="1" ht="18" customHeight="1" x14ac:dyDescent="0.15">
      <c r="J201" s="42"/>
      <c r="K201" s="42"/>
    </row>
    <row r="202" spans="10:11" s="41" customFormat="1" ht="18" customHeight="1" x14ac:dyDescent="0.15">
      <c r="J202" s="42"/>
      <c r="K202" s="42"/>
    </row>
    <row r="203" spans="10:11" s="41" customFormat="1" ht="18" customHeight="1" x14ac:dyDescent="0.15">
      <c r="J203" s="42"/>
      <c r="K203" s="42"/>
    </row>
    <row r="204" spans="10:11" s="41" customFormat="1" ht="18" customHeight="1" x14ac:dyDescent="0.15">
      <c r="J204" s="42"/>
      <c r="K204" s="42"/>
    </row>
    <row r="205" spans="10:11" s="41" customFormat="1" ht="18" customHeight="1" x14ac:dyDescent="0.15">
      <c r="J205" s="42"/>
      <c r="K205" s="42"/>
    </row>
    <row r="206" spans="10:11" s="41" customFormat="1" ht="18" customHeight="1" x14ac:dyDescent="0.15">
      <c r="J206" s="42"/>
      <c r="K206" s="42"/>
    </row>
    <row r="207" spans="10:11" s="41" customFormat="1" ht="18" customHeight="1" x14ac:dyDescent="0.15">
      <c r="J207" s="42"/>
      <c r="K207" s="42"/>
    </row>
    <row r="208" spans="10:11" s="41" customFormat="1" ht="18" customHeight="1" x14ac:dyDescent="0.15">
      <c r="J208" s="42"/>
      <c r="K208" s="42"/>
    </row>
    <row r="209" spans="10:11" s="41" customFormat="1" ht="18" customHeight="1" x14ac:dyDescent="0.15">
      <c r="J209" s="42"/>
      <c r="K209" s="42"/>
    </row>
    <row r="210" spans="10:11" s="41" customFormat="1" ht="18" customHeight="1" x14ac:dyDescent="0.15">
      <c r="J210" s="42"/>
      <c r="K210" s="42"/>
    </row>
    <row r="211" spans="10:11" s="41" customFormat="1" ht="18" customHeight="1" x14ac:dyDescent="0.15">
      <c r="J211" s="42"/>
      <c r="K211" s="42"/>
    </row>
    <row r="212" spans="10:11" s="41" customFormat="1" ht="18" customHeight="1" x14ac:dyDescent="0.15">
      <c r="J212" s="42"/>
      <c r="K212" s="42"/>
    </row>
    <row r="213" spans="10:11" s="41" customFormat="1" ht="18" customHeight="1" x14ac:dyDescent="0.15">
      <c r="J213" s="42"/>
      <c r="K213" s="42"/>
    </row>
    <row r="214" spans="10:11" s="41" customFormat="1" ht="18" customHeight="1" x14ac:dyDescent="0.15">
      <c r="J214" s="42"/>
      <c r="K214" s="42"/>
    </row>
    <row r="215" spans="10:11" s="41" customFormat="1" ht="18" customHeight="1" x14ac:dyDescent="0.15">
      <c r="J215" s="42"/>
      <c r="K215" s="42"/>
    </row>
    <row r="216" spans="10:11" s="41" customFormat="1" ht="18" customHeight="1" x14ac:dyDescent="0.15">
      <c r="J216" s="42"/>
      <c r="K216" s="42"/>
    </row>
    <row r="217" spans="10:11" s="41" customFormat="1" ht="18" customHeight="1" x14ac:dyDescent="0.15">
      <c r="J217" s="42"/>
      <c r="K217" s="42"/>
    </row>
    <row r="218" spans="10:11" s="41" customFormat="1" ht="18" customHeight="1" x14ac:dyDescent="0.15">
      <c r="J218" s="42"/>
      <c r="K218" s="42"/>
    </row>
    <row r="219" spans="10:11" s="41" customFormat="1" ht="18" customHeight="1" x14ac:dyDescent="0.15">
      <c r="J219" s="42"/>
      <c r="K219" s="42"/>
    </row>
    <row r="220" spans="10:11" s="41" customFormat="1" ht="18" customHeight="1" x14ac:dyDescent="0.15">
      <c r="J220" s="42"/>
      <c r="K220" s="42"/>
    </row>
    <row r="221" spans="10:11" s="41" customFormat="1" ht="18" customHeight="1" x14ac:dyDescent="0.15">
      <c r="J221" s="42"/>
      <c r="K221" s="42"/>
    </row>
    <row r="222" spans="10:11" s="41" customFormat="1" ht="18" customHeight="1" x14ac:dyDescent="0.15">
      <c r="J222" s="42"/>
      <c r="K222" s="42"/>
    </row>
    <row r="223" spans="10:11" s="41" customFormat="1" ht="18" customHeight="1" x14ac:dyDescent="0.15">
      <c r="J223" s="42"/>
      <c r="K223" s="42"/>
    </row>
    <row r="224" spans="10:11" s="41" customFormat="1" ht="18" customHeight="1" x14ac:dyDescent="0.15">
      <c r="J224" s="42"/>
      <c r="K224" s="42"/>
    </row>
    <row r="225" spans="10:11" s="41" customFormat="1" ht="18" customHeight="1" x14ac:dyDescent="0.15">
      <c r="J225" s="42"/>
      <c r="K225" s="42"/>
    </row>
    <row r="226" spans="10:11" s="41" customFormat="1" ht="18" customHeight="1" x14ac:dyDescent="0.15">
      <c r="J226" s="42"/>
      <c r="K226" s="42"/>
    </row>
    <row r="227" spans="10:11" s="41" customFormat="1" ht="18" customHeight="1" x14ac:dyDescent="0.15">
      <c r="J227" s="42"/>
      <c r="K227" s="42"/>
    </row>
    <row r="228" spans="10:11" s="41" customFormat="1" ht="18" customHeight="1" x14ac:dyDescent="0.15">
      <c r="J228" s="42"/>
      <c r="K228" s="42"/>
    </row>
    <row r="229" spans="10:11" s="41" customFormat="1" ht="18" customHeight="1" x14ac:dyDescent="0.15">
      <c r="J229" s="42"/>
      <c r="K229" s="42"/>
    </row>
    <row r="230" spans="10:11" s="41" customFormat="1" x14ac:dyDescent="0.15">
      <c r="J230" s="42"/>
      <c r="K230" s="42"/>
    </row>
    <row r="231" spans="10:11" s="41" customFormat="1" x14ac:dyDescent="0.15">
      <c r="J231" s="42"/>
      <c r="K231" s="42"/>
    </row>
    <row r="232" spans="10:11" s="41" customFormat="1" x14ac:dyDescent="0.15">
      <c r="J232" s="42"/>
      <c r="K232" s="42"/>
    </row>
    <row r="233" spans="10:11" s="41" customFormat="1" x14ac:dyDescent="0.15">
      <c r="J233" s="42"/>
      <c r="K233" s="42"/>
    </row>
    <row r="234" spans="10:11" s="41" customFormat="1" x14ac:dyDescent="0.15">
      <c r="J234" s="42"/>
      <c r="K234" s="42"/>
    </row>
    <row r="235" spans="10:11" s="41" customFormat="1" x14ac:dyDescent="0.15">
      <c r="J235" s="42"/>
      <c r="K235" s="42"/>
    </row>
    <row r="236" spans="10:11" s="41" customFormat="1" x14ac:dyDescent="0.15">
      <c r="J236" s="42"/>
      <c r="K236" s="42"/>
    </row>
    <row r="237" spans="10:11" s="41" customFormat="1" x14ac:dyDescent="0.15">
      <c r="J237" s="42"/>
      <c r="K237" s="42"/>
    </row>
    <row r="238" spans="10:11" s="41" customFormat="1" x14ac:dyDescent="0.15">
      <c r="J238" s="42"/>
      <c r="K238" s="42"/>
    </row>
    <row r="239" spans="10:11" s="41" customFormat="1" x14ac:dyDescent="0.15">
      <c r="J239" s="42"/>
      <c r="K239" s="42"/>
    </row>
    <row r="240" spans="10:11" s="41" customFormat="1" x14ac:dyDescent="0.15">
      <c r="J240" s="42"/>
      <c r="K240" s="42"/>
    </row>
    <row r="241" spans="10:11" s="41" customFormat="1" x14ac:dyDescent="0.15">
      <c r="J241" s="42"/>
      <c r="K241" s="42"/>
    </row>
    <row r="242" spans="10:11" s="41" customFormat="1" x14ac:dyDescent="0.15">
      <c r="J242" s="42"/>
      <c r="K242" s="42"/>
    </row>
    <row r="243" spans="10:11" s="41" customFormat="1" x14ac:dyDescent="0.15">
      <c r="J243" s="42"/>
      <c r="K243" s="42"/>
    </row>
    <row r="244" spans="10:11" s="41" customFormat="1" x14ac:dyDescent="0.15">
      <c r="J244" s="42"/>
      <c r="K244" s="42"/>
    </row>
    <row r="245" spans="10:11" s="41" customFormat="1" x14ac:dyDescent="0.15">
      <c r="J245" s="42"/>
      <c r="K245" s="42"/>
    </row>
    <row r="246" spans="10:11" s="41" customFormat="1" x14ac:dyDescent="0.15">
      <c r="J246" s="42"/>
      <c r="K246" s="42"/>
    </row>
    <row r="247" spans="10:11" s="41" customFormat="1" x14ac:dyDescent="0.15">
      <c r="J247" s="42"/>
      <c r="K247" s="42"/>
    </row>
    <row r="248" spans="10:11" s="41" customFormat="1" x14ac:dyDescent="0.15">
      <c r="J248" s="42"/>
      <c r="K248" s="42"/>
    </row>
    <row r="249" spans="10:11" s="41" customFormat="1" x14ac:dyDescent="0.15">
      <c r="J249" s="42"/>
      <c r="K249" s="42"/>
    </row>
    <row r="250" spans="10:11" s="41" customFormat="1" x14ac:dyDescent="0.15">
      <c r="J250" s="42"/>
      <c r="K250" s="42"/>
    </row>
    <row r="251" spans="10:11" s="41" customFormat="1" x14ac:dyDescent="0.15">
      <c r="J251" s="42"/>
      <c r="K251" s="42"/>
    </row>
    <row r="252" spans="10:11" s="41" customFormat="1" x14ac:dyDescent="0.15">
      <c r="J252" s="42"/>
      <c r="K252" s="42"/>
    </row>
    <row r="253" spans="10:11" s="41" customFormat="1" x14ac:dyDescent="0.15">
      <c r="J253" s="42"/>
      <c r="K253" s="42"/>
    </row>
    <row r="254" spans="10:11" s="41" customFormat="1" x14ac:dyDescent="0.15">
      <c r="J254" s="42"/>
      <c r="K254" s="42"/>
    </row>
    <row r="255" spans="10:11" s="41" customFormat="1" x14ac:dyDescent="0.15">
      <c r="J255" s="42"/>
      <c r="K255" s="42"/>
    </row>
    <row r="256" spans="10:11" s="41" customFormat="1" x14ac:dyDescent="0.15">
      <c r="J256" s="42"/>
      <c r="K256" s="42"/>
    </row>
    <row r="257" spans="10:11" s="41" customFormat="1" x14ac:dyDescent="0.15">
      <c r="J257" s="42"/>
      <c r="K257" s="42"/>
    </row>
    <row r="258" spans="10:11" s="41" customFormat="1" x14ac:dyDescent="0.15">
      <c r="J258" s="42"/>
      <c r="K258" s="42"/>
    </row>
    <row r="259" spans="10:11" s="41" customFormat="1" x14ac:dyDescent="0.15">
      <c r="J259" s="42"/>
      <c r="K259" s="42"/>
    </row>
    <row r="260" spans="10:11" s="41" customFormat="1" x14ac:dyDescent="0.15">
      <c r="J260" s="42"/>
      <c r="K260" s="42"/>
    </row>
    <row r="261" spans="10:11" s="41" customFormat="1" x14ac:dyDescent="0.15">
      <c r="J261" s="42"/>
      <c r="K261" s="42"/>
    </row>
    <row r="262" spans="10:11" s="41" customFormat="1" x14ac:dyDescent="0.15">
      <c r="J262" s="42"/>
      <c r="K262" s="42"/>
    </row>
    <row r="263" spans="10:11" s="41" customFormat="1" x14ac:dyDescent="0.15">
      <c r="J263" s="42"/>
      <c r="K263" s="42"/>
    </row>
    <row r="264" spans="10:11" s="41" customFormat="1" x14ac:dyDescent="0.15">
      <c r="J264" s="42"/>
      <c r="K264" s="42"/>
    </row>
    <row r="265" spans="10:11" s="41" customFormat="1" x14ac:dyDescent="0.15">
      <c r="J265" s="42"/>
      <c r="K265" s="42"/>
    </row>
    <row r="266" spans="10:11" s="41" customFormat="1" x14ac:dyDescent="0.15">
      <c r="J266" s="42"/>
      <c r="K266" s="42"/>
    </row>
    <row r="267" spans="10:11" s="41" customFormat="1" x14ac:dyDescent="0.15">
      <c r="J267" s="42"/>
      <c r="K267" s="42"/>
    </row>
    <row r="268" spans="10:11" s="41" customFormat="1" x14ac:dyDescent="0.15">
      <c r="J268" s="42"/>
      <c r="K268" s="42"/>
    </row>
    <row r="269" spans="10:11" s="41" customFormat="1" x14ac:dyDescent="0.15">
      <c r="J269" s="42"/>
      <c r="K269" s="42"/>
    </row>
    <row r="270" spans="10:11" s="41" customFormat="1" x14ac:dyDescent="0.15">
      <c r="J270" s="42"/>
      <c r="K270" s="42"/>
    </row>
    <row r="271" spans="10:11" s="41" customFormat="1" x14ac:dyDescent="0.15">
      <c r="J271" s="42"/>
      <c r="K271" s="42"/>
    </row>
    <row r="272" spans="10:11" s="41" customFormat="1" x14ac:dyDescent="0.15">
      <c r="J272" s="42"/>
      <c r="K272" s="42"/>
    </row>
    <row r="273" spans="10:11" s="41" customFormat="1" x14ac:dyDescent="0.15">
      <c r="J273" s="42"/>
      <c r="K273" s="42"/>
    </row>
    <row r="274" spans="10:11" s="41" customFormat="1" x14ac:dyDescent="0.15">
      <c r="J274" s="42"/>
      <c r="K274" s="42"/>
    </row>
    <row r="275" spans="10:11" s="41" customFormat="1" x14ac:dyDescent="0.15">
      <c r="J275" s="42"/>
      <c r="K275" s="42"/>
    </row>
    <row r="276" spans="10:11" s="41" customFormat="1" x14ac:dyDescent="0.15">
      <c r="J276" s="42"/>
      <c r="K276" s="42"/>
    </row>
    <row r="277" spans="10:11" s="41" customFormat="1" x14ac:dyDescent="0.15">
      <c r="J277" s="42"/>
      <c r="K277" s="42"/>
    </row>
    <row r="278" spans="10:11" s="41" customFormat="1" x14ac:dyDescent="0.15">
      <c r="J278" s="42"/>
      <c r="K278" s="42"/>
    </row>
    <row r="279" spans="10:11" s="41" customFormat="1" x14ac:dyDescent="0.15">
      <c r="J279" s="42"/>
      <c r="K279" s="42"/>
    </row>
    <row r="280" spans="10:11" s="41" customFormat="1" x14ac:dyDescent="0.15">
      <c r="J280" s="42"/>
      <c r="K280" s="42"/>
    </row>
    <row r="281" spans="10:11" s="41" customFormat="1" x14ac:dyDescent="0.15">
      <c r="J281" s="42"/>
      <c r="K281" s="42"/>
    </row>
    <row r="282" spans="10:11" s="41" customFormat="1" x14ac:dyDescent="0.15">
      <c r="J282" s="42"/>
      <c r="K282" s="42"/>
    </row>
    <row r="283" spans="10:11" s="41" customFormat="1" x14ac:dyDescent="0.15">
      <c r="J283" s="42"/>
      <c r="K283" s="42"/>
    </row>
    <row r="284" spans="10:11" s="41" customFormat="1" x14ac:dyDescent="0.15">
      <c r="J284" s="42"/>
      <c r="K284" s="42"/>
    </row>
    <row r="285" spans="10:11" s="41" customFormat="1" x14ac:dyDescent="0.15">
      <c r="J285" s="42"/>
      <c r="K285" s="42"/>
    </row>
    <row r="286" spans="10:11" s="41" customFormat="1" x14ac:dyDescent="0.15">
      <c r="J286" s="42"/>
      <c r="K286" s="42"/>
    </row>
    <row r="287" spans="10:11" s="41" customFormat="1" x14ac:dyDescent="0.15">
      <c r="J287" s="42"/>
      <c r="K287" s="42"/>
    </row>
    <row r="288" spans="10:11" s="41" customFormat="1" x14ac:dyDescent="0.15">
      <c r="J288" s="42"/>
      <c r="K288" s="42"/>
    </row>
    <row r="289" spans="10:11" s="41" customFormat="1" x14ac:dyDescent="0.15">
      <c r="J289" s="42"/>
      <c r="K289" s="42"/>
    </row>
    <row r="290" spans="10:11" s="41" customFormat="1" x14ac:dyDescent="0.15">
      <c r="J290" s="42"/>
      <c r="K290" s="42"/>
    </row>
    <row r="291" spans="10:11" s="41" customFormat="1" x14ac:dyDescent="0.15">
      <c r="J291" s="42"/>
      <c r="K291" s="42"/>
    </row>
    <row r="292" spans="10:11" s="41" customFormat="1" x14ac:dyDescent="0.15">
      <c r="J292" s="42"/>
      <c r="K292" s="42"/>
    </row>
    <row r="293" spans="10:11" s="41" customFormat="1" x14ac:dyDescent="0.15">
      <c r="J293" s="42"/>
      <c r="K293" s="42"/>
    </row>
    <row r="294" spans="10:11" s="41" customFormat="1" x14ac:dyDescent="0.15">
      <c r="J294" s="42"/>
      <c r="K294" s="42"/>
    </row>
    <row r="295" spans="10:11" s="41" customFormat="1" x14ac:dyDescent="0.15">
      <c r="J295" s="42"/>
      <c r="K295" s="42"/>
    </row>
    <row r="296" spans="10:11" s="41" customFormat="1" x14ac:dyDescent="0.15">
      <c r="J296" s="42"/>
      <c r="K296" s="42"/>
    </row>
    <row r="297" spans="10:11" s="41" customFormat="1" x14ac:dyDescent="0.15">
      <c r="J297" s="42"/>
      <c r="K297" s="42"/>
    </row>
    <row r="298" spans="10:11" s="41" customFormat="1" x14ac:dyDescent="0.15">
      <c r="J298" s="42"/>
      <c r="K298" s="42"/>
    </row>
    <row r="299" spans="10:11" s="41" customFormat="1" x14ac:dyDescent="0.15">
      <c r="J299" s="42"/>
      <c r="K299" s="42"/>
    </row>
    <row r="300" spans="10:11" s="41" customFormat="1" x14ac:dyDescent="0.15">
      <c r="J300" s="42"/>
      <c r="K300" s="42"/>
    </row>
    <row r="301" spans="10:11" s="41" customFormat="1" x14ac:dyDescent="0.15">
      <c r="J301" s="42"/>
      <c r="K301" s="42"/>
    </row>
    <row r="302" spans="10:11" s="41" customFormat="1" x14ac:dyDescent="0.15">
      <c r="J302" s="42"/>
      <c r="K302" s="42"/>
    </row>
    <row r="303" spans="10:11" s="41" customFormat="1" x14ac:dyDescent="0.15">
      <c r="J303" s="42"/>
      <c r="K303" s="42"/>
    </row>
    <row r="304" spans="10:11" s="41" customFormat="1" x14ac:dyDescent="0.15">
      <c r="J304" s="42"/>
      <c r="K304" s="42"/>
    </row>
    <row r="305" spans="10:11" s="41" customFormat="1" x14ac:dyDescent="0.15">
      <c r="J305" s="42"/>
      <c r="K305" s="42"/>
    </row>
    <row r="306" spans="10:11" s="41" customFormat="1" x14ac:dyDescent="0.15">
      <c r="J306" s="42"/>
      <c r="K306" s="42"/>
    </row>
    <row r="307" spans="10:11" s="41" customFormat="1" x14ac:dyDescent="0.15">
      <c r="J307" s="42"/>
      <c r="K307" s="42"/>
    </row>
    <row r="308" spans="10:11" s="41" customFormat="1" x14ac:dyDescent="0.15">
      <c r="J308" s="42"/>
      <c r="K308" s="42"/>
    </row>
    <row r="309" spans="10:11" s="41" customFormat="1" x14ac:dyDescent="0.15">
      <c r="J309" s="42"/>
      <c r="K309" s="42"/>
    </row>
    <row r="310" spans="10:11" s="41" customFormat="1" x14ac:dyDescent="0.15">
      <c r="J310" s="42"/>
      <c r="K310" s="42"/>
    </row>
    <row r="311" spans="10:11" s="41" customFormat="1" x14ac:dyDescent="0.15">
      <c r="J311" s="42"/>
      <c r="K311" s="42"/>
    </row>
    <row r="312" spans="10:11" s="41" customFormat="1" x14ac:dyDescent="0.15">
      <c r="J312" s="42"/>
      <c r="K312" s="42"/>
    </row>
    <row r="313" spans="10:11" s="41" customFormat="1" x14ac:dyDescent="0.15">
      <c r="J313" s="42"/>
      <c r="K313" s="42"/>
    </row>
    <row r="314" spans="10:11" s="41" customFormat="1" x14ac:dyDescent="0.15">
      <c r="J314" s="42"/>
      <c r="K314" s="42"/>
    </row>
    <row r="315" spans="10:11" s="41" customFormat="1" x14ac:dyDescent="0.15">
      <c r="J315" s="42"/>
      <c r="K315" s="42"/>
    </row>
    <row r="316" spans="10:11" s="41" customFormat="1" x14ac:dyDescent="0.15">
      <c r="J316" s="42"/>
      <c r="K316" s="42"/>
    </row>
    <row r="317" spans="10:11" s="41" customFormat="1" x14ac:dyDescent="0.15">
      <c r="J317" s="42"/>
      <c r="K317" s="42"/>
    </row>
    <row r="318" spans="10:11" s="41" customFormat="1" x14ac:dyDescent="0.15">
      <c r="J318" s="42"/>
      <c r="K318" s="42"/>
    </row>
    <row r="319" spans="10:11" s="41" customFormat="1" x14ac:dyDescent="0.15">
      <c r="J319" s="42"/>
      <c r="K319" s="42"/>
    </row>
    <row r="320" spans="10:11" s="41" customFormat="1" x14ac:dyDescent="0.15">
      <c r="J320" s="42"/>
      <c r="K320" s="42"/>
    </row>
    <row r="321" spans="10:11" s="41" customFormat="1" x14ac:dyDescent="0.15">
      <c r="J321" s="42"/>
      <c r="K321" s="42"/>
    </row>
    <row r="322" spans="10:11" s="41" customFormat="1" x14ac:dyDescent="0.15">
      <c r="J322" s="42"/>
      <c r="K322" s="42"/>
    </row>
    <row r="323" spans="10:11" s="41" customFormat="1" x14ac:dyDescent="0.15">
      <c r="J323" s="42"/>
      <c r="K323" s="42"/>
    </row>
    <row r="324" spans="10:11" s="41" customFormat="1" x14ac:dyDescent="0.15">
      <c r="J324" s="42"/>
      <c r="K324" s="42"/>
    </row>
    <row r="325" spans="10:11" s="41" customFormat="1" x14ac:dyDescent="0.15">
      <c r="J325" s="42"/>
      <c r="K325" s="42"/>
    </row>
    <row r="326" spans="10:11" s="41" customFormat="1" x14ac:dyDescent="0.15">
      <c r="J326" s="42"/>
      <c r="K326" s="42"/>
    </row>
    <row r="327" spans="10:11" s="41" customFormat="1" x14ac:dyDescent="0.15">
      <c r="J327" s="42"/>
      <c r="K327" s="42"/>
    </row>
    <row r="328" spans="10:11" s="41" customFormat="1" x14ac:dyDescent="0.15">
      <c r="J328" s="42"/>
      <c r="K328" s="42"/>
    </row>
    <row r="329" spans="10:11" s="41" customFormat="1" x14ac:dyDescent="0.15">
      <c r="J329" s="42"/>
      <c r="K329" s="42"/>
    </row>
    <row r="330" spans="10:11" s="41" customFormat="1" x14ac:dyDescent="0.15">
      <c r="J330" s="42"/>
      <c r="K330" s="42"/>
    </row>
    <row r="331" spans="10:11" s="41" customFormat="1" x14ac:dyDescent="0.15">
      <c r="J331" s="42"/>
      <c r="K331" s="42"/>
    </row>
    <row r="332" spans="10:11" s="41" customFormat="1" x14ac:dyDescent="0.15">
      <c r="J332" s="42"/>
      <c r="K332" s="42"/>
    </row>
    <row r="333" spans="10:11" s="41" customFormat="1" x14ac:dyDescent="0.15">
      <c r="J333" s="42"/>
      <c r="K333" s="42"/>
    </row>
    <row r="334" spans="10:11" s="41" customFormat="1" x14ac:dyDescent="0.15">
      <c r="J334" s="42"/>
      <c r="K334" s="42"/>
    </row>
    <row r="335" spans="10:11" s="41" customFormat="1" x14ac:dyDescent="0.15">
      <c r="J335" s="42"/>
      <c r="K335" s="42"/>
    </row>
    <row r="336" spans="10:11" s="41" customFormat="1" x14ac:dyDescent="0.15">
      <c r="J336" s="42"/>
      <c r="K336" s="42"/>
    </row>
    <row r="337" spans="10:11" s="41" customFormat="1" x14ac:dyDescent="0.15">
      <c r="J337" s="42"/>
      <c r="K337" s="42"/>
    </row>
    <row r="338" spans="10:11" s="41" customFormat="1" x14ac:dyDescent="0.15">
      <c r="J338" s="42"/>
      <c r="K338" s="42"/>
    </row>
    <row r="339" spans="10:11" s="41" customFormat="1" x14ac:dyDescent="0.15">
      <c r="J339" s="42"/>
      <c r="K339" s="42"/>
    </row>
    <row r="340" spans="10:11" s="41" customFormat="1" x14ac:dyDescent="0.15">
      <c r="J340" s="42"/>
      <c r="K340" s="42"/>
    </row>
    <row r="341" spans="10:11" s="41" customFormat="1" x14ac:dyDescent="0.15">
      <c r="J341" s="42"/>
      <c r="K341" s="42"/>
    </row>
    <row r="342" spans="10:11" s="41" customFormat="1" x14ac:dyDescent="0.15">
      <c r="J342" s="42"/>
      <c r="K342" s="42"/>
    </row>
    <row r="343" spans="10:11" s="41" customFormat="1" x14ac:dyDescent="0.15">
      <c r="J343" s="42"/>
      <c r="K343" s="42"/>
    </row>
    <row r="344" spans="10:11" s="41" customFormat="1" x14ac:dyDescent="0.15">
      <c r="J344" s="42"/>
      <c r="K344" s="42"/>
    </row>
    <row r="345" spans="10:11" s="41" customFormat="1" x14ac:dyDescent="0.15">
      <c r="J345" s="42"/>
      <c r="K345" s="42"/>
    </row>
    <row r="346" spans="10:11" s="41" customFormat="1" x14ac:dyDescent="0.15">
      <c r="J346" s="42"/>
      <c r="K346" s="42"/>
    </row>
    <row r="347" spans="10:11" s="41" customFormat="1" x14ac:dyDescent="0.15">
      <c r="J347" s="42"/>
      <c r="K347" s="42"/>
    </row>
    <row r="348" spans="10:11" s="41" customFormat="1" x14ac:dyDescent="0.15">
      <c r="J348" s="42"/>
      <c r="K348" s="42"/>
    </row>
    <row r="349" spans="10:11" s="41" customFormat="1" x14ac:dyDescent="0.15">
      <c r="J349" s="42"/>
      <c r="K349" s="42"/>
    </row>
    <row r="350" spans="10:11" s="41" customFormat="1" x14ac:dyDescent="0.15">
      <c r="J350" s="42"/>
      <c r="K350" s="42"/>
    </row>
    <row r="351" spans="10:11" s="41" customFormat="1" x14ac:dyDescent="0.15">
      <c r="J351" s="42"/>
      <c r="K351" s="42"/>
    </row>
    <row r="352" spans="10:11" s="41" customFormat="1" x14ac:dyDescent="0.15">
      <c r="J352" s="42"/>
      <c r="K352" s="42"/>
    </row>
    <row r="353" spans="10:11" s="41" customFormat="1" x14ac:dyDescent="0.15">
      <c r="J353" s="42"/>
      <c r="K353" s="42"/>
    </row>
    <row r="354" spans="10:11" s="41" customFormat="1" x14ac:dyDescent="0.15">
      <c r="J354" s="42"/>
      <c r="K354" s="42"/>
    </row>
    <row r="355" spans="10:11" s="41" customFormat="1" x14ac:dyDescent="0.15">
      <c r="J355" s="42"/>
      <c r="K355" s="42"/>
    </row>
    <row r="356" spans="10:11" s="41" customFormat="1" x14ac:dyDescent="0.15">
      <c r="J356" s="42"/>
      <c r="K356" s="42"/>
    </row>
    <row r="357" spans="10:11" s="41" customFormat="1" x14ac:dyDescent="0.15">
      <c r="J357" s="42"/>
      <c r="K357" s="42"/>
    </row>
    <row r="358" spans="10:11" s="41" customFormat="1" x14ac:dyDescent="0.15">
      <c r="J358" s="42"/>
      <c r="K358" s="42"/>
    </row>
    <row r="359" spans="10:11" s="41" customFormat="1" x14ac:dyDescent="0.15">
      <c r="J359" s="42"/>
      <c r="K359" s="42"/>
    </row>
    <row r="360" spans="10:11" s="41" customFormat="1" x14ac:dyDescent="0.15">
      <c r="J360" s="42"/>
      <c r="K360" s="42"/>
    </row>
    <row r="361" spans="10:11" s="41" customFormat="1" x14ac:dyDescent="0.15">
      <c r="J361" s="42"/>
      <c r="K361" s="42"/>
    </row>
    <row r="362" spans="10:11" s="41" customFormat="1" x14ac:dyDescent="0.15">
      <c r="J362" s="42"/>
      <c r="K362" s="42"/>
    </row>
    <row r="363" spans="10:11" s="41" customFormat="1" x14ac:dyDescent="0.15">
      <c r="J363" s="42"/>
      <c r="K363" s="42"/>
    </row>
    <row r="364" spans="10:11" s="41" customFormat="1" x14ac:dyDescent="0.15">
      <c r="J364" s="42"/>
      <c r="K364" s="42"/>
    </row>
    <row r="365" spans="10:11" s="41" customFormat="1" x14ac:dyDescent="0.15">
      <c r="J365" s="42"/>
      <c r="K365" s="42"/>
    </row>
    <row r="366" spans="10:11" s="41" customFormat="1" x14ac:dyDescent="0.15">
      <c r="J366" s="42"/>
      <c r="K366" s="42"/>
    </row>
    <row r="367" spans="10:11" s="41" customFormat="1" x14ac:dyDescent="0.15">
      <c r="J367" s="42"/>
      <c r="K367" s="42"/>
    </row>
    <row r="368" spans="10:11" s="41" customFormat="1" x14ac:dyDescent="0.15">
      <c r="J368" s="42"/>
      <c r="K368" s="42"/>
    </row>
    <row r="369" spans="10:11" s="41" customFormat="1" x14ac:dyDescent="0.15">
      <c r="J369" s="42"/>
      <c r="K369" s="42"/>
    </row>
    <row r="370" spans="10:11" s="41" customFormat="1" x14ac:dyDescent="0.15">
      <c r="J370" s="42"/>
      <c r="K370" s="42"/>
    </row>
    <row r="371" spans="10:11" s="41" customFormat="1" x14ac:dyDescent="0.15">
      <c r="J371" s="42"/>
      <c r="K371" s="42"/>
    </row>
    <row r="372" spans="10:11" s="41" customFormat="1" x14ac:dyDescent="0.15">
      <c r="J372" s="42"/>
      <c r="K372" s="42"/>
    </row>
    <row r="373" spans="10:11" s="41" customFormat="1" x14ac:dyDescent="0.15">
      <c r="J373" s="42"/>
      <c r="K373" s="42"/>
    </row>
    <row r="374" spans="10:11" s="41" customFormat="1" x14ac:dyDescent="0.15">
      <c r="J374" s="42"/>
      <c r="K374" s="42"/>
    </row>
    <row r="375" spans="10:11" s="41" customFormat="1" x14ac:dyDescent="0.15">
      <c r="J375" s="42"/>
      <c r="K375" s="42"/>
    </row>
    <row r="376" spans="10:11" s="41" customFormat="1" x14ac:dyDescent="0.15">
      <c r="J376" s="42"/>
      <c r="K376" s="42"/>
    </row>
    <row r="377" spans="10:11" s="41" customFormat="1" x14ac:dyDescent="0.15">
      <c r="J377" s="42"/>
      <c r="K377" s="42"/>
    </row>
    <row r="378" spans="10:11" s="41" customFormat="1" x14ac:dyDescent="0.15">
      <c r="J378" s="42"/>
      <c r="K378" s="42"/>
    </row>
    <row r="379" spans="10:11" s="41" customFormat="1" x14ac:dyDescent="0.15">
      <c r="J379" s="42"/>
      <c r="K379" s="42"/>
    </row>
    <row r="380" spans="10:11" s="41" customFormat="1" x14ac:dyDescent="0.15">
      <c r="J380" s="42"/>
      <c r="K380" s="42"/>
    </row>
    <row r="381" spans="10:11" s="41" customFormat="1" x14ac:dyDescent="0.15">
      <c r="J381" s="42"/>
      <c r="K381" s="42"/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381"/>
  <sheetViews>
    <sheetView topLeftCell="I1" workbookViewId="0">
      <selection activeCell="V4" sqref="V4"/>
    </sheetView>
  </sheetViews>
  <sheetFormatPr defaultColWidth="9" defaultRowHeight="12" x14ac:dyDescent="0.15"/>
  <cols>
    <col min="1" max="1" width="24.77734375" style="22" customWidth="1"/>
    <col min="2" max="9" width="8.6640625" style="22" customWidth="1"/>
    <col min="10" max="11" width="8.6640625" style="25" customWidth="1"/>
    <col min="12" max="13" width="8.6640625" style="22" customWidth="1"/>
    <col min="14" max="16384" width="9" style="22"/>
  </cols>
  <sheetData>
    <row r="1" spans="1:23" ht="15" customHeight="1" x14ac:dyDescent="0.2">
      <c r="A1" s="38" t="s">
        <v>102</v>
      </c>
      <c r="L1" s="34" t="str">
        <f>[2]財政指標!$M$1</f>
        <v>西方町</v>
      </c>
      <c r="T1" s="29"/>
      <c r="V1" s="34" t="str">
        <f>[2]財政指標!$M$1</f>
        <v>西方町</v>
      </c>
    </row>
    <row r="2" spans="1:23" ht="15" customHeight="1" x14ac:dyDescent="0.15">
      <c r="M2" s="22" t="s">
        <v>171</v>
      </c>
      <c r="W2" s="22" t="s">
        <v>171</v>
      </c>
    </row>
    <row r="3" spans="1:23" ht="18" customHeight="1" x14ac:dyDescent="0.15">
      <c r="A3" s="21"/>
      <c r="B3" s="21" t="s">
        <v>10</v>
      </c>
      <c r="C3" s="21" t="s">
        <v>9</v>
      </c>
      <c r="D3" s="21" t="s">
        <v>8</v>
      </c>
      <c r="E3" s="21" t="s">
        <v>7</v>
      </c>
      <c r="F3" s="21" t="s">
        <v>6</v>
      </c>
      <c r="G3" s="21" t="s">
        <v>5</v>
      </c>
      <c r="H3" s="21" t="s">
        <v>4</v>
      </c>
      <c r="I3" s="21" t="s">
        <v>3</v>
      </c>
      <c r="J3" s="17" t="s">
        <v>167</v>
      </c>
      <c r="K3" s="17" t="s">
        <v>168</v>
      </c>
      <c r="L3" s="67" t="s">
        <v>84</v>
      </c>
      <c r="M3" s="67" t="s">
        <v>176</v>
      </c>
      <c r="N3" s="67" t="s">
        <v>184</v>
      </c>
      <c r="O3" s="67" t="s">
        <v>188</v>
      </c>
      <c r="P3" s="2" t="s">
        <v>239</v>
      </c>
      <c r="Q3" s="2" t="s">
        <v>240</v>
      </c>
      <c r="R3" s="2" t="s">
        <v>241</v>
      </c>
      <c r="S3" s="2" t="s">
        <v>242</v>
      </c>
      <c r="T3" s="2" t="s">
        <v>243</v>
      </c>
      <c r="U3" s="2" t="s">
        <v>244</v>
      </c>
      <c r="V3" s="2" t="s">
        <v>310</v>
      </c>
      <c r="W3" s="2" t="s">
        <v>311</v>
      </c>
    </row>
    <row r="4" spans="1:23" ht="18" customHeight="1" x14ac:dyDescent="0.15">
      <c r="A4" s="24" t="s">
        <v>94</v>
      </c>
      <c r="B4" s="19"/>
      <c r="C4" s="21"/>
      <c r="D4" s="21">
        <v>77386</v>
      </c>
      <c r="E4" s="21">
        <v>79695</v>
      </c>
      <c r="F4" s="21">
        <v>80826</v>
      </c>
      <c r="G4" s="21">
        <v>81609</v>
      </c>
      <c r="H4" s="21">
        <v>85767</v>
      </c>
      <c r="I4" s="21">
        <v>83455</v>
      </c>
      <c r="J4" s="23">
        <v>84488</v>
      </c>
      <c r="K4" s="16">
        <v>83877</v>
      </c>
      <c r="L4" s="68">
        <v>81727</v>
      </c>
      <c r="M4" s="68">
        <v>75098</v>
      </c>
      <c r="N4" s="68">
        <v>72108</v>
      </c>
      <c r="O4" s="68">
        <v>71315</v>
      </c>
      <c r="P4" s="68">
        <v>65912</v>
      </c>
      <c r="Q4" s="68">
        <v>66188</v>
      </c>
      <c r="R4" s="68">
        <v>65834</v>
      </c>
      <c r="S4" s="68">
        <v>63446</v>
      </c>
      <c r="T4" s="68">
        <v>66823</v>
      </c>
      <c r="U4" s="68">
        <v>56170</v>
      </c>
      <c r="V4" s="21">
        <v>54681</v>
      </c>
      <c r="W4" s="21">
        <v>54987</v>
      </c>
    </row>
    <row r="5" spans="1:23" ht="18" customHeight="1" x14ac:dyDescent="0.15">
      <c r="A5" s="24" t="s">
        <v>93</v>
      </c>
      <c r="B5" s="19"/>
      <c r="C5" s="21"/>
      <c r="D5" s="21">
        <v>548272</v>
      </c>
      <c r="E5" s="21">
        <v>624702</v>
      </c>
      <c r="F5" s="21">
        <v>594302</v>
      </c>
      <c r="G5" s="21">
        <v>600912</v>
      </c>
      <c r="H5" s="21">
        <v>524429</v>
      </c>
      <c r="I5" s="21">
        <v>450596</v>
      </c>
      <c r="J5" s="23">
        <v>490470</v>
      </c>
      <c r="K5" s="16">
        <v>499836</v>
      </c>
      <c r="L5" s="68">
        <v>508809</v>
      </c>
      <c r="M5" s="68">
        <v>467811</v>
      </c>
      <c r="N5" s="68">
        <v>507178</v>
      </c>
      <c r="O5" s="68">
        <v>669034</v>
      </c>
      <c r="P5" s="68">
        <v>613313</v>
      </c>
      <c r="Q5" s="68">
        <v>575358</v>
      </c>
      <c r="R5" s="68">
        <v>494530</v>
      </c>
      <c r="S5" s="68">
        <v>512003</v>
      </c>
      <c r="T5" s="68">
        <v>480623</v>
      </c>
      <c r="U5" s="68">
        <v>524765</v>
      </c>
      <c r="V5" s="21">
        <v>589304</v>
      </c>
      <c r="W5" s="21">
        <v>421417</v>
      </c>
    </row>
    <row r="6" spans="1:23" ht="18" customHeight="1" x14ac:dyDescent="0.15">
      <c r="A6" s="24" t="s">
        <v>95</v>
      </c>
      <c r="B6" s="19"/>
      <c r="C6" s="21"/>
      <c r="D6" s="21">
        <v>220265</v>
      </c>
      <c r="E6" s="21">
        <v>272917</v>
      </c>
      <c r="F6" s="21">
        <v>328529</v>
      </c>
      <c r="G6" s="21">
        <v>251512</v>
      </c>
      <c r="H6" s="21">
        <v>269716</v>
      </c>
      <c r="I6" s="21">
        <v>309365</v>
      </c>
      <c r="J6" s="23">
        <v>388368</v>
      </c>
      <c r="K6" s="25">
        <v>615758</v>
      </c>
      <c r="L6" s="68">
        <v>796155</v>
      </c>
      <c r="M6" s="68">
        <v>419696</v>
      </c>
      <c r="N6" s="68">
        <v>404887</v>
      </c>
      <c r="O6" s="68">
        <v>430281</v>
      </c>
      <c r="P6" s="68">
        <v>497009</v>
      </c>
      <c r="Q6" s="68">
        <v>465827</v>
      </c>
      <c r="R6" s="68">
        <v>464044</v>
      </c>
      <c r="S6" s="68">
        <v>483377</v>
      </c>
      <c r="T6" s="68">
        <v>473776</v>
      </c>
      <c r="U6" s="68">
        <v>488306</v>
      </c>
      <c r="V6" s="21">
        <v>501122</v>
      </c>
      <c r="W6" s="21">
        <v>557679</v>
      </c>
    </row>
    <row r="7" spans="1:23" ht="18" customHeight="1" x14ac:dyDescent="0.15">
      <c r="A7" s="24" t="s">
        <v>104</v>
      </c>
      <c r="B7" s="19"/>
      <c r="C7" s="21"/>
      <c r="D7" s="21">
        <v>185911</v>
      </c>
      <c r="E7" s="21">
        <v>250109</v>
      </c>
      <c r="F7" s="21">
        <v>244497</v>
      </c>
      <c r="G7" s="21">
        <v>238158</v>
      </c>
      <c r="H7" s="21">
        <v>225858</v>
      </c>
      <c r="I7" s="21">
        <v>247826</v>
      </c>
      <c r="J7" s="23">
        <v>258137</v>
      </c>
      <c r="K7" s="16">
        <v>275284</v>
      </c>
      <c r="L7" s="68">
        <v>236271</v>
      </c>
      <c r="M7" s="68">
        <v>254097</v>
      </c>
      <c r="N7" s="68">
        <v>258001</v>
      </c>
      <c r="O7" s="68">
        <v>250059</v>
      </c>
      <c r="P7" s="68">
        <v>249637</v>
      </c>
      <c r="Q7" s="68">
        <v>191963</v>
      </c>
      <c r="R7" s="68">
        <v>200568</v>
      </c>
      <c r="S7" s="68">
        <v>219840</v>
      </c>
      <c r="T7" s="68">
        <v>227234</v>
      </c>
      <c r="U7" s="68">
        <v>245850</v>
      </c>
      <c r="V7" s="21">
        <v>238503</v>
      </c>
      <c r="W7" s="21">
        <v>198878</v>
      </c>
    </row>
    <row r="8" spans="1:23" ht="18" customHeight="1" x14ac:dyDescent="0.15">
      <c r="A8" s="24" t="s">
        <v>105</v>
      </c>
      <c r="B8" s="19"/>
      <c r="C8" s="21"/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3">
        <v>0</v>
      </c>
      <c r="K8" s="16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21">
        <v>0</v>
      </c>
      <c r="W8" s="21">
        <v>0</v>
      </c>
    </row>
    <row r="9" spans="1:23" ht="18" customHeight="1" x14ac:dyDescent="0.15">
      <c r="A9" s="24" t="s">
        <v>106</v>
      </c>
      <c r="B9" s="19"/>
      <c r="C9" s="21"/>
      <c r="D9" s="21">
        <v>324741</v>
      </c>
      <c r="E9" s="21">
        <v>318438</v>
      </c>
      <c r="F9" s="21">
        <v>345357</v>
      </c>
      <c r="G9" s="21">
        <v>371323</v>
      </c>
      <c r="H9" s="21">
        <v>428792</v>
      </c>
      <c r="I9" s="21">
        <v>486723</v>
      </c>
      <c r="J9" s="23">
        <v>386620</v>
      </c>
      <c r="K9" s="16">
        <v>334589</v>
      </c>
      <c r="L9" s="68">
        <v>237087</v>
      </c>
      <c r="M9" s="68">
        <v>241172</v>
      </c>
      <c r="N9" s="68">
        <v>263116</v>
      </c>
      <c r="O9" s="68">
        <v>242598</v>
      </c>
      <c r="P9" s="68">
        <v>241926</v>
      </c>
      <c r="Q9" s="68">
        <v>144202</v>
      </c>
      <c r="R9" s="68">
        <v>121986</v>
      </c>
      <c r="S9" s="68">
        <v>140428</v>
      </c>
      <c r="T9" s="68">
        <v>132754</v>
      </c>
      <c r="U9" s="68">
        <v>167545</v>
      </c>
      <c r="V9" s="21">
        <v>394344</v>
      </c>
      <c r="W9" s="21">
        <v>296894</v>
      </c>
    </row>
    <row r="10" spans="1:23" ht="18" customHeight="1" x14ac:dyDescent="0.15">
      <c r="A10" s="24" t="s">
        <v>107</v>
      </c>
      <c r="B10" s="19"/>
      <c r="C10" s="21"/>
      <c r="D10" s="21">
        <v>734692</v>
      </c>
      <c r="E10" s="21">
        <v>880264</v>
      </c>
      <c r="F10" s="21">
        <v>573805</v>
      </c>
      <c r="G10" s="21">
        <v>138056</v>
      </c>
      <c r="H10" s="21">
        <v>77430</v>
      </c>
      <c r="I10" s="21">
        <v>97655</v>
      </c>
      <c r="J10" s="23">
        <v>91782</v>
      </c>
      <c r="K10" s="16">
        <v>97817</v>
      </c>
      <c r="L10" s="68">
        <v>112153</v>
      </c>
      <c r="M10" s="68">
        <v>103917</v>
      </c>
      <c r="N10" s="68">
        <v>109985</v>
      </c>
      <c r="O10" s="68">
        <v>108996</v>
      </c>
      <c r="P10" s="68">
        <v>85791</v>
      </c>
      <c r="Q10" s="68">
        <v>91471</v>
      </c>
      <c r="R10" s="68">
        <v>97875</v>
      </c>
      <c r="S10" s="68">
        <v>103200</v>
      </c>
      <c r="T10" s="68">
        <v>87315</v>
      </c>
      <c r="U10" s="68">
        <v>90447</v>
      </c>
      <c r="V10" s="21">
        <v>100954</v>
      </c>
      <c r="W10" s="21">
        <v>103912</v>
      </c>
    </row>
    <row r="11" spans="1:23" ht="18" customHeight="1" x14ac:dyDescent="0.15">
      <c r="A11" s="24" t="s">
        <v>108</v>
      </c>
      <c r="B11" s="19"/>
      <c r="C11" s="21"/>
      <c r="D11" s="21">
        <v>383981</v>
      </c>
      <c r="E11" s="21">
        <v>474601</v>
      </c>
      <c r="F11" s="21">
        <v>420604</v>
      </c>
      <c r="G11" s="21">
        <v>596851</v>
      </c>
      <c r="H11" s="21">
        <v>751497</v>
      </c>
      <c r="I11" s="21">
        <v>464523</v>
      </c>
      <c r="J11" s="23">
        <v>441927</v>
      </c>
      <c r="K11" s="23">
        <v>535374</v>
      </c>
      <c r="L11" s="68">
        <v>470760</v>
      </c>
      <c r="M11" s="68">
        <v>342967</v>
      </c>
      <c r="N11" s="68">
        <v>311709</v>
      </c>
      <c r="O11" s="68">
        <v>381187</v>
      </c>
      <c r="P11" s="68">
        <v>263475</v>
      </c>
      <c r="Q11" s="68">
        <v>215100</v>
      </c>
      <c r="R11" s="68">
        <v>158057</v>
      </c>
      <c r="S11" s="68">
        <v>162419</v>
      </c>
      <c r="T11" s="68">
        <v>170979</v>
      </c>
      <c r="U11" s="68">
        <v>221114</v>
      </c>
      <c r="V11" s="21">
        <v>497477</v>
      </c>
      <c r="W11" s="21">
        <v>347766</v>
      </c>
    </row>
    <row r="12" spans="1:23" ht="18" customHeight="1" x14ac:dyDescent="0.15">
      <c r="A12" s="24" t="s">
        <v>109</v>
      </c>
      <c r="B12" s="19"/>
      <c r="C12" s="21"/>
      <c r="D12" s="21">
        <v>92353</v>
      </c>
      <c r="E12" s="21">
        <v>110216</v>
      </c>
      <c r="F12" s="21">
        <v>114185</v>
      </c>
      <c r="G12" s="21">
        <v>109827</v>
      </c>
      <c r="H12" s="21">
        <v>122866</v>
      </c>
      <c r="I12" s="21">
        <v>114896</v>
      </c>
      <c r="J12" s="23">
        <v>130521</v>
      </c>
      <c r="K12" s="23">
        <v>127748</v>
      </c>
      <c r="L12" s="68">
        <v>171903</v>
      </c>
      <c r="M12" s="68">
        <v>130472</v>
      </c>
      <c r="N12" s="68">
        <v>128229</v>
      </c>
      <c r="O12" s="68">
        <v>129153</v>
      </c>
      <c r="P12" s="68">
        <v>120061</v>
      </c>
      <c r="Q12" s="68">
        <v>129033</v>
      </c>
      <c r="R12" s="68">
        <v>121689</v>
      </c>
      <c r="S12" s="68">
        <v>124098</v>
      </c>
      <c r="T12" s="68">
        <v>139654</v>
      </c>
      <c r="U12" s="68">
        <v>133153</v>
      </c>
      <c r="V12" s="21">
        <v>132115</v>
      </c>
      <c r="W12" s="21">
        <v>140596</v>
      </c>
    </row>
    <row r="13" spans="1:23" ht="18" customHeight="1" x14ac:dyDescent="0.15">
      <c r="A13" s="24" t="s">
        <v>110</v>
      </c>
      <c r="B13" s="19"/>
      <c r="C13" s="21"/>
      <c r="D13" s="21">
        <v>502293</v>
      </c>
      <c r="E13" s="21">
        <v>447806</v>
      </c>
      <c r="F13" s="21">
        <v>548644</v>
      </c>
      <c r="G13" s="21">
        <v>334529</v>
      </c>
      <c r="H13" s="21">
        <v>390596</v>
      </c>
      <c r="I13" s="21">
        <v>315099</v>
      </c>
      <c r="J13" s="23">
        <v>305368</v>
      </c>
      <c r="K13" s="23">
        <v>334278</v>
      </c>
      <c r="L13" s="68">
        <v>491350</v>
      </c>
      <c r="M13" s="68">
        <v>373915</v>
      </c>
      <c r="N13" s="68">
        <v>499898</v>
      </c>
      <c r="O13" s="68">
        <v>602245</v>
      </c>
      <c r="P13" s="68">
        <v>1156739</v>
      </c>
      <c r="Q13" s="68">
        <v>422915</v>
      </c>
      <c r="R13" s="68">
        <v>284089</v>
      </c>
      <c r="S13" s="68">
        <v>280033</v>
      </c>
      <c r="T13" s="68">
        <v>316504</v>
      </c>
      <c r="U13" s="68">
        <v>349842</v>
      </c>
      <c r="V13" s="21">
        <v>574705</v>
      </c>
      <c r="W13" s="21">
        <v>802660</v>
      </c>
    </row>
    <row r="14" spans="1:23" ht="18" customHeight="1" x14ac:dyDescent="0.15">
      <c r="A14" s="24" t="s">
        <v>111</v>
      </c>
      <c r="B14" s="19"/>
      <c r="C14" s="21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3">
        <v>0</v>
      </c>
      <c r="K14" s="23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4391</v>
      </c>
      <c r="V14" s="21">
        <v>0</v>
      </c>
      <c r="W14" s="21">
        <v>0</v>
      </c>
    </row>
    <row r="15" spans="1:23" ht="18" customHeight="1" x14ac:dyDescent="0.15">
      <c r="A15" s="24" t="s">
        <v>112</v>
      </c>
      <c r="B15" s="19"/>
      <c r="C15" s="21"/>
      <c r="D15" s="21">
        <v>118124</v>
      </c>
      <c r="E15" s="21">
        <v>126174</v>
      </c>
      <c r="F15" s="21">
        <v>138556</v>
      </c>
      <c r="G15" s="21">
        <v>149283</v>
      </c>
      <c r="H15" s="21">
        <v>162841</v>
      </c>
      <c r="I15" s="21">
        <v>178664</v>
      </c>
      <c r="J15" s="23">
        <v>197743</v>
      </c>
      <c r="K15" s="16">
        <v>214213</v>
      </c>
      <c r="L15" s="68">
        <v>230724</v>
      </c>
      <c r="M15" s="68">
        <v>251606</v>
      </c>
      <c r="N15" s="68">
        <v>271743</v>
      </c>
      <c r="O15" s="68">
        <v>260744</v>
      </c>
      <c r="P15" s="68">
        <v>254674</v>
      </c>
      <c r="Q15" s="68">
        <v>267305</v>
      </c>
      <c r="R15" s="68">
        <v>269058</v>
      </c>
      <c r="S15" s="68">
        <v>284365</v>
      </c>
      <c r="T15" s="68">
        <v>326871</v>
      </c>
      <c r="U15" s="68">
        <v>342817</v>
      </c>
      <c r="V15" s="21">
        <v>305027</v>
      </c>
      <c r="W15" s="21">
        <v>283604</v>
      </c>
    </row>
    <row r="16" spans="1:23" ht="18" customHeight="1" x14ac:dyDescent="0.15">
      <c r="A16" s="24" t="s">
        <v>82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1</v>
      </c>
      <c r="R16" s="68">
        <v>1</v>
      </c>
      <c r="S16" s="68">
        <v>1</v>
      </c>
      <c r="T16" s="68">
        <v>1</v>
      </c>
      <c r="U16" s="68">
        <v>1</v>
      </c>
      <c r="V16" s="21">
        <v>1</v>
      </c>
      <c r="W16" s="21">
        <v>1</v>
      </c>
    </row>
    <row r="17" spans="1:23" ht="18" customHeight="1" x14ac:dyDescent="0.15">
      <c r="A17" s="24" t="s">
        <v>114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  <c r="R17" s="68">
        <v>1</v>
      </c>
      <c r="S17" s="68">
        <v>1</v>
      </c>
      <c r="T17" s="68">
        <v>1</v>
      </c>
      <c r="U17" s="68">
        <v>1</v>
      </c>
      <c r="V17" s="21">
        <v>1</v>
      </c>
      <c r="W17" s="21">
        <v>1</v>
      </c>
    </row>
    <row r="18" spans="1:23" ht="18" customHeight="1" x14ac:dyDescent="0.15">
      <c r="A18" s="24" t="s">
        <v>113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1</v>
      </c>
      <c r="R18" s="68">
        <v>1</v>
      </c>
      <c r="S18" s="68">
        <v>1</v>
      </c>
      <c r="T18" s="68">
        <v>1</v>
      </c>
      <c r="U18" s="68">
        <v>1</v>
      </c>
      <c r="V18" s="21">
        <v>1</v>
      </c>
      <c r="W18" s="21">
        <v>1</v>
      </c>
    </row>
    <row r="19" spans="1:23" ht="18" customHeight="1" x14ac:dyDescent="0.15">
      <c r="A19" s="24" t="s">
        <v>115</v>
      </c>
      <c r="B19" s="19">
        <f t="shared" ref="B19:W19" si="0">SUM(B4:B18)</f>
        <v>0</v>
      </c>
      <c r="C19" s="21">
        <f t="shared" si="0"/>
        <v>0</v>
      </c>
      <c r="D19" s="21">
        <f t="shared" si="0"/>
        <v>3188018</v>
      </c>
      <c r="E19" s="21">
        <f t="shared" si="0"/>
        <v>3584922</v>
      </c>
      <c r="F19" s="21">
        <f t="shared" si="0"/>
        <v>3389305</v>
      </c>
      <c r="G19" s="21">
        <f t="shared" si="0"/>
        <v>2872060</v>
      </c>
      <c r="H19" s="21">
        <f t="shared" si="0"/>
        <v>3039792</v>
      </c>
      <c r="I19" s="21">
        <f t="shared" si="0"/>
        <v>2748802</v>
      </c>
      <c r="J19" s="21">
        <f t="shared" si="0"/>
        <v>2775424</v>
      </c>
      <c r="K19" s="21">
        <f t="shared" si="0"/>
        <v>3118774</v>
      </c>
      <c r="L19" s="69">
        <f t="shared" si="0"/>
        <v>3336939</v>
      </c>
      <c r="M19" s="69">
        <f t="shared" si="0"/>
        <v>2660751</v>
      </c>
      <c r="N19" s="69">
        <f t="shared" si="0"/>
        <v>2826854</v>
      </c>
      <c r="O19" s="69">
        <f t="shared" si="0"/>
        <v>3145612</v>
      </c>
      <c r="P19" s="69">
        <f t="shared" si="0"/>
        <v>3548537</v>
      </c>
      <c r="Q19" s="69">
        <f t="shared" si="0"/>
        <v>2569365</v>
      </c>
      <c r="R19" s="69">
        <f t="shared" si="0"/>
        <v>2277733</v>
      </c>
      <c r="S19" s="69">
        <f t="shared" si="0"/>
        <v>2373212</v>
      </c>
      <c r="T19" s="69">
        <f t="shared" si="0"/>
        <v>2422536</v>
      </c>
      <c r="U19" s="69">
        <f t="shared" si="0"/>
        <v>2624403</v>
      </c>
      <c r="V19" s="69">
        <f t="shared" si="0"/>
        <v>3388235</v>
      </c>
      <c r="W19" s="69">
        <f t="shared" si="0"/>
        <v>3208396</v>
      </c>
    </row>
    <row r="20" spans="1:23" ht="18" customHeight="1" x14ac:dyDescent="0.15"/>
    <row r="21" spans="1:23" ht="18" customHeight="1" x14ac:dyDescent="0.15"/>
    <row r="22" spans="1:23" ht="18" customHeight="1" x14ac:dyDescent="0.15"/>
    <row r="23" spans="1:23" ht="18" customHeight="1" x14ac:dyDescent="0.15"/>
    <row r="24" spans="1:23" ht="18" customHeight="1" x14ac:dyDescent="0.15"/>
    <row r="25" spans="1:23" ht="18" customHeight="1" x14ac:dyDescent="0.15"/>
    <row r="26" spans="1:23" ht="18" customHeight="1" x14ac:dyDescent="0.15"/>
    <row r="27" spans="1:23" ht="18" customHeight="1" x14ac:dyDescent="0.15"/>
    <row r="28" spans="1:23" ht="18" customHeight="1" x14ac:dyDescent="0.15"/>
    <row r="29" spans="1:23" ht="18" customHeight="1" x14ac:dyDescent="0.15"/>
    <row r="30" spans="1:23" ht="18" customHeight="1" x14ac:dyDescent="0.2">
      <c r="A30" s="38" t="s">
        <v>103</v>
      </c>
      <c r="L30" s="39"/>
      <c r="M30" s="34" t="str">
        <f>[2]財政指標!$M$1</f>
        <v>西方町</v>
      </c>
      <c r="N30" s="39"/>
      <c r="O30" s="39"/>
      <c r="P30" s="39"/>
      <c r="R30" s="39"/>
      <c r="S30" s="39"/>
      <c r="T30" s="39"/>
      <c r="U30" s="39"/>
      <c r="W30" s="34" t="str">
        <f>[2]財政指標!$M$1</f>
        <v>西方町</v>
      </c>
    </row>
    <row r="31" spans="1:23" ht="18" customHeight="1" x14ac:dyDescent="0.15"/>
    <row r="32" spans="1:23" ht="18" customHeight="1" x14ac:dyDescent="0.15">
      <c r="A32" s="21"/>
      <c r="B32" s="21" t="s">
        <v>10</v>
      </c>
      <c r="C32" s="21" t="s">
        <v>9</v>
      </c>
      <c r="D32" s="21" t="s">
        <v>8</v>
      </c>
      <c r="E32" s="21" t="s">
        <v>7</v>
      </c>
      <c r="F32" s="21" t="s">
        <v>6</v>
      </c>
      <c r="G32" s="21" t="s">
        <v>5</v>
      </c>
      <c r="H32" s="21" t="s">
        <v>4</v>
      </c>
      <c r="I32" s="21" t="s">
        <v>3</v>
      </c>
      <c r="J32" s="17" t="s">
        <v>167</v>
      </c>
      <c r="K32" s="17" t="s">
        <v>168</v>
      </c>
      <c r="L32" s="15" t="s">
        <v>84</v>
      </c>
      <c r="M32" s="74" t="s">
        <v>176</v>
      </c>
      <c r="N32" s="74" t="s">
        <v>184</v>
      </c>
      <c r="O32" s="67" t="s">
        <v>188</v>
      </c>
      <c r="P32" s="2" t="s">
        <v>239</v>
      </c>
      <c r="Q32" s="2" t="s">
        <v>240</v>
      </c>
      <c r="R32" s="2" t="s">
        <v>241</v>
      </c>
      <c r="S32" s="2" t="s">
        <v>242</v>
      </c>
      <c r="T32" s="2" t="s">
        <v>243</v>
      </c>
      <c r="U32" s="2" t="s">
        <v>244</v>
      </c>
      <c r="V32" s="2" t="s">
        <v>310</v>
      </c>
      <c r="W32" s="2" t="s">
        <v>311</v>
      </c>
    </row>
    <row r="33" spans="1:23" s="41" customFormat="1" ht="18" customHeight="1" x14ac:dyDescent="0.15">
      <c r="A33" s="24" t="s">
        <v>94</v>
      </c>
      <c r="B33" s="40" t="e">
        <f>B4/B$19*100</f>
        <v>#DIV/0!</v>
      </c>
      <c r="C33" s="40" t="e">
        <f t="shared" ref="C33:U47" si="1">C4/C$19*100</f>
        <v>#DIV/0!</v>
      </c>
      <c r="D33" s="40">
        <f t="shared" si="1"/>
        <v>2.4274016018730129</v>
      </c>
      <c r="E33" s="40">
        <f t="shared" si="1"/>
        <v>2.2230609201539115</v>
      </c>
      <c r="F33" s="40">
        <f t="shared" si="1"/>
        <v>2.3847366938059573</v>
      </c>
      <c r="G33" s="40">
        <f t="shared" si="1"/>
        <v>2.8414796348265705</v>
      </c>
      <c r="H33" s="40">
        <f t="shared" si="1"/>
        <v>2.8214759430908432</v>
      </c>
      <c r="I33" s="40">
        <f t="shared" si="1"/>
        <v>3.0360498864596286</v>
      </c>
      <c r="J33" s="40">
        <f t="shared" si="1"/>
        <v>3.0441474888161233</v>
      </c>
      <c r="K33" s="40">
        <f t="shared" si="1"/>
        <v>2.6894221896168173</v>
      </c>
      <c r="L33" s="40">
        <f t="shared" si="1"/>
        <v>2.4491607428244868</v>
      </c>
      <c r="M33" s="40">
        <f t="shared" si="1"/>
        <v>2.8224362219538768</v>
      </c>
      <c r="N33" s="40">
        <f t="shared" si="1"/>
        <v>2.550821513951552</v>
      </c>
      <c r="O33" s="40">
        <f t="shared" si="1"/>
        <v>2.2671263970254438</v>
      </c>
      <c r="P33" s="40">
        <f t="shared" si="1"/>
        <v>1.8574415315382085</v>
      </c>
      <c r="Q33" s="40">
        <f t="shared" si="1"/>
        <v>2.5760450539335595</v>
      </c>
      <c r="R33" s="40">
        <f t="shared" si="1"/>
        <v>2.8903299903895672</v>
      </c>
      <c r="S33" s="40">
        <f t="shared" si="1"/>
        <v>2.6734231918598086</v>
      </c>
      <c r="T33" s="40">
        <f t="shared" si="1"/>
        <v>2.7583903809891783</v>
      </c>
      <c r="U33" s="40">
        <f t="shared" si="1"/>
        <v>2.1402962883368142</v>
      </c>
      <c r="V33" s="40">
        <f t="shared" ref="V33:W47" si="2">V4/V$19*100</f>
        <v>1.6138490984244007</v>
      </c>
      <c r="W33" s="40">
        <f t="shared" si="2"/>
        <v>1.7138470438187805</v>
      </c>
    </row>
    <row r="34" spans="1:23" s="41" customFormat="1" ht="18" customHeight="1" x14ac:dyDescent="0.15">
      <c r="A34" s="24" t="s">
        <v>93</v>
      </c>
      <c r="B34" s="40" t="e">
        <f t="shared" ref="B34:L47" si="3">B5/B$19*100</f>
        <v>#DIV/0!</v>
      </c>
      <c r="C34" s="40" t="e">
        <f t="shared" si="3"/>
        <v>#DIV/0!</v>
      </c>
      <c r="D34" s="40">
        <f t="shared" si="3"/>
        <v>17.197895369474075</v>
      </c>
      <c r="E34" s="40">
        <f t="shared" si="3"/>
        <v>17.425818469690554</v>
      </c>
      <c r="F34" s="40">
        <f t="shared" si="3"/>
        <v>17.53462730559805</v>
      </c>
      <c r="G34" s="40">
        <f t="shared" si="3"/>
        <v>20.922682673760299</v>
      </c>
      <c r="H34" s="40">
        <f t="shared" si="3"/>
        <v>17.252134356561239</v>
      </c>
      <c r="I34" s="40">
        <f t="shared" si="3"/>
        <v>16.392450238322002</v>
      </c>
      <c r="J34" s="40">
        <f t="shared" si="3"/>
        <v>17.671894456486648</v>
      </c>
      <c r="K34" s="40">
        <f t="shared" si="3"/>
        <v>16.02668227963937</v>
      </c>
      <c r="L34" s="40">
        <f t="shared" si="3"/>
        <v>15.247776480181388</v>
      </c>
      <c r="M34" s="40">
        <f t="shared" si="1"/>
        <v>17.581915782423835</v>
      </c>
      <c r="N34" s="40">
        <f t="shared" si="1"/>
        <v>17.941428881717979</v>
      </c>
      <c r="O34" s="40">
        <f t="shared" si="1"/>
        <v>21.268802382493455</v>
      </c>
      <c r="P34" s="40">
        <f t="shared" si="1"/>
        <v>17.283545303317961</v>
      </c>
      <c r="Q34" s="40">
        <f t="shared" si="1"/>
        <v>22.393003718817685</v>
      </c>
      <c r="R34" s="40">
        <f t="shared" si="1"/>
        <v>21.711499987048526</v>
      </c>
      <c r="S34" s="40">
        <f t="shared" si="1"/>
        <v>21.574263066257881</v>
      </c>
      <c r="T34" s="40">
        <f t="shared" si="1"/>
        <v>19.839663889411757</v>
      </c>
      <c r="U34" s="40">
        <f t="shared" si="1"/>
        <v>19.99559518869625</v>
      </c>
      <c r="V34" s="40">
        <f t="shared" si="2"/>
        <v>17.392654287556798</v>
      </c>
      <c r="W34" s="40">
        <f t="shared" si="2"/>
        <v>13.134818769254169</v>
      </c>
    </row>
    <row r="35" spans="1:23" s="41" customFormat="1" ht="18" customHeight="1" x14ac:dyDescent="0.15">
      <c r="A35" s="24" t="s">
        <v>95</v>
      </c>
      <c r="B35" s="40" t="e">
        <f t="shared" si="3"/>
        <v>#DIV/0!</v>
      </c>
      <c r="C35" s="40" t="e">
        <f t="shared" si="3"/>
        <v>#DIV/0!</v>
      </c>
      <c r="D35" s="40">
        <f t="shared" si="3"/>
        <v>6.9091517049150912</v>
      </c>
      <c r="E35" s="40">
        <f t="shared" si="3"/>
        <v>7.6129131958798544</v>
      </c>
      <c r="F35" s="40">
        <f t="shared" si="3"/>
        <v>9.6931081740946894</v>
      </c>
      <c r="G35" s="40">
        <f t="shared" si="3"/>
        <v>8.7571986657660368</v>
      </c>
      <c r="H35" s="40">
        <f t="shared" si="3"/>
        <v>8.8728439314268872</v>
      </c>
      <c r="I35" s="40">
        <f t="shared" si="3"/>
        <v>11.254539250189719</v>
      </c>
      <c r="J35" s="40">
        <f t="shared" si="3"/>
        <v>13.993105197620256</v>
      </c>
      <c r="K35" s="40">
        <f t="shared" si="3"/>
        <v>19.743591552321522</v>
      </c>
      <c r="L35" s="40">
        <f t="shared" si="3"/>
        <v>23.858841890726801</v>
      </c>
      <c r="M35" s="40">
        <f t="shared" si="1"/>
        <v>15.773591741579725</v>
      </c>
      <c r="N35" s="40">
        <f t="shared" si="1"/>
        <v>14.322883318346118</v>
      </c>
      <c r="O35" s="40">
        <f t="shared" si="1"/>
        <v>13.678769028093738</v>
      </c>
      <c r="P35" s="40">
        <f t="shared" si="1"/>
        <v>14.006025581810194</v>
      </c>
      <c r="Q35" s="40">
        <f t="shared" si="1"/>
        <v>18.130043804597634</v>
      </c>
      <c r="R35" s="40">
        <f t="shared" si="1"/>
        <v>20.373063919256559</v>
      </c>
      <c r="S35" s="40">
        <f t="shared" si="1"/>
        <v>20.368049714901154</v>
      </c>
      <c r="T35" s="40">
        <f t="shared" si="1"/>
        <v>19.557026190735659</v>
      </c>
      <c r="U35" s="40">
        <f t="shared" si="1"/>
        <v>18.606364952333919</v>
      </c>
      <c r="V35" s="40">
        <f t="shared" si="2"/>
        <v>14.790060311637179</v>
      </c>
      <c r="W35" s="40">
        <f t="shared" si="2"/>
        <v>17.381863086726202</v>
      </c>
    </row>
    <row r="36" spans="1:23" s="41" customFormat="1" ht="18" customHeight="1" x14ac:dyDescent="0.15">
      <c r="A36" s="24" t="s">
        <v>104</v>
      </c>
      <c r="B36" s="40" t="e">
        <f t="shared" si="3"/>
        <v>#DIV/0!</v>
      </c>
      <c r="C36" s="40" t="e">
        <f t="shared" si="3"/>
        <v>#DIV/0!</v>
      </c>
      <c r="D36" s="40">
        <f t="shared" si="3"/>
        <v>5.8315542760423567</v>
      </c>
      <c r="E36" s="40">
        <f t="shared" si="3"/>
        <v>6.9766929378100837</v>
      </c>
      <c r="F36" s="40">
        <f t="shared" si="3"/>
        <v>7.2137798162160092</v>
      </c>
      <c r="G36" s="40">
        <f t="shared" si="3"/>
        <v>8.2922362346190539</v>
      </c>
      <c r="H36" s="40">
        <f t="shared" si="3"/>
        <v>7.4300478453788941</v>
      </c>
      <c r="I36" s="40">
        <f t="shared" si="3"/>
        <v>9.0157821480048401</v>
      </c>
      <c r="J36" s="40">
        <f t="shared" si="3"/>
        <v>9.3008131370197855</v>
      </c>
      <c r="K36" s="40">
        <f t="shared" si="3"/>
        <v>8.8266735582636002</v>
      </c>
      <c r="L36" s="40">
        <f t="shared" si="3"/>
        <v>7.0804710544603893</v>
      </c>
      <c r="M36" s="40">
        <f t="shared" si="1"/>
        <v>9.5498225876829519</v>
      </c>
      <c r="N36" s="40">
        <f t="shared" si="1"/>
        <v>9.1267890028986294</v>
      </c>
      <c r="O36" s="40">
        <f t="shared" si="1"/>
        <v>7.9494546689165739</v>
      </c>
      <c r="P36" s="40">
        <f t="shared" si="1"/>
        <v>7.0349273517508761</v>
      </c>
      <c r="Q36" s="40">
        <f t="shared" si="1"/>
        <v>7.471223434584032</v>
      </c>
      <c r="R36" s="40">
        <f t="shared" si="1"/>
        <v>8.805597495404422</v>
      </c>
      <c r="S36" s="40">
        <f t="shared" si="1"/>
        <v>9.2633949263698305</v>
      </c>
      <c r="T36" s="40">
        <f t="shared" si="1"/>
        <v>9.3800050855797394</v>
      </c>
      <c r="U36" s="40">
        <f t="shared" si="1"/>
        <v>9.3678448012748028</v>
      </c>
      <c r="V36" s="40">
        <f t="shared" si="2"/>
        <v>7.0391516527041373</v>
      </c>
      <c r="W36" s="40">
        <f t="shared" si="2"/>
        <v>6.1986737298014338</v>
      </c>
    </row>
    <row r="37" spans="1:23" s="41" customFormat="1" ht="18" customHeight="1" x14ac:dyDescent="0.15">
      <c r="A37" s="24" t="s">
        <v>105</v>
      </c>
      <c r="B37" s="40" t="e">
        <f t="shared" si="3"/>
        <v>#DIV/0!</v>
      </c>
      <c r="C37" s="40" t="e">
        <f t="shared" si="3"/>
        <v>#DIV/0!</v>
      </c>
      <c r="D37" s="40">
        <f t="shared" si="3"/>
        <v>0</v>
      </c>
      <c r="E37" s="40">
        <f t="shared" si="3"/>
        <v>0</v>
      </c>
      <c r="F37" s="40">
        <f t="shared" si="3"/>
        <v>0</v>
      </c>
      <c r="G37" s="40">
        <f t="shared" si="3"/>
        <v>0</v>
      </c>
      <c r="H37" s="40">
        <f t="shared" si="3"/>
        <v>0</v>
      </c>
      <c r="I37" s="40">
        <f t="shared" si="3"/>
        <v>0</v>
      </c>
      <c r="J37" s="40">
        <f t="shared" si="3"/>
        <v>0</v>
      </c>
      <c r="K37" s="40">
        <f t="shared" si="3"/>
        <v>0</v>
      </c>
      <c r="L37" s="40">
        <f t="shared" si="3"/>
        <v>0</v>
      </c>
      <c r="M37" s="40">
        <f t="shared" si="1"/>
        <v>0</v>
      </c>
      <c r="N37" s="40">
        <f t="shared" si="1"/>
        <v>0</v>
      </c>
      <c r="O37" s="40">
        <f t="shared" si="1"/>
        <v>0</v>
      </c>
      <c r="P37" s="40">
        <f t="shared" si="1"/>
        <v>0</v>
      </c>
      <c r="Q37" s="40">
        <f t="shared" si="1"/>
        <v>0</v>
      </c>
      <c r="R37" s="40">
        <f t="shared" si="1"/>
        <v>0</v>
      </c>
      <c r="S37" s="40">
        <f t="shared" si="1"/>
        <v>0</v>
      </c>
      <c r="T37" s="40">
        <f t="shared" si="1"/>
        <v>0</v>
      </c>
      <c r="U37" s="40">
        <f t="shared" si="1"/>
        <v>0</v>
      </c>
      <c r="V37" s="40">
        <f t="shared" si="2"/>
        <v>0</v>
      </c>
      <c r="W37" s="40">
        <f t="shared" si="2"/>
        <v>0</v>
      </c>
    </row>
    <row r="38" spans="1:23" s="41" customFormat="1" ht="18" customHeight="1" x14ac:dyDescent="0.15">
      <c r="A38" s="24" t="s">
        <v>106</v>
      </c>
      <c r="B38" s="40" t="e">
        <f t="shared" si="3"/>
        <v>#DIV/0!</v>
      </c>
      <c r="C38" s="40" t="e">
        <f t="shared" si="3"/>
        <v>#DIV/0!</v>
      </c>
      <c r="D38" s="40">
        <f t="shared" si="3"/>
        <v>10.186297567956014</v>
      </c>
      <c r="E38" s="40">
        <f t="shared" si="3"/>
        <v>8.8827037240977624</v>
      </c>
      <c r="F38" s="40">
        <f t="shared" si="3"/>
        <v>10.189611144467671</v>
      </c>
      <c r="G38" s="40">
        <f t="shared" si="3"/>
        <v>12.928803715799809</v>
      </c>
      <c r="H38" s="40">
        <f t="shared" si="3"/>
        <v>14.105965144983603</v>
      </c>
      <c r="I38" s="40">
        <f t="shared" si="3"/>
        <v>17.706731878105444</v>
      </c>
      <c r="J38" s="40">
        <f t="shared" si="3"/>
        <v>13.930123829728359</v>
      </c>
      <c r="K38" s="40">
        <f t="shared" si="3"/>
        <v>10.72822205135736</v>
      </c>
      <c r="L38" s="40">
        <f t="shared" si="3"/>
        <v>7.1049246030568742</v>
      </c>
      <c r="M38" s="40">
        <f t="shared" si="1"/>
        <v>9.0640574785088877</v>
      </c>
      <c r="N38" s="40">
        <f t="shared" si="1"/>
        <v>9.3077321998235494</v>
      </c>
      <c r="O38" s="40">
        <f t="shared" si="1"/>
        <v>7.7122671200389625</v>
      </c>
      <c r="P38" s="40">
        <f t="shared" si="1"/>
        <v>6.8176265317227909</v>
      </c>
      <c r="Q38" s="40">
        <f t="shared" si="1"/>
        <v>5.6123594740334672</v>
      </c>
      <c r="R38" s="40">
        <f t="shared" si="1"/>
        <v>5.3555882098560277</v>
      </c>
      <c r="S38" s="40">
        <f t="shared" si="1"/>
        <v>5.9172126215441354</v>
      </c>
      <c r="T38" s="40">
        <f t="shared" si="1"/>
        <v>5.4799598437340045</v>
      </c>
      <c r="U38" s="40">
        <f t="shared" si="1"/>
        <v>6.3841185976391586</v>
      </c>
      <c r="V38" s="40">
        <f t="shared" si="2"/>
        <v>11.638626010297397</v>
      </c>
      <c r="W38" s="40">
        <f t="shared" si="2"/>
        <v>9.2536582142603336</v>
      </c>
    </row>
    <row r="39" spans="1:23" s="41" customFormat="1" ht="18" customHeight="1" x14ac:dyDescent="0.15">
      <c r="A39" s="24" t="s">
        <v>107</v>
      </c>
      <c r="B39" s="40" t="e">
        <f t="shared" si="3"/>
        <v>#DIV/0!</v>
      </c>
      <c r="C39" s="40" t="e">
        <f t="shared" si="3"/>
        <v>#DIV/0!</v>
      </c>
      <c r="D39" s="40">
        <f t="shared" si="3"/>
        <v>23.045415678330549</v>
      </c>
      <c r="E39" s="40">
        <f t="shared" si="3"/>
        <v>24.554620714202429</v>
      </c>
      <c r="F39" s="40">
        <f t="shared" si="3"/>
        <v>16.929872053415082</v>
      </c>
      <c r="G39" s="40">
        <f t="shared" si="3"/>
        <v>4.8068633663642126</v>
      </c>
      <c r="H39" s="40">
        <f t="shared" si="3"/>
        <v>2.547213756730724</v>
      </c>
      <c r="I39" s="40">
        <f t="shared" si="3"/>
        <v>3.5526385676378296</v>
      </c>
      <c r="J39" s="40">
        <f t="shared" si="3"/>
        <v>3.3069541806945533</v>
      </c>
      <c r="K39" s="40">
        <f t="shared" si="3"/>
        <v>3.13639269789988</v>
      </c>
      <c r="L39" s="40">
        <f t="shared" si="3"/>
        <v>3.3609544555654147</v>
      </c>
      <c r="M39" s="40">
        <f t="shared" si="1"/>
        <v>3.9055514777594746</v>
      </c>
      <c r="N39" s="40">
        <f t="shared" si="1"/>
        <v>3.8907209215615661</v>
      </c>
      <c r="O39" s="40">
        <f t="shared" si="1"/>
        <v>3.4650173002900546</v>
      </c>
      <c r="P39" s="40">
        <f t="shared" si="1"/>
        <v>2.4176442291569735</v>
      </c>
      <c r="Q39" s="40">
        <f t="shared" si="1"/>
        <v>3.560062505716393</v>
      </c>
      <c r="R39" s="40">
        <f t="shared" si="1"/>
        <v>4.297035692945574</v>
      </c>
      <c r="S39" s="40">
        <f t="shared" si="1"/>
        <v>4.3485369195840908</v>
      </c>
      <c r="T39" s="40">
        <f t="shared" si="1"/>
        <v>3.6042808032574127</v>
      </c>
      <c r="U39" s="40">
        <f t="shared" si="1"/>
        <v>3.4463838061456262</v>
      </c>
      <c r="V39" s="40">
        <f t="shared" si="2"/>
        <v>2.9795453975299822</v>
      </c>
      <c r="W39" s="40">
        <f t="shared" si="2"/>
        <v>3.2387523235909779</v>
      </c>
    </row>
    <row r="40" spans="1:23" s="41" customFormat="1" ht="18" customHeight="1" x14ac:dyDescent="0.15">
      <c r="A40" s="24" t="s">
        <v>108</v>
      </c>
      <c r="B40" s="40" t="e">
        <f t="shared" si="3"/>
        <v>#DIV/0!</v>
      </c>
      <c r="C40" s="40" t="e">
        <f t="shared" si="3"/>
        <v>#DIV/0!</v>
      </c>
      <c r="D40" s="40">
        <f t="shared" si="3"/>
        <v>12.044505394887983</v>
      </c>
      <c r="E40" s="40">
        <f t="shared" si="3"/>
        <v>13.238809658899134</v>
      </c>
      <c r="F40" s="40">
        <f t="shared" si="3"/>
        <v>12.409741820225682</v>
      </c>
      <c r="G40" s="40">
        <f t="shared" si="3"/>
        <v>20.781285906283294</v>
      </c>
      <c r="H40" s="40">
        <f t="shared" si="3"/>
        <v>24.721987557043377</v>
      </c>
      <c r="I40" s="40">
        <f t="shared" si="3"/>
        <v>16.899107320207129</v>
      </c>
      <c r="J40" s="40">
        <f t="shared" si="3"/>
        <v>15.922864398376607</v>
      </c>
      <c r="K40" s="40">
        <f t="shared" si="3"/>
        <v>17.16616850082757</v>
      </c>
      <c r="L40" s="40">
        <f t="shared" si="3"/>
        <v>14.107539874118165</v>
      </c>
      <c r="M40" s="40">
        <f t="shared" si="1"/>
        <v>12.889857036603575</v>
      </c>
      <c r="N40" s="40">
        <f t="shared" si="1"/>
        <v>11.026710258117328</v>
      </c>
      <c r="O40" s="40">
        <f t="shared" si="1"/>
        <v>12.118055246483038</v>
      </c>
      <c r="P40" s="40">
        <f t="shared" si="1"/>
        <v>7.4248908775644722</v>
      </c>
      <c r="Q40" s="40">
        <f t="shared" si="1"/>
        <v>8.3717183039389109</v>
      </c>
      <c r="R40" s="40">
        <f t="shared" si="1"/>
        <v>6.9392242198712495</v>
      </c>
      <c r="S40" s="40">
        <f t="shared" si="1"/>
        <v>6.8438470730807026</v>
      </c>
      <c r="T40" s="40">
        <f t="shared" si="1"/>
        <v>7.0578517718622145</v>
      </c>
      <c r="U40" s="40">
        <f t="shared" si="1"/>
        <v>8.4253066316415577</v>
      </c>
      <c r="V40" s="40">
        <f t="shared" si="2"/>
        <v>14.6824821772988</v>
      </c>
      <c r="W40" s="40">
        <f t="shared" si="2"/>
        <v>10.839248022999655</v>
      </c>
    </row>
    <row r="41" spans="1:23" s="41" customFormat="1" ht="18" customHeight="1" x14ac:dyDescent="0.15">
      <c r="A41" s="24" t="s">
        <v>109</v>
      </c>
      <c r="B41" s="40" t="e">
        <f t="shared" si="3"/>
        <v>#DIV/0!</v>
      </c>
      <c r="C41" s="40" t="e">
        <f t="shared" si="3"/>
        <v>#DIV/0!</v>
      </c>
      <c r="D41" s="40">
        <f t="shared" si="3"/>
        <v>2.8968782484916957</v>
      </c>
      <c r="E41" s="40">
        <f t="shared" si="3"/>
        <v>3.0744323028506617</v>
      </c>
      <c r="F41" s="40">
        <f t="shared" si="3"/>
        <v>3.3689797760897879</v>
      </c>
      <c r="G41" s="40">
        <f t="shared" si="3"/>
        <v>3.8239800004178184</v>
      </c>
      <c r="H41" s="40">
        <f t="shared" si="3"/>
        <v>4.041921289351377</v>
      </c>
      <c r="I41" s="40">
        <f t="shared" si="3"/>
        <v>4.1798572614542628</v>
      </c>
      <c r="J41" s="40">
        <f t="shared" si="3"/>
        <v>4.7027409145413461</v>
      </c>
      <c r="K41" s="40">
        <f t="shared" si="3"/>
        <v>4.0960967354479676</v>
      </c>
      <c r="L41" s="40">
        <f t="shared" si="3"/>
        <v>5.1515176034083936</v>
      </c>
      <c r="M41" s="40">
        <f t="shared" si="1"/>
        <v>4.9035779747898243</v>
      </c>
      <c r="N41" s="40">
        <f t="shared" si="1"/>
        <v>4.5361026781008142</v>
      </c>
      <c r="O41" s="40">
        <f t="shared" si="1"/>
        <v>4.1058147031483863</v>
      </c>
      <c r="P41" s="40">
        <f t="shared" si="1"/>
        <v>3.3833943396954855</v>
      </c>
      <c r="Q41" s="40">
        <f t="shared" si="1"/>
        <v>5.021980139061597</v>
      </c>
      <c r="R41" s="40">
        <f t="shared" si="1"/>
        <v>5.3425489291326063</v>
      </c>
      <c r="S41" s="40">
        <f t="shared" si="1"/>
        <v>5.2291156457998689</v>
      </c>
      <c r="T41" s="40">
        <f t="shared" si="1"/>
        <v>5.7647853323954728</v>
      </c>
      <c r="U41" s="40">
        <f t="shared" si="1"/>
        <v>5.0736491308690015</v>
      </c>
      <c r="V41" s="40">
        <f t="shared" si="2"/>
        <v>3.8992277690301882</v>
      </c>
      <c r="W41" s="40">
        <f t="shared" si="2"/>
        <v>4.3821273932519551</v>
      </c>
    </row>
    <row r="42" spans="1:23" s="41" customFormat="1" ht="18" customHeight="1" x14ac:dyDescent="0.15">
      <c r="A42" s="24" t="s">
        <v>110</v>
      </c>
      <c r="B42" s="40" t="e">
        <f t="shared" si="3"/>
        <v>#DIV/0!</v>
      </c>
      <c r="C42" s="40" t="e">
        <f t="shared" si="3"/>
        <v>#DIV/0!</v>
      </c>
      <c r="D42" s="40">
        <f t="shared" si="3"/>
        <v>15.755651316899716</v>
      </c>
      <c r="E42" s="40">
        <f t="shared" si="3"/>
        <v>12.49137359194984</v>
      </c>
      <c r="F42" s="40">
        <f t="shared" si="3"/>
        <v>16.187507468345281</v>
      </c>
      <c r="G42" s="40">
        <f t="shared" si="3"/>
        <v>11.647702346051267</v>
      </c>
      <c r="H42" s="40">
        <f t="shared" si="3"/>
        <v>12.849431803228642</v>
      </c>
      <c r="I42" s="40">
        <f t="shared" si="3"/>
        <v>11.46313921482886</v>
      </c>
      <c r="J42" s="40">
        <f t="shared" si="3"/>
        <v>11.002571138680072</v>
      </c>
      <c r="K42" s="40">
        <f t="shared" si="3"/>
        <v>10.718250184206999</v>
      </c>
      <c r="L42" s="40">
        <f t="shared" si="3"/>
        <v>14.724572430002466</v>
      </c>
      <c r="M42" s="40">
        <f t="shared" si="1"/>
        <v>14.052987295692082</v>
      </c>
      <c r="N42" s="40">
        <f t="shared" si="1"/>
        <v>17.683898779349764</v>
      </c>
      <c r="O42" s="40">
        <f t="shared" si="1"/>
        <v>19.145558956412934</v>
      </c>
      <c r="P42" s="40">
        <f t="shared" si="1"/>
        <v>32.597631080076098</v>
      </c>
      <c r="Q42" s="40">
        <f t="shared" si="1"/>
        <v>16.459903517016848</v>
      </c>
      <c r="R42" s="40">
        <f t="shared" si="1"/>
        <v>12.472445190020078</v>
      </c>
      <c r="S42" s="40">
        <f t="shared" si="1"/>
        <v>11.799746503894299</v>
      </c>
      <c r="T42" s="40">
        <f t="shared" si="1"/>
        <v>13.064986443957901</v>
      </c>
      <c r="U42" s="40">
        <f t="shared" si="1"/>
        <v>13.330345987258815</v>
      </c>
      <c r="V42" s="40">
        <f t="shared" si="2"/>
        <v>16.961780986265708</v>
      </c>
      <c r="W42" s="40">
        <f t="shared" si="2"/>
        <v>25.017485372753239</v>
      </c>
    </row>
    <row r="43" spans="1:23" s="41" customFormat="1" ht="18" customHeight="1" x14ac:dyDescent="0.15">
      <c r="A43" s="24" t="s">
        <v>111</v>
      </c>
      <c r="B43" s="40" t="e">
        <f t="shared" si="3"/>
        <v>#DIV/0!</v>
      </c>
      <c r="C43" s="40" t="e">
        <f t="shared" si="3"/>
        <v>#DIV/0!</v>
      </c>
      <c r="D43" s="40">
        <f t="shared" si="3"/>
        <v>0</v>
      </c>
      <c r="E43" s="40">
        <f t="shared" si="3"/>
        <v>0</v>
      </c>
      <c r="F43" s="40">
        <f t="shared" si="3"/>
        <v>0</v>
      </c>
      <c r="G43" s="40">
        <f t="shared" si="3"/>
        <v>0</v>
      </c>
      <c r="H43" s="40">
        <f t="shared" si="3"/>
        <v>0</v>
      </c>
      <c r="I43" s="40">
        <f t="shared" si="3"/>
        <v>0</v>
      </c>
      <c r="J43" s="40">
        <f t="shared" si="3"/>
        <v>0</v>
      </c>
      <c r="K43" s="40">
        <f t="shared" si="3"/>
        <v>0</v>
      </c>
      <c r="L43" s="40">
        <f t="shared" si="3"/>
        <v>0</v>
      </c>
      <c r="M43" s="40">
        <f t="shared" si="1"/>
        <v>0</v>
      </c>
      <c r="N43" s="40">
        <f t="shared" si="1"/>
        <v>0</v>
      </c>
      <c r="O43" s="40">
        <f t="shared" si="1"/>
        <v>0</v>
      </c>
      <c r="P43" s="40">
        <f t="shared" si="1"/>
        <v>0</v>
      </c>
      <c r="Q43" s="40">
        <f t="shared" si="1"/>
        <v>0</v>
      </c>
      <c r="R43" s="40">
        <f t="shared" si="1"/>
        <v>0</v>
      </c>
      <c r="S43" s="40">
        <f t="shared" si="1"/>
        <v>0</v>
      </c>
      <c r="T43" s="40">
        <f t="shared" si="1"/>
        <v>0</v>
      </c>
      <c r="U43" s="40">
        <f t="shared" si="1"/>
        <v>0.16731424251534541</v>
      </c>
      <c r="V43" s="40">
        <f t="shared" si="2"/>
        <v>0</v>
      </c>
      <c r="W43" s="40">
        <f t="shared" si="2"/>
        <v>0</v>
      </c>
    </row>
    <row r="44" spans="1:23" s="41" customFormat="1" ht="18" customHeight="1" x14ac:dyDescent="0.15">
      <c r="A44" s="24" t="s">
        <v>112</v>
      </c>
      <c r="B44" s="40" t="e">
        <f t="shared" si="3"/>
        <v>#DIV/0!</v>
      </c>
      <c r="C44" s="40" t="e">
        <f t="shared" si="3"/>
        <v>#DIV/0!</v>
      </c>
      <c r="D44" s="40">
        <f t="shared" si="3"/>
        <v>3.7052488411295039</v>
      </c>
      <c r="E44" s="40">
        <f t="shared" si="3"/>
        <v>3.5195744844657706</v>
      </c>
      <c r="F44" s="40">
        <f t="shared" si="3"/>
        <v>4.0880357477417935</v>
      </c>
      <c r="G44" s="40">
        <f t="shared" si="3"/>
        <v>5.1977674561116416</v>
      </c>
      <c r="H44" s="40">
        <f t="shared" si="3"/>
        <v>5.3569783722044146</v>
      </c>
      <c r="I44" s="40">
        <f t="shared" si="3"/>
        <v>6.4997042347902836</v>
      </c>
      <c r="J44" s="40">
        <f t="shared" si="3"/>
        <v>7.1247852580362494</v>
      </c>
      <c r="K44" s="40">
        <f t="shared" si="3"/>
        <v>6.8685002504189141</v>
      </c>
      <c r="L44" s="40">
        <f t="shared" si="3"/>
        <v>6.9142408656556205</v>
      </c>
      <c r="M44" s="40">
        <f t="shared" si="1"/>
        <v>9.4562024030057668</v>
      </c>
      <c r="N44" s="40">
        <f t="shared" si="1"/>
        <v>9.6129124461326967</v>
      </c>
      <c r="O44" s="40">
        <f t="shared" si="1"/>
        <v>8.2891341970974164</v>
      </c>
      <c r="P44" s="40">
        <f t="shared" si="1"/>
        <v>7.1768731733669391</v>
      </c>
      <c r="Q44" s="40">
        <f t="shared" si="1"/>
        <v>10.40354328793301</v>
      </c>
      <c r="R44" s="40">
        <f t="shared" si="1"/>
        <v>11.812534656169095</v>
      </c>
      <c r="S44" s="40">
        <f t="shared" si="1"/>
        <v>11.982283925751261</v>
      </c>
      <c r="T44" s="40">
        <f t="shared" si="1"/>
        <v>13.492926420907677</v>
      </c>
      <c r="U44" s="40">
        <f t="shared" si="1"/>
        <v>13.062666061576673</v>
      </c>
      <c r="V44" s="40">
        <f t="shared" si="2"/>
        <v>9.0025337675810562</v>
      </c>
      <c r="W44" s="40">
        <f t="shared" si="2"/>
        <v>8.8394325388761246</v>
      </c>
    </row>
    <row r="45" spans="1:23" s="41" customFormat="1" ht="18" customHeight="1" x14ac:dyDescent="0.15">
      <c r="A45" s="24" t="s">
        <v>82</v>
      </c>
      <c r="B45" s="40" t="e">
        <f t="shared" si="3"/>
        <v>#DIV/0!</v>
      </c>
      <c r="C45" s="40" t="e">
        <f t="shared" si="3"/>
        <v>#DIV/0!</v>
      </c>
      <c r="D45" s="40">
        <f t="shared" si="3"/>
        <v>0</v>
      </c>
      <c r="E45" s="40">
        <f t="shared" si="3"/>
        <v>0</v>
      </c>
      <c r="F45" s="40">
        <f t="shared" si="3"/>
        <v>0</v>
      </c>
      <c r="G45" s="40">
        <f t="shared" si="3"/>
        <v>0</v>
      </c>
      <c r="H45" s="40">
        <f t="shared" si="3"/>
        <v>0</v>
      </c>
      <c r="I45" s="40">
        <f t="shared" si="3"/>
        <v>0</v>
      </c>
      <c r="J45" s="40">
        <f t="shared" si="3"/>
        <v>0</v>
      </c>
      <c r="K45" s="40">
        <f t="shared" si="3"/>
        <v>0</v>
      </c>
      <c r="L45" s="40">
        <f t="shared" si="3"/>
        <v>0</v>
      </c>
      <c r="M45" s="40">
        <f t="shared" si="1"/>
        <v>0</v>
      </c>
      <c r="N45" s="40">
        <f t="shared" si="1"/>
        <v>0</v>
      </c>
      <c r="O45" s="40">
        <f t="shared" si="1"/>
        <v>0</v>
      </c>
      <c r="P45" s="40">
        <f t="shared" si="1"/>
        <v>0</v>
      </c>
      <c r="Q45" s="40">
        <f t="shared" si="1"/>
        <v>3.8920122287024223E-5</v>
      </c>
      <c r="R45" s="40">
        <f t="shared" si="1"/>
        <v>4.3903302099060777E-5</v>
      </c>
      <c r="S45" s="40">
        <f t="shared" si="1"/>
        <v>4.2136985654884606E-5</v>
      </c>
      <c r="T45" s="40">
        <f t="shared" si="1"/>
        <v>4.1279056327749101E-5</v>
      </c>
      <c r="U45" s="40">
        <f t="shared" si="1"/>
        <v>3.8103904011693328E-5</v>
      </c>
      <c r="V45" s="40">
        <f t="shared" si="2"/>
        <v>2.9513891450858634E-5</v>
      </c>
      <c r="W45" s="40">
        <f t="shared" si="2"/>
        <v>3.1168222376539556E-5</v>
      </c>
    </row>
    <row r="46" spans="1:23" s="41" customFormat="1" ht="18" customHeight="1" x14ac:dyDescent="0.15">
      <c r="A46" s="24" t="s">
        <v>114</v>
      </c>
      <c r="B46" s="40" t="e">
        <f t="shared" si="3"/>
        <v>#DIV/0!</v>
      </c>
      <c r="C46" s="40" t="e">
        <f t="shared" si="3"/>
        <v>#DIV/0!</v>
      </c>
      <c r="D46" s="40">
        <f t="shared" si="3"/>
        <v>0</v>
      </c>
      <c r="E46" s="40">
        <f t="shared" si="3"/>
        <v>0</v>
      </c>
      <c r="F46" s="40">
        <f t="shared" si="3"/>
        <v>0</v>
      </c>
      <c r="G46" s="40">
        <f t="shared" si="3"/>
        <v>0</v>
      </c>
      <c r="H46" s="40">
        <f t="shared" si="3"/>
        <v>0</v>
      </c>
      <c r="I46" s="40">
        <f t="shared" si="3"/>
        <v>0</v>
      </c>
      <c r="J46" s="40">
        <f t="shared" si="3"/>
        <v>0</v>
      </c>
      <c r="K46" s="40">
        <f t="shared" si="3"/>
        <v>0</v>
      </c>
      <c r="L46" s="40">
        <f t="shared" si="3"/>
        <v>0</v>
      </c>
      <c r="M46" s="40">
        <f t="shared" si="1"/>
        <v>0</v>
      </c>
      <c r="N46" s="40">
        <f t="shared" si="1"/>
        <v>0</v>
      </c>
      <c r="O46" s="40">
        <f t="shared" si="1"/>
        <v>0</v>
      </c>
      <c r="P46" s="40">
        <f t="shared" si="1"/>
        <v>0</v>
      </c>
      <c r="Q46" s="40">
        <f t="shared" si="1"/>
        <v>3.8920122287024223E-5</v>
      </c>
      <c r="R46" s="40">
        <f t="shared" si="1"/>
        <v>4.3903302099060777E-5</v>
      </c>
      <c r="S46" s="40">
        <f t="shared" si="1"/>
        <v>4.2136985654884606E-5</v>
      </c>
      <c r="T46" s="40">
        <f t="shared" si="1"/>
        <v>4.1279056327749101E-5</v>
      </c>
      <c r="U46" s="40">
        <f t="shared" si="1"/>
        <v>3.8103904011693328E-5</v>
      </c>
      <c r="V46" s="40">
        <f t="shared" si="2"/>
        <v>2.9513891450858634E-5</v>
      </c>
      <c r="W46" s="40">
        <f t="shared" si="2"/>
        <v>3.1168222376539556E-5</v>
      </c>
    </row>
    <row r="47" spans="1:23" s="41" customFormat="1" ht="18" customHeight="1" x14ac:dyDescent="0.15">
      <c r="A47" s="24" t="s">
        <v>113</v>
      </c>
      <c r="B47" s="40" t="e">
        <f t="shared" si="3"/>
        <v>#DIV/0!</v>
      </c>
      <c r="C47" s="40" t="e">
        <f t="shared" si="3"/>
        <v>#DIV/0!</v>
      </c>
      <c r="D47" s="40">
        <f t="shared" si="3"/>
        <v>0</v>
      </c>
      <c r="E47" s="40">
        <f t="shared" si="3"/>
        <v>0</v>
      </c>
      <c r="F47" s="40">
        <f t="shared" si="3"/>
        <v>0</v>
      </c>
      <c r="G47" s="40">
        <f t="shared" si="3"/>
        <v>0</v>
      </c>
      <c r="H47" s="40">
        <f t="shared" si="3"/>
        <v>0</v>
      </c>
      <c r="I47" s="40">
        <f t="shared" si="3"/>
        <v>0</v>
      </c>
      <c r="J47" s="40">
        <f t="shared" si="3"/>
        <v>0</v>
      </c>
      <c r="K47" s="40">
        <f t="shared" si="3"/>
        <v>0</v>
      </c>
      <c r="L47" s="40">
        <f t="shared" si="3"/>
        <v>0</v>
      </c>
      <c r="M47" s="40">
        <f t="shared" si="1"/>
        <v>0</v>
      </c>
      <c r="N47" s="40">
        <f t="shared" si="1"/>
        <v>0</v>
      </c>
      <c r="O47" s="40">
        <f t="shared" si="1"/>
        <v>0</v>
      </c>
      <c r="P47" s="40">
        <f t="shared" si="1"/>
        <v>0</v>
      </c>
      <c r="Q47" s="40">
        <f t="shared" si="1"/>
        <v>3.8920122287024223E-5</v>
      </c>
      <c r="R47" s="40">
        <f t="shared" si="1"/>
        <v>4.3903302099060777E-5</v>
      </c>
      <c r="S47" s="40">
        <f t="shared" si="1"/>
        <v>4.2136985654884606E-5</v>
      </c>
      <c r="T47" s="40">
        <f t="shared" si="1"/>
        <v>4.1279056327749101E-5</v>
      </c>
      <c r="U47" s="40">
        <f t="shared" si="1"/>
        <v>3.8103904011693328E-5</v>
      </c>
      <c r="V47" s="40">
        <f t="shared" si="2"/>
        <v>2.9513891450858634E-5</v>
      </c>
      <c r="W47" s="40">
        <f t="shared" si="2"/>
        <v>3.1168222376539556E-5</v>
      </c>
    </row>
    <row r="48" spans="1:23" s="41" customFormat="1" ht="18" customHeight="1" x14ac:dyDescent="0.15">
      <c r="A48" s="24" t="s">
        <v>115</v>
      </c>
      <c r="B48" s="40" t="e">
        <f t="shared" ref="B48:U48" si="4">SUM(B33:B47)</f>
        <v>#DIV/0!</v>
      </c>
      <c r="C48" s="37" t="e">
        <f t="shared" si="4"/>
        <v>#DIV/0!</v>
      </c>
      <c r="D48" s="37">
        <f t="shared" si="4"/>
        <v>99.999999999999986</v>
      </c>
      <c r="E48" s="37">
        <f t="shared" si="4"/>
        <v>100</v>
      </c>
      <c r="F48" s="37">
        <f t="shared" si="4"/>
        <v>100</v>
      </c>
      <c r="G48" s="37">
        <f t="shared" si="4"/>
        <v>100</v>
      </c>
      <c r="H48" s="37">
        <f t="shared" si="4"/>
        <v>100</v>
      </c>
      <c r="I48" s="37">
        <f t="shared" si="4"/>
        <v>99.999999999999986</v>
      </c>
      <c r="J48" s="37">
        <f t="shared" si="4"/>
        <v>100.00000000000001</v>
      </c>
      <c r="K48" s="37">
        <f t="shared" si="4"/>
        <v>100</v>
      </c>
      <c r="L48" s="37">
        <f t="shared" si="4"/>
        <v>99.999999999999986</v>
      </c>
      <c r="M48" s="37">
        <f t="shared" si="4"/>
        <v>99.999999999999986</v>
      </c>
      <c r="N48" s="37">
        <f t="shared" si="4"/>
        <v>100</v>
      </c>
      <c r="O48" s="37">
        <f t="shared" si="4"/>
        <v>100</v>
      </c>
      <c r="P48" s="37">
        <f t="shared" si="4"/>
        <v>100</v>
      </c>
      <c r="Q48" s="37">
        <f t="shared" si="4"/>
        <v>100</v>
      </c>
      <c r="R48" s="37">
        <f t="shared" si="4"/>
        <v>100</v>
      </c>
      <c r="S48" s="37">
        <f t="shared" si="4"/>
        <v>100</v>
      </c>
      <c r="T48" s="37">
        <f t="shared" si="4"/>
        <v>100.00000000000003</v>
      </c>
      <c r="U48" s="37">
        <f t="shared" si="4"/>
        <v>100.00000000000001</v>
      </c>
      <c r="V48" s="37">
        <f>SUM(V33:V47)</f>
        <v>99.999999999999986</v>
      </c>
      <c r="W48" s="37">
        <f>SUM(W33:W47)</f>
        <v>100.00000000000001</v>
      </c>
    </row>
    <row r="49" spans="10:11" s="41" customFormat="1" ht="18" customHeight="1" x14ac:dyDescent="0.15">
      <c r="J49" s="42"/>
      <c r="K49" s="42"/>
    </row>
    <row r="50" spans="10:11" s="41" customFormat="1" ht="18" customHeight="1" x14ac:dyDescent="0.15">
      <c r="J50" s="42"/>
      <c r="K50" s="42"/>
    </row>
    <row r="51" spans="10:11" s="41" customFormat="1" ht="18" customHeight="1" x14ac:dyDescent="0.15">
      <c r="J51" s="42"/>
      <c r="K51" s="42"/>
    </row>
    <row r="52" spans="10:11" s="41" customFormat="1" ht="18" customHeight="1" x14ac:dyDescent="0.15">
      <c r="J52" s="42"/>
      <c r="K52" s="42"/>
    </row>
    <row r="53" spans="10:11" s="41" customFormat="1" ht="18" customHeight="1" x14ac:dyDescent="0.15">
      <c r="J53" s="42"/>
      <c r="K53" s="42"/>
    </row>
    <row r="54" spans="10:11" s="41" customFormat="1" ht="18" customHeight="1" x14ac:dyDescent="0.15">
      <c r="J54" s="42"/>
      <c r="K54" s="42"/>
    </row>
    <row r="55" spans="10:11" s="41" customFormat="1" ht="18" customHeight="1" x14ac:dyDescent="0.15">
      <c r="J55" s="42"/>
      <c r="K55" s="42"/>
    </row>
    <row r="56" spans="10:11" s="41" customFormat="1" ht="18" customHeight="1" x14ac:dyDescent="0.15">
      <c r="J56" s="42"/>
      <c r="K56" s="42"/>
    </row>
    <row r="57" spans="10:11" s="41" customFormat="1" ht="18" customHeight="1" x14ac:dyDescent="0.15">
      <c r="J57" s="42"/>
      <c r="K57" s="42"/>
    </row>
    <row r="58" spans="10:11" s="41" customFormat="1" ht="18" customHeight="1" x14ac:dyDescent="0.15">
      <c r="J58" s="42"/>
      <c r="K58" s="42"/>
    </row>
    <row r="59" spans="10:11" s="41" customFormat="1" ht="18" customHeight="1" x14ac:dyDescent="0.15">
      <c r="J59" s="42"/>
      <c r="K59" s="42"/>
    </row>
    <row r="60" spans="10:11" s="41" customFormat="1" ht="18" customHeight="1" x14ac:dyDescent="0.15">
      <c r="J60" s="42"/>
      <c r="K60" s="42"/>
    </row>
    <row r="61" spans="10:11" s="41" customFormat="1" ht="18" customHeight="1" x14ac:dyDescent="0.15">
      <c r="J61" s="42"/>
      <c r="K61" s="42"/>
    </row>
    <row r="62" spans="10:11" s="41" customFormat="1" ht="18" customHeight="1" x14ac:dyDescent="0.15">
      <c r="J62" s="42"/>
      <c r="K62" s="42"/>
    </row>
    <row r="63" spans="10:11" s="41" customFormat="1" ht="18" customHeight="1" x14ac:dyDescent="0.15">
      <c r="J63" s="42"/>
      <c r="K63" s="42"/>
    </row>
    <row r="64" spans="10:11" s="41" customFormat="1" ht="18" customHeight="1" x14ac:dyDescent="0.15">
      <c r="J64" s="42"/>
      <c r="K64" s="42"/>
    </row>
    <row r="65" spans="10:11" s="41" customFormat="1" ht="18" customHeight="1" x14ac:dyDescent="0.15">
      <c r="J65" s="42"/>
      <c r="K65" s="42"/>
    </row>
    <row r="66" spans="10:11" s="41" customFormat="1" ht="18" customHeight="1" x14ac:dyDescent="0.15">
      <c r="J66" s="42"/>
      <c r="K66" s="42"/>
    </row>
    <row r="67" spans="10:11" s="41" customFormat="1" ht="18" customHeight="1" x14ac:dyDescent="0.15">
      <c r="J67" s="42"/>
      <c r="K67" s="42"/>
    </row>
    <row r="68" spans="10:11" s="41" customFormat="1" ht="18" customHeight="1" x14ac:dyDescent="0.15">
      <c r="J68" s="42"/>
      <c r="K68" s="42"/>
    </row>
    <row r="69" spans="10:11" s="41" customFormat="1" ht="18" customHeight="1" x14ac:dyDescent="0.15">
      <c r="J69" s="42"/>
      <c r="K69" s="42"/>
    </row>
    <row r="70" spans="10:11" s="41" customFormat="1" ht="18" customHeight="1" x14ac:dyDescent="0.15">
      <c r="J70" s="42"/>
      <c r="K70" s="42"/>
    </row>
    <row r="71" spans="10:11" s="41" customFormat="1" ht="18" customHeight="1" x14ac:dyDescent="0.15">
      <c r="J71" s="42"/>
      <c r="K71" s="42"/>
    </row>
    <row r="72" spans="10:11" s="41" customFormat="1" ht="18" customHeight="1" x14ac:dyDescent="0.15">
      <c r="J72" s="42"/>
      <c r="K72" s="42"/>
    </row>
    <row r="73" spans="10:11" s="41" customFormat="1" ht="18" customHeight="1" x14ac:dyDescent="0.15">
      <c r="J73" s="42"/>
      <c r="K73" s="42"/>
    </row>
    <row r="74" spans="10:11" s="41" customFormat="1" ht="18" customHeight="1" x14ac:dyDescent="0.15">
      <c r="J74" s="42"/>
      <c r="K74" s="42"/>
    </row>
    <row r="75" spans="10:11" s="41" customFormat="1" ht="18" customHeight="1" x14ac:dyDescent="0.15">
      <c r="J75" s="42"/>
      <c r="K75" s="42"/>
    </row>
    <row r="76" spans="10:11" s="41" customFormat="1" ht="18" customHeight="1" x14ac:dyDescent="0.15">
      <c r="J76" s="42"/>
      <c r="K76" s="42"/>
    </row>
    <row r="77" spans="10:11" s="41" customFormat="1" ht="18" customHeight="1" x14ac:dyDescent="0.15">
      <c r="J77" s="42"/>
      <c r="K77" s="42"/>
    </row>
    <row r="78" spans="10:11" s="41" customFormat="1" ht="18" customHeight="1" x14ac:dyDescent="0.15">
      <c r="J78" s="42"/>
      <c r="K78" s="42"/>
    </row>
    <row r="79" spans="10:11" s="41" customFormat="1" ht="18" customHeight="1" x14ac:dyDescent="0.15">
      <c r="J79" s="42"/>
      <c r="K79" s="42"/>
    </row>
    <row r="80" spans="10:11" s="41" customFormat="1" ht="18" customHeight="1" x14ac:dyDescent="0.15">
      <c r="J80" s="42"/>
      <c r="K80" s="42"/>
    </row>
    <row r="81" spans="10:11" s="41" customFormat="1" ht="18" customHeight="1" x14ac:dyDescent="0.15">
      <c r="J81" s="42"/>
      <c r="K81" s="42"/>
    </row>
    <row r="82" spans="10:11" s="41" customFormat="1" ht="18" customHeight="1" x14ac:dyDescent="0.15">
      <c r="J82" s="42"/>
      <c r="K82" s="42"/>
    </row>
    <row r="83" spans="10:11" s="41" customFormat="1" ht="18" customHeight="1" x14ac:dyDescent="0.15">
      <c r="J83" s="42"/>
      <c r="K83" s="42"/>
    </row>
    <row r="84" spans="10:11" s="41" customFormat="1" ht="18" customHeight="1" x14ac:dyDescent="0.15">
      <c r="J84" s="42"/>
      <c r="K84" s="42"/>
    </row>
    <row r="85" spans="10:11" s="41" customFormat="1" ht="18" customHeight="1" x14ac:dyDescent="0.15">
      <c r="J85" s="42"/>
      <c r="K85" s="42"/>
    </row>
    <row r="86" spans="10:11" s="41" customFormat="1" ht="18" customHeight="1" x14ac:dyDescent="0.15">
      <c r="J86" s="42"/>
      <c r="K86" s="42"/>
    </row>
    <row r="87" spans="10:11" s="41" customFormat="1" ht="18" customHeight="1" x14ac:dyDescent="0.15">
      <c r="J87" s="42"/>
      <c r="K87" s="42"/>
    </row>
    <row r="88" spans="10:11" s="41" customFormat="1" ht="18" customHeight="1" x14ac:dyDescent="0.15">
      <c r="J88" s="42"/>
      <c r="K88" s="42"/>
    </row>
    <row r="89" spans="10:11" s="41" customFormat="1" ht="18" customHeight="1" x14ac:dyDescent="0.15">
      <c r="J89" s="42"/>
      <c r="K89" s="42"/>
    </row>
    <row r="90" spans="10:11" s="41" customFormat="1" ht="18" customHeight="1" x14ac:dyDescent="0.15">
      <c r="J90" s="42"/>
      <c r="K90" s="42"/>
    </row>
    <row r="91" spans="10:11" s="41" customFormat="1" ht="18" customHeight="1" x14ac:dyDescent="0.15">
      <c r="J91" s="42"/>
      <c r="K91" s="42"/>
    </row>
    <row r="92" spans="10:11" s="41" customFormat="1" ht="18" customHeight="1" x14ac:dyDescent="0.15">
      <c r="J92" s="42"/>
      <c r="K92" s="42"/>
    </row>
    <row r="93" spans="10:11" s="41" customFormat="1" ht="18" customHeight="1" x14ac:dyDescent="0.15">
      <c r="J93" s="42"/>
      <c r="K93" s="42"/>
    </row>
    <row r="94" spans="10:11" s="41" customFormat="1" ht="18" customHeight="1" x14ac:dyDescent="0.15">
      <c r="J94" s="42"/>
      <c r="K94" s="42"/>
    </row>
    <row r="95" spans="10:11" s="41" customFormat="1" ht="18" customHeight="1" x14ac:dyDescent="0.15">
      <c r="J95" s="42"/>
      <c r="K95" s="42"/>
    </row>
    <row r="96" spans="10:11" s="41" customFormat="1" ht="18" customHeight="1" x14ac:dyDescent="0.15">
      <c r="J96" s="42"/>
      <c r="K96" s="42"/>
    </row>
    <row r="97" spans="10:11" s="41" customFormat="1" ht="18" customHeight="1" x14ac:dyDescent="0.15">
      <c r="J97" s="42"/>
      <c r="K97" s="42"/>
    </row>
    <row r="98" spans="10:11" s="41" customFormat="1" ht="18" customHeight="1" x14ac:dyDescent="0.15">
      <c r="J98" s="42"/>
      <c r="K98" s="42"/>
    </row>
    <row r="99" spans="10:11" s="41" customFormat="1" ht="18" customHeight="1" x14ac:dyDescent="0.15">
      <c r="J99" s="42"/>
      <c r="K99" s="42"/>
    </row>
    <row r="100" spans="10:11" s="41" customFormat="1" ht="18" customHeight="1" x14ac:dyDescent="0.15">
      <c r="J100" s="42"/>
      <c r="K100" s="42"/>
    </row>
    <row r="101" spans="10:11" s="41" customFormat="1" ht="18" customHeight="1" x14ac:dyDescent="0.15">
      <c r="J101" s="42"/>
      <c r="K101" s="42"/>
    </row>
    <row r="102" spans="10:11" s="41" customFormat="1" ht="18" customHeight="1" x14ac:dyDescent="0.15">
      <c r="J102" s="42"/>
      <c r="K102" s="42"/>
    </row>
    <row r="103" spans="10:11" s="41" customFormat="1" ht="18" customHeight="1" x14ac:dyDescent="0.15">
      <c r="J103" s="42"/>
      <c r="K103" s="42"/>
    </row>
    <row r="104" spans="10:11" s="41" customFormat="1" ht="18" customHeight="1" x14ac:dyDescent="0.15">
      <c r="J104" s="42"/>
      <c r="K104" s="42"/>
    </row>
    <row r="105" spans="10:11" s="41" customFormat="1" ht="18" customHeight="1" x14ac:dyDescent="0.15">
      <c r="J105" s="42"/>
      <c r="K105" s="42"/>
    </row>
    <row r="106" spans="10:11" s="41" customFormat="1" ht="18" customHeight="1" x14ac:dyDescent="0.15">
      <c r="J106" s="42"/>
      <c r="K106" s="42"/>
    </row>
    <row r="107" spans="10:11" s="41" customFormat="1" ht="18" customHeight="1" x14ac:dyDescent="0.15">
      <c r="J107" s="42"/>
      <c r="K107" s="42"/>
    </row>
    <row r="108" spans="10:11" s="41" customFormat="1" ht="18" customHeight="1" x14ac:dyDescent="0.15">
      <c r="J108" s="42"/>
      <c r="K108" s="42"/>
    </row>
    <row r="109" spans="10:11" s="41" customFormat="1" ht="18" customHeight="1" x14ac:dyDescent="0.15">
      <c r="J109" s="42"/>
      <c r="K109" s="42"/>
    </row>
    <row r="110" spans="10:11" s="41" customFormat="1" ht="18" customHeight="1" x14ac:dyDescent="0.15">
      <c r="J110" s="42"/>
      <c r="K110" s="42"/>
    </row>
    <row r="111" spans="10:11" s="41" customFormat="1" ht="18" customHeight="1" x14ac:dyDescent="0.15">
      <c r="J111" s="42"/>
      <c r="K111" s="42"/>
    </row>
    <row r="112" spans="10:11" s="41" customFormat="1" ht="18" customHeight="1" x14ac:dyDescent="0.15">
      <c r="J112" s="42"/>
      <c r="K112" s="42"/>
    </row>
    <row r="113" spans="10:11" s="41" customFormat="1" ht="18" customHeight="1" x14ac:dyDescent="0.15">
      <c r="J113" s="42"/>
      <c r="K113" s="42"/>
    </row>
    <row r="114" spans="10:11" s="41" customFormat="1" ht="18" customHeight="1" x14ac:dyDescent="0.15">
      <c r="J114" s="42"/>
      <c r="K114" s="42"/>
    </row>
    <row r="115" spans="10:11" s="41" customFormat="1" ht="18" customHeight="1" x14ac:dyDescent="0.15">
      <c r="J115" s="42"/>
      <c r="K115" s="42"/>
    </row>
    <row r="116" spans="10:11" s="41" customFormat="1" ht="18" customHeight="1" x14ac:dyDescent="0.15">
      <c r="J116" s="42"/>
      <c r="K116" s="42"/>
    </row>
    <row r="117" spans="10:11" s="41" customFormat="1" ht="18" customHeight="1" x14ac:dyDescent="0.15">
      <c r="J117" s="42"/>
      <c r="K117" s="42"/>
    </row>
    <row r="118" spans="10:11" s="41" customFormat="1" ht="18" customHeight="1" x14ac:dyDescent="0.15">
      <c r="J118" s="42"/>
      <c r="K118" s="42"/>
    </row>
    <row r="119" spans="10:11" s="41" customFormat="1" ht="18" customHeight="1" x14ac:dyDescent="0.15">
      <c r="J119" s="42"/>
      <c r="K119" s="42"/>
    </row>
    <row r="120" spans="10:11" s="41" customFormat="1" ht="18" customHeight="1" x14ac:dyDescent="0.15">
      <c r="J120" s="42"/>
      <c r="K120" s="42"/>
    </row>
    <row r="121" spans="10:11" s="41" customFormat="1" ht="18" customHeight="1" x14ac:dyDescent="0.15">
      <c r="J121" s="42"/>
      <c r="K121" s="42"/>
    </row>
    <row r="122" spans="10:11" s="41" customFormat="1" ht="18" customHeight="1" x14ac:dyDescent="0.15">
      <c r="J122" s="42"/>
      <c r="K122" s="42"/>
    </row>
    <row r="123" spans="10:11" s="41" customFormat="1" ht="18" customHeight="1" x14ac:dyDescent="0.15">
      <c r="J123" s="42"/>
      <c r="K123" s="42"/>
    </row>
    <row r="124" spans="10:11" s="41" customFormat="1" ht="18" customHeight="1" x14ac:dyDescent="0.15">
      <c r="J124" s="42"/>
      <c r="K124" s="42"/>
    </row>
    <row r="125" spans="10:11" s="41" customFormat="1" ht="18" customHeight="1" x14ac:dyDescent="0.15">
      <c r="J125" s="42"/>
      <c r="K125" s="42"/>
    </row>
    <row r="126" spans="10:11" s="41" customFormat="1" ht="18" customHeight="1" x14ac:dyDescent="0.15">
      <c r="J126" s="42"/>
      <c r="K126" s="42"/>
    </row>
    <row r="127" spans="10:11" s="41" customFormat="1" ht="18" customHeight="1" x14ac:dyDescent="0.15">
      <c r="J127" s="42"/>
      <c r="K127" s="42"/>
    </row>
    <row r="128" spans="10:11" s="41" customFormat="1" ht="18" customHeight="1" x14ac:dyDescent="0.15">
      <c r="J128" s="42"/>
      <c r="K128" s="42"/>
    </row>
    <row r="129" spans="10:11" s="41" customFormat="1" ht="18" customHeight="1" x14ac:dyDescent="0.15">
      <c r="J129" s="42"/>
      <c r="K129" s="42"/>
    </row>
    <row r="130" spans="10:11" s="41" customFormat="1" ht="18" customHeight="1" x14ac:dyDescent="0.15">
      <c r="J130" s="42"/>
      <c r="K130" s="42"/>
    </row>
    <row r="131" spans="10:11" s="41" customFormat="1" ht="18" customHeight="1" x14ac:dyDescent="0.15">
      <c r="J131" s="42"/>
      <c r="K131" s="42"/>
    </row>
    <row r="132" spans="10:11" s="41" customFormat="1" ht="18" customHeight="1" x14ac:dyDescent="0.15">
      <c r="J132" s="42"/>
      <c r="K132" s="42"/>
    </row>
    <row r="133" spans="10:11" s="41" customFormat="1" ht="18" customHeight="1" x14ac:dyDescent="0.15">
      <c r="J133" s="42"/>
      <c r="K133" s="42"/>
    </row>
    <row r="134" spans="10:11" s="41" customFormat="1" ht="18" customHeight="1" x14ac:dyDescent="0.15">
      <c r="J134" s="42"/>
      <c r="K134" s="42"/>
    </row>
    <row r="135" spans="10:11" s="41" customFormat="1" ht="18" customHeight="1" x14ac:dyDescent="0.15">
      <c r="J135" s="42"/>
      <c r="K135" s="42"/>
    </row>
    <row r="136" spans="10:11" s="41" customFormat="1" ht="18" customHeight="1" x14ac:dyDescent="0.15">
      <c r="J136" s="42"/>
      <c r="K136" s="42"/>
    </row>
    <row r="137" spans="10:11" s="41" customFormat="1" ht="18" customHeight="1" x14ac:dyDescent="0.15">
      <c r="J137" s="42"/>
      <c r="K137" s="42"/>
    </row>
    <row r="138" spans="10:11" s="41" customFormat="1" ht="18" customHeight="1" x14ac:dyDescent="0.15">
      <c r="J138" s="42"/>
      <c r="K138" s="42"/>
    </row>
    <row r="139" spans="10:11" s="41" customFormat="1" ht="18" customHeight="1" x14ac:dyDescent="0.15">
      <c r="J139" s="42"/>
      <c r="K139" s="42"/>
    </row>
    <row r="140" spans="10:11" s="41" customFormat="1" ht="18" customHeight="1" x14ac:dyDescent="0.15">
      <c r="J140" s="42"/>
      <c r="K140" s="42"/>
    </row>
    <row r="141" spans="10:11" s="41" customFormat="1" ht="18" customHeight="1" x14ac:dyDescent="0.15">
      <c r="J141" s="42"/>
      <c r="K141" s="42"/>
    </row>
    <row r="142" spans="10:11" s="41" customFormat="1" ht="18" customHeight="1" x14ac:dyDescent="0.15">
      <c r="J142" s="42"/>
      <c r="K142" s="42"/>
    </row>
    <row r="143" spans="10:11" s="41" customFormat="1" ht="18" customHeight="1" x14ac:dyDescent="0.15">
      <c r="J143" s="42"/>
      <c r="K143" s="42"/>
    </row>
    <row r="144" spans="10:11" s="41" customFormat="1" ht="18" customHeight="1" x14ac:dyDescent="0.15">
      <c r="J144" s="42"/>
      <c r="K144" s="42"/>
    </row>
    <row r="145" spans="10:11" s="41" customFormat="1" ht="18" customHeight="1" x14ac:dyDescent="0.15">
      <c r="J145" s="42"/>
      <c r="K145" s="42"/>
    </row>
    <row r="146" spans="10:11" s="41" customFormat="1" ht="18" customHeight="1" x14ac:dyDescent="0.15">
      <c r="J146" s="42"/>
      <c r="K146" s="42"/>
    </row>
    <row r="147" spans="10:11" s="41" customFormat="1" ht="18" customHeight="1" x14ac:dyDescent="0.15">
      <c r="J147" s="42"/>
      <c r="K147" s="42"/>
    </row>
    <row r="148" spans="10:11" s="41" customFormat="1" ht="18" customHeight="1" x14ac:dyDescent="0.15">
      <c r="J148" s="42"/>
      <c r="K148" s="42"/>
    </row>
    <row r="149" spans="10:11" s="41" customFormat="1" ht="18" customHeight="1" x14ac:dyDescent="0.15">
      <c r="J149" s="42"/>
      <c r="K149" s="42"/>
    </row>
    <row r="150" spans="10:11" s="41" customFormat="1" ht="18" customHeight="1" x14ac:dyDescent="0.15">
      <c r="J150" s="42"/>
      <c r="K150" s="42"/>
    </row>
    <row r="151" spans="10:11" s="41" customFormat="1" ht="18" customHeight="1" x14ac:dyDescent="0.15">
      <c r="J151" s="42"/>
      <c r="K151" s="42"/>
    </row>
    <row r="152" spans="10:11" s="41" customFormat="1" ht="18" customHeight="1" x14ac:dyDescent="0.15">
      <c r="J152" s="42"/>
      <c r="K152" s="42"/>
    </row>
    <row r="153" spans="10:11" s="41" customFormat="1" ht="18" customHeight="1" x14ac:dyDescent="0.15">
      <c r="J153" s="42"/>
      <c r="K153" s="42"/>
    </row>
    <row r="154" spans="10:11" s="41" customFormat="1" ht="18" customHeight="1" x14ac:dyDescent="0.15">
      <c r="J154" s="42"/>
      <c r="K154" s="42"/>
    </row>
    <row r="155" spans="10:11" s="41" customFormat="1" ht="18" customHeight="1" x14ac:dyDescent="0.15">
      <c r="J155" s="42"/>
      <c r="K155" s="42"/>
    </row>
    <row r="156" spans="10:11" s="41" customFormat="1" ht="18" customHeight="1" x14ac:dyDescent="0.15">
      <c r="J156" s="42"/>
      <c r="K156" s="42"/>
    </row>
    <row r="157" spans="10:11" s="41" customFormat="1" ht="18" customHeight="1" x14ac:dyDescent="0.15">
      <c r="J157" s="42"/>
      <c r="K157" s="42"/>
    </row>
    <row r="158" spans="10:11" s="41" customFormat="1" ht="18" customHeight="1" x14ac:dyDescent="0.15">
      <c r="J158" s="42"/>
      <c r="K158" s="42"/>
    </row>
    <row r="159" spans="10:11" s="41" customFormat="1" ht="18" customHeight="1" x14ac:dyDescent="0.15">
      <c r="J159" s="42"/>
      <c r="K159" s="42"/>
    </row>
    <row r="160" spans="10:11" s="41" customFormat="1" ht="18" customHeight="1" x14ac:dyDescent="0.15">
      <c r="J160" s="42"/>
      <c r="K160" s="42"/>
    </row>
    <row r="161" spans="10:11" s="41" customFormat="1" ht="18" customHeight="1" x14ac:dyDescent="0.15">
      <c r="J161" s="42"/>
      <c r="K161" s="42"/>
    </row>
    <row r="162" spans="10:11" s="41" customFormat="1" ht="18" customHeight="1" x14ac:dyDescent="0.15">
      <c r="J162" s="42"/>
      <c r="K162" s="42"/>
    </row>
    <row r="163" spans="10:11" s="41" customFormat="1" ht="18" customHeight="1" x14ac:dyDescent="0.15">
      <c r="J163" s="42"/>
      <c r="K163" s="42"/>
    </row>
    <row r="164" spans="10:11" s="41" customFormat="1" ht="18" customHeight="1" x14ac:dyDescent="0.15">
      <c r="J164" s="42"/>
      <c r="K164" s="42"/>
    </row>
    <row r="165" spans="10:11" s="41" customFormat="1" ht="18" customHeight="1" x14ac:dyDescent="0.15">
      <c r="J165" s="42"/>
      <c r="K165" s="42"/>
    </row>
    <row r="166" spans="10:11" s="41" customFormat="1" ht="18" customHeight="1" x14ac:dyDescent="0.15">
      <c r="J166" s="42"/>
      <c r="K166" s="42"/>
    </row>
    <row r="167" spans="10:11" s="41" customFormat="1" ht="18" customHeight="1" x14ac:dyDescent="0.15">
      <c r="J167" s="42"/>
      <c r="K167" s="42"/>
    </row>
    <row r="168" spans="10:11" s="41" customFormat="1" ht="18" customHeight="1" x14ac:dyDescent="0.15">
      <c r="J168" s="42"/>
      <c r="K168" s="42"/>
    </row>
    <row r="169" spans="10:11" s="41" customFormat="1" ht="18" customHeight="1" x14ac:dyDescent="0.15">
      <c r="J169" s="42"/>
      <c r="K169" s="42"/>
    </row>
    <row r="170" spans="10:11" s="41" customFormat="1" ht="18" customHeight="1" x14ac:dyDescent="0.15">
      <c r="J170" s="42"/>
      <c r="K170" s="42"/>
    </row>
    <row r="171" spans="10:11" s="41" customFormat="1" ht="18" customHeight="1" x14ac:dyDescent="0.15">
      <c r="J171" s="42"/>
      <c r="K171" s="42"/>
    </row>
    <row r="172" spans="10:11" s="41" customFormat="1" ht="18" customHeight="1" x14ac:dyDescent="0.15">
      <c r="J172" s="42"/>
      <c r="K172" s="42"/>
    </row>
    <row r="173" spans="10:11" s="41" customFormat="1" ht="18" customHeight="1" x14ac:dyDescent="0.15">
      <c r="J173" s="42"/>
      <c r="K173" s="42"/>
    </row>
    <row r="174" spans="10:11" s="41" customFormat="1" ht="18" customHeight="1" x14ac:dyDescent="0.15">
      <c r="J174" s="42"/>
      <c r="K174" s="42"/>
    </row>
    <row r="175" spans="10:11" s="41" customFormat="1" ht="18" customHeight="1" x14ac:dyDescent="0.15">
      <c r="J175" s="42"/>
      <c r="K175" s="42"/>
    </row>
    <row r="176" spans="10:11" s="41" customFormat="1" ht="18" customHeight="1" x14ac:dyDescent="0.15">
      <c r="J176" s="42"/>
      <c r="K176" s="42"/>
    </row>
    <row r="177" spans="10:11" s="41" customFormat="1" ht="18" customHeight="1" x14ac:dyDescent="0.15">
      <c r="J177" s="42"/>
      <c r="K177" s="42"/>
    </row>
    <row r="178" spans="10:11" s="41" customFormat="1" ht="18" customHeight="1" x14ac:dyDescent="0.15">
      <c r="J178" s="42"/>
      <c r="K178" s="42"/>
    </row>
    <row r="179" spans="10:11" s="41" customFormat="1" ht="18" customHeight="1" x14ac:dyDescent="0.15">
      <c r="J179" s="42"/>
      <c r="K179" s="42"/>
    </row>
    <row r="180" spans="10:11" s="41" customFormat="1" ht="18" customHeight="1" x14ac:dyDescent="0.15">
      <c r="J180" s="42"/>
      <c r="K180" s="42"/>
    </row>
    <row r="181" spans="10:11" s="41" customFormat="1" ht="18" customHeight="1" x14ac:dyDescent="0.15">
      <c r="J181" s="42"/>
      <c r="K181" s="42"/>
    </row>
    <row r="182" spans="10:11" s="41" customFormat="1" ht="18" customHeight="1" x14ac:dyDescent="0.15">
      <c r="J182" s="42"/>
      <c r="K182" s="42"/>
    </row>
    <row r="183" spans="10:11" s="41" customFormat="1" ht="18" customHeight="1" x14ac:dyDescent="0.15">
      <c r="J183" s="42"/>
      <c r="K183" s="42"/>
    </row>
    <row r="184" spans="10:11" s="41" customFormat="1" ht="18" customHeight="1" x14ac:dyDescent="0.15">
      <c r="J184" s="42"/>
      <c r="K184" s="42"/>
    </row>
    <row r="185" spans="10:11" s="41" customFormat="1" ht="18" customHeight="1" x14ac:dyDescent="0.15">
      <c r="J185" s="42"/>
      <c r="K185" s="42"/>
    </row>
    <row r="186" spans="10:11" s="41" customFormat="1" ht="18" customHeight="1" x14ac:dyDescent="0.15">
      <c r="J186" s="42"/>
      <c r="K186" s="42"/>
    </row>
    <row r="187" spans="10:11" s="41" customFormat="1" ht="18" customHeight="1" x14ac:dyDescent="0.15">
      <c r="J187" s="42"/>
      <c r="K187" s="42"/>
    </row>
    <row r="188" spans="10:11" s="41" customFormat="1" ht="18" customHeight="1" x14ac:dyDescent="0.15">
      <c r="J188" s="42"/>
      <c r="K188" s="42"/>
    </row>
    <row r="189" spans="10:11" s="41" customFormat="1" ht="18" customHeight="1" x14ac:dyDescent="0.15">
      <c r="J189" s="42"/>
      <c r="K189" s="42"/>
    </row>
    <row r="190" spans="10:11" s="41" customFormat="1" ht="18" customHeight="1" x14ac:dyDescent="0.15">
      <c r="J190" s="42"/>
      <c r="K190" s="42"/>
    </row>
    <row r="191" spans="10:11" s="41" customFormat="1" ht="18" customHeight="1" x14ac:dyDescent="0.15">
      <c r="J191" s="42"/>
      <c r="K191" s="42"/>
    </row>
    <row r="192" spans="10:11" s="41" customFormat="1" ht="18" customHeight="1" x14ac:dyDescent="0.15">
      <c r="J192" s="42"/>
      <c r="K192" s="42"/>
    </row>
    <row r="193" spans="10:11" s="41" customFormat="1" ht="18" customHeight="1" x14ac:dyDescent="0.15">
      <c r="J193" s="42"/>
      <c r="K193" s="42"/>
    </row>
    <row r="194" spans="10:11" s="41" customFormat="1" ht="18" customHeight="1" x14ac:dyDescent="0.15">
      <c r="J194" s="42"/>
      <c r="K194" s="42"/>
    </row>
    <row r="195" spans="10:11" s="41" customFormat="1" ht="18" customHeight="1" x14ac:dyDescent="0.15">
      <c r="J195" s="42"/>
      <c r="K195" s="42"/>
    </row>
    <row r="196" spans="10:11" s="41" customFormat="1" ht="18" customHeight="1" x14ac:dyDescent="0.15">
      <c r="J196" s="42"/>
      <c r="K196" s="42"/>
    </row>
    <row r="197" spans="10:11" s="41" customFormat="1" ht="18" customHeight="1" x14ac:dyDescent="0.15">
      <c r="J197" s="42"/>
      <c r="K197" s="42"/>
    </row>
    <row r="198" spans="10:11" s="41" customFormat="1" ht="18" customHeight="1" x14ac:dyDescent="0.15">
      <c r="J198" s="42"/>
      <c r="K198" s="42"/>
    </row>
    <row r="199" spans="10:11" s="41" customFormat="1" ht="18" customHeight="1" x14ac:dyDescent="0.15">
      <c r="J199" s="42"/>
      <c r="K199" s="42"/>
    </row>
    <row r="200" spans="10:11" s="41" customFormat="1" ht="18" customHeight="1" x14ac:dyDescent="0.15">
      <c r="J200" s="42"/>
      <c r="K200" s="42"/>
    </row>
    <row r="201" spans="10:11" s="41" customFormat="1" ht="18" customHeight="1" x14ac:dyDescent="0.15">
      <c r="J201" s="42"/>
      <c r="K201" s="42"/>
    </row>
    <row r="202" spans="10:11" s="41" customFormat="1" ht="18" customHeight="1" x14ac:dyDescent="0.15">
      <c r="J202" s="42"/>
      <c r="K202" s="42"/>
    </row>
    <row r="203" spans="10:11" s="41" customFormat="1" ht="18" customHeight="1" x14ac:dyDescent="0.15">
      <c r="J203" s="42"/>
      <c r="K203" s="42"/>
    </row>
    <row r="204" spans="10:11" s="41" customFormat="1" ht="18" customHeight="1" x14ac:dyDescent="0.15">
      <c r="J204" s="42"/>
      <c r="K204" s="42"/>
    </row>
    <row r="205" spans="10:11" s="41" customFormat="1" ht="18" customHeight="1" x14ac:dyDescent="0.15">
      <c r="J205" s="42"/>
      <c r="K205" s="42"/>
    </row>
    <row r="206" spans="10:11" s="41" customFormat="1" ht="18" customHeight="1" x14ac:dyDescent="0.15">
      <c r="J206" s="42"/>
      <c r="K206" s="42"/>
    </row>
    <row r="207" spans="10:11" s="41" customFormat="1" ht="18" customHeight="1" x14ac:dyDescent="0.15">
      <c r="J207" s="42"/>
      <c r="K207" s="42"/>
    </row>
    <row r="208" spans="10:11" s="41" customFormat="1" ht="18" customHeight="1" x14ac:dyDescent="0.15">
      <c r="J208" s="42"/>
      <c r="K208" s="42"/>
    </row>
    <row r="209" spans="10:11" s="41" customFormat="1" ht="18" customHeight="1" x14ac:dyDescent="0.15">
      <c r="J209" s="42"/>
      <c r="K209" s="42"/>
    </row>
    <row r="210" spans="10:11" s="41" customFormat="1" ht="18" customHeight="1" x14ac:dyDescent="0.15">
      <c r="J210" s="42"/>
      <c r="K210" s="42"/>
    </row>
    <row r="211" spans="10:11" s="41" customFormat="1" ht="18" customHeight="1" x14ac:dyDescent="0.15">
      <c r="J211" s="42"/>
      <c r="K211" s="42"/>
    </row>
    <row r="212" spans="10:11" s="41" customFormat="1" ht="18" customHeight="1" x14ac:dyDescent="0.15">
      <c r="J212" s="42"/>
      <c r="K212" s="42"/>
    </row>
    <row r="213" spans="10:11" s="41" customFormat="1" ht="18" customHeight="1" x14ac:dyDescent="0.15">
      <c r="J213" s="42"/>
      <c r="K213" s="42"/>
    </row>
    <row r="214" spans="10:11" s="41" customFormat="1" ht="18" customHeight="1" x14ac:dyDescent="0.15">
      <c r="J214" s="42"/>
      <c r="K214" s="42"/>
    </row>
    <row r="215" spans="10:11" s="41" customFormat="1" ht="18" customHeight="1" x14ac:dyDescent="0.15">
      <c r="J215" s="42"/>
      <c r="K215" s="42"/>
    </row>
    <row r="216" spans="10:11" s="41" customFormat="1" ht="18" customHeight="1" x14ac:dyDescent="0.15">
      <c r="J216" s="42"/>
      <c r="K216" s="42"/>
    </row>
    <row r="217" spans="10:11" s="41" customFormat="1" ht="18" customHeight="1" x14ac:dyDescent="0.15">
      <c r="J217" s="42"/>
      <c r="K217" s="42"/>
    </row>
    <row r="218" spans="10:11" s="41" customFormat="1" ht="18" customHeight="1" x14ac:dyDescent="0.15">
      <c r="J218" s="42"/>
      <c r="K218" s="42"/>
    </row>
    <row r="219" spans="10:11" s="41" customFormat="1" ht="18" customHeight="1" x14ac:dyDescent="0.15">
      <c r="J219" s="42"/>
      <c r="K219" s="42"/>
    </row>
    <row r="220" spans="10:11" s="41" customFormat="1" ht="18" customHeight="1" x14ac:dyDescent="0.15">
      <c r="J220" s="42"/>
      <c r="K220" s="42"/>
    </row>
    <row r="221" spans="10:11" s="41" customFormat="1" ht="18" customHeight="1" x14ac:dyDescent="0.15">
      <c r="J221" s="42"/>
      <c r="K221" s="42"/>
    </row>
    <row r="222" spans="10:11" s="41" customFormat="1" ht="18" customHeight="1" x14ac:dyDescent="0.15">
      <c r="J222" s="42"/>
      <c r="K222" s="42"/>
    </row>
    <row r="223" spans="10:11" s="41" customFormat="1" ht="18" customHeight="1" x14ac:dyDescent="0.15">
      <c r="J223" s="42"/>
      <c r="K223" s="42"/>
    </row>
    <row r="224" spans="10:11" s="41" customFormat="1" ht="18" customHeight="1" x14ac:dyDescent="0.15">
      <c r="J224" s="42"/>
      <c r="K224" s="42"/>
    </row>
    <row r="225" spans="10:11" s="41" customFormat="1" ht="18" customHeight="1" x14ac:dyDescent="0.15">
      <c r="J225" s="42"/>
      <c r="K225" s="42"/>
    </row>
    <row r="226" spans="10:11" s="41" customFormat="1" ht="18" customHeight="1" x14ac:dyDescent="0.15">
      <c r="J226" s="42"/>
      <c r="K226" s="42"/>
    </row>
    <row r="227" spans="10:11" s="41" customFormat="1" ht="18" customHeight="1" x14ac:dyDescent="0.15">
      <c r="J227" s="42"/>
      <c r="K227" s="42"/>
    </row>
    <row r="228" spans="10:11" s="41" customFormat="1" ht="18" customHeight="1" x14ac:dyDescent="0.15">
      <c r="J228" s="42"/>
      <c r="K228" s="42"/>
    </row>
    <row r="229" spans="10:11" s="41" customFormat="1" ht="18" customHeight="1" x14ac:dyDescent="0.15">
      <c r="J229" s="42"/>
      <c r="K229" s="42"/>
    </row>
    <row r="230" spans="10:11" s="41" customFormat="1" x14ac:dyDescent="0.15">
      <c r="J230" s="42"/>
      <c r="K230" s="42"/>
    </row>
    <row r="231" spans="10:11" s="41" customFormat="1" x14ac:dyDescent="0.15">
      <c r="J231" s="42"/>
      <c r="K231" s="42"/>
    </row>
    <row r="232" spans="10:11" s="41" customFormat="1" x14ac:dyDescent="0.15">
      <c r="J232" s="42"/>
      <c r="K232" s="42"/>
    </row>
    <row r="233" spans="10:11" s="41" customFormat="1" x14ac:dyDescent="0.15">
      <c r="J233" s="42"/>
      <c r="K233" s="42"/>
    </row>
    <row r="234" spans="10:11" s="41" customFormat="1" x14ac:dyDescent="0.15">
      <c r="J234" s="42"/>
      <c r="K234" s="42"/>
    </row>
    <row r="235" spans="10:11" s="41" customFormat="1" x14ac:dyDescent="0.15">
      <c r="J235" s="42"/>
      <c r="K235" s="42"/>
    </row>
    <row r="236" spans="10:11" s="41" customFormat="1" x14ac:dyDescent="0.15">
      <c r="J236" s="42"/>
      <c r="K236" s="42"/>
    </row>
    <row r="237" spans="10:11" s="41" customFormat="1" x14ac:dyDescent="0.15">
      <c r="J237" s="42"/>
      <c r="K237" s="42"/>
    </row>
    <row r="238" spans="10:11" s="41" customFormat="1" x14ac:dyDescent="0.15">
      <c r="J238" s="42"/>
      <c r="K238" s="42"/>
    </row>
    <row r="239" spans="10:11" s="41" customFormat="1" x14ac:dyDescent="0.15">
      <c r="J239" s="42"/>
      <c r="K239" s="42"/>
    </row>
    <row r="240" spans="10:11" s="41" customFormat="1" x14ac:dyDescent="0.15">
      <c r="J240" s="42"/>
      <c r="K240" s="42"/>
    </row>
    <row r="241" spans="10:11" s="41" customFormat="1" x14ac:dyDescent="0.15">
      <c r="J241" s="42"/>
      <c r="K241" s="42"/>
    </row>
    <row r="242" spans="10:11" s="41" customFormat="1" x14ac:dyDescent="0.15">
      <c r="J242" s="42"/>
      <c r="K242" s="42"/>
    </row>
    <row r="243" spans="10:11" s="41" customFormat="1" x14ac:dyDescent="0.15">
      <c r="J243" s="42"/>
      <c r="K243" s="42"/>
    </row>
    <row r="244" spans="10:11" s="41" customFormat="1" x14ac:dyDescent="0.15">
      <c r="J244" s="42"/>
      <c r="K244" s="42"/>
    </row>
    <row r="245" spans="10:11" s="41" customFormat="1" x14ac:dyDescent="0.15">
      <c r="J245" s="42"/>
      <c r="K245" s="42"/>
    </row>
    <row r="246" spans="10:11" s="41" customFormat="1" x14ac:dyDescent="0.15">
      <c r="J246" s="42"/>
      <c r="K246" s="42"/>
    </row>
    <row r="247" spans="10:11" s="41" customFormat="1" x14ac:dyDescent="0.15">
      <c r="J247" s="42"/>
      <c r="K247" s="42"/>
    </row>
    <row r="248" spans="10:11" s="41" customFormat="1" x14ac:dyDescent="0.15">
      <c r="J248" s="42"/>
      <c r="K248" s="42"/>
    </row>
    <row r="249" spans="10:11" s="41" customFormat="1" x14ac:dyDescent="0.15">
      <c r="J249" s="42"/>
      <c r="K249" s="42"/>
    </row>
    <row r="250" spans="10:11" s="41" customFormat="1" x14ac:dyDescent="0.15">
      <c r="J250" s="42"/>
      <c r="K250" s="42"/>
    </row>
    <row r="251" spans="10:11" s="41" customFormat="1" x14ac:dyDescent="0.15">
      <c r="J251" s="42"/>
      <c r="K251" s="42"/>
    </row>
    <row r="252" spans="10:11" s="41" customFormat="1" x14ac:dyDescent="0.15">
      <c r="J252" s="42"/>
      <c r="K252" s="42"/>
    </row>
    <row r="253" spans="10:11" s="41" customFormat="1" x14ac:dyDescent="0.15">
      <c r="J253" s="42"/>
      <c r="K253" s="42"/>
    </row>
    <row r="254" spans="10:11" s="41" customFormat="1" x14ac:dyDescent="0.15">
      <c r="J254" s="42"/>
      <c r="K254" s="42"/>
    </row>
    <row r="255" spans="10:11" s="41" customFormat="1" x14ac:dyDescent="0.15">
      <c r="J255" s="42"/>
      <c r="K255" s="42"/>
    </row>
    <row r="256" spans="10:11" s="41" customFormat="1" x14ac:dyDescent="0.15">
      <c r="J256" s="42"/>
      <c r="K256" s="42"/>
    </row>
    <row r="257" spans="10:11" s="41" customFormat="1" x14ac:dyDescent="0.15">
      <c r="J257" s="42"/>
      <c r="K257" s="42"/>
    </row>
    <row r="258" spans="10:11" s="41" customFormat="1" x14ac:dyDescent="0.15">
      <c r="J258" s="42"/>
      <c r="K258" s="42"/>
    </row>
    <row r="259" spans="10:11" s="41" customFormat="1" x14ac:dyDescent="0.15">
      <c r="J259" s="42"/>
      <c r="K259" s="42"/>
    </row>
    <row r="260" spans="10:11" s="41" customFormat="1" x14ac:dyDescent="0.15">
      <c r="J260" s="42"/>
      <c r="K260" s="42"/>
    </row>
    <row r="261" spans="10:11" s="41" customFormat="1" x14ac:dyDescent="0.15">
      <c r="J261" s="42"/>
      <c r="K261" s="42"/>
    </row>
    <row r="262" spans="10:11" s="41" customFormat="1" x14ac:dyDescent="0.15">
      <c r="J262" s="42"/>
      <c r="K262" s="42"/>
    </row>
    <row r="263" spans="10:11" s="41" customFormat="1" x14ac:dyDescent="0.15">
      <c r="J263" s="42"/>
      <c r="K263" s="42"/>
    </row>
    <row r="264" spans="10:11" s="41" customFormat="1" x14ac:dyDescent="0.15">
      <c r="J264" s="42"/>
      <c r="K264" s="42"/>
    </row>
    <row r="265" spans="10:11" s="41" customFormat="1" x14ac:dyDescent="0.15">
      <c r="J265" s="42"/>
      <c r="K265" s="42"/>
    </row>
    <row r="266" spans="10:11" s="41" customFormat="1" x14ac:dyDescent="0.15">
      <c r="J266" s="42"/>
      <c r="K266" s="42"/>
    </row>
    <row r="267" spans="10:11" s="41" customFormat="1" x14ac:dyDescent="0.15">
      <c r="J267" s="42"/>
      <c r="K267" s="42"/>
    </row>
    <row r="268" spans="10:11" s="41" customFormat="1" x14ac:dyDescent="0.15">
      <c r="J268" s="42"/>
      <c r="K268" s="42"/>
    </row>
    <row r="269" spans="10:11" s="41" customFormat="1" x14ac:dyDescent="0.15">
      <c r="J269" s="42"/>
      <c r="K269" s="42"/>
    </row>
    <row r="270" spans="10:11" s="41" customFormat="1" x14ac:dyDescent="0.15">
      <c r="J270" s="42"/>
      <c r="K270" s="42"/>
    </row>
    <row r="271" spans="10:11" s="41" customFormat="1" x14ac:dyDescent="0.15">
      <c r="J271" s="42"/>
      <c r="K271" s="42"/>
    </row>
    <row r="272" spans="10:11" s="41" customFormat="1" x14ac:dyDescent="0.15">
      <c r="J272" s="42"/>
      <c r="K272" s="42"/>
    </row>
    <row r="273" spans="10:11" s="41" customFormat="1" x14ac:dyDescent="0.15">
      <c r="J273" s="42"/>
      <c r="K273" s="42"/>
    </row>
    <row r="274" spans="10:11" s="41" customFormat="1" x14ac:dyDescent="0.15">
      <c r="J274" s="42"/>
      <c r="K274" s="42"/>
    </row>
    <row r="275" spans="10:11" s="41" customFormat="1" x14ac:dyDescent="0.15">
      <c r="J275" s="42"/>
      <c r="K275" s="42"/>
    </row>
    <row r="276" spans="10:11" s="41" customFormat="1" x14ac:dyDescent="0.15">
      <c r="J276" s="42"/>
      <c r="K276" s="42"/>
    </row>
    <row r="277" spans="10:11" s="41" customFormat="1" x14ac:dyDescent="0.15">
      <c r="J277" s="42"/>
      <c r="K277" s="42"/>
    </row>
    <row r="278" spans="10:11" s="41" customFormat="1" x14ac:dyDescent="0.15">
      <c r="J278" s="42"/>
      <c r="K278" s="42"/>
    </row>
    <row r="279" spans="10:11" s="41" customFormat="1" x14ac:dyDescent="0.15">
      <c r="J279" s="42"/>
      <c r="K279" s="42"/>
    </row>
    <row r="280" spans="10:11" s="41" customFormat="1" x14ac:dyDescent="0.15">
      <c r="J280" s="42"/>
      <c r="K280" s="42"/>
    </row>
    <row r="281" spans="10:11" s="41" customFormat="1" x14ac:dyDescent="0.15">
      <c r="J281" s="42"/>
      <c r="K281" s="42"/>
    </row>
    <row r="282" spans="10:11" s="41" customFormat="1" x14ac:dyDescent="0.15">
      <c r="J282" s="42"/>
      <c r="K282" s="42"/>
    </row>
    <row r="283" spans="10:11" s="41" customFormat="1" x14ac:dyDescent="0.15">
      <c r="J283" s="42"/>
      <c r="K283" s="42"/>
    </row>
    <row r="284" spans="10:11" s="41" customFormat="1" x14ac:dyDescent="0.15">
      <c r="J284" s="42"/>
      <c r="K284" s="42"/>
    </row>
    <row r="285" spans="10:11" s="41" customFormat="1" x14ac:dyDescent="0.15">
      <c r="J285" s="42"/>
      <c r="K285" s="42"/>
    </row>
    <row r="286" spans="10:11" s="41" customFormat="1" x14ac:dyDescent="0.15">
      <c r="J286" s="42"/>
      <c r="K286" s="42"/>
    </row>
    <row r="287" spans="10:11" s="41" customFormat="1" x14ac:dyDescent="0.15">
      <c r="J287" s="42"/>
      <c r="K287" s="42"/>
    </row>
    <row r="288" spans="10:11" s="41" customFormat="1" x14ac:dyDescent="0.15">
      <c r="J288" s="42"/>
      <c r="K288" s="42"/>
    </row>
    <row r="289" spans="10:11" s="41" customFormat="1" x14ac:dyDescent="0.15">
      <c r="J289" s="42"/>
      <c r="K289" s="42"/>
    </row>
    <row r="290" spans="10:11" s="41" customFormat="1" x14ac:dyDescent="0.15">
      <c r="J290" s="42"/>
      <c r="K290" s="42"/>
    </row>
    <row r="291" spans="10:11" s="41" customFormat="1" x14ac:dyDescent="0.15">
      <c r="J291" s="42"/>
      <c r="K291" s="42"/>
    </row>
    <row r="292" spans="10:11" s="41" customFormat="1" x14ac:dyDescent="0.15">
      <c r="J292" s="42"/>
      <c r="K292" s="42"/>
    </row>
    <row r="293" spans="10:11" s="41" customFormat="1" x14ac:dyDescent="0.15">
      <c r="J293" s="42"/>
      <c r="K293" s="42"/>
    </row>
    <row r="294" spans="10:11" s="41" customFormat="1" x14ac:dyDescent="0.15">
      <c r="J294" s="42"/>
      <c r="K294" s="42"/>
    </row>
    <row r="295" spans="10:11" s="41" customFormat="1" x14ac:dyDescent="0.15">
      <c r="J295" s="42"/>
      <c r="K295" s="42"/>
    </row>
    <row r="296" spans="10:11" s="41" customFormat="1" x14ac:dyDescent="0.15">
      <c r="J296" s="42"/>
      <c r="K296" s="42"/>
    </row>
    <row r="297" spans="10:11" s="41" customFormat="1" x14ac:dyDescent="0.15">
      <c r="J297" s="42"/>
      <c r="K297" s="42"/>
    </row>
    <row r="298" spans="10:11" s="41" customFormat="1" x14ac:dyDescent="0.15">
      <c r="J298" s="42"/>
      <c r="K298" s="42"/>
    </row>
    <row r="299" spans="10:11" s="41" customFormat="1" x14ac:dyDescent="0.15">
      <c r="J299" s="42"/>
      <c r="K299" s="42"/>
    </row>
    <row r="300" spans="10:11" s="41" customFormat="1" x14ac:dyDescent="0.15">
      <c r="J300" s="42"/>
      <c r="K300" s="42"/>
    </row>
    <row r="301" spans="10:11" s="41" customFormat="1" x14ac:dyDescent="0.15">
      <c r="J301" s="42"/>
      <c r="K301" s="42"/>
    </row>
    <row r="302" spans="10:11" s="41" customFormat="1" x14ac:dyDescent="0.15">
      <c r="J302" s="42"/>
      <c r="K302" s="42"/>
    </row>
    <row r="303" spans="10:11" s="41" customFormat="1" x14ac:dyDescent="0.15">
      <c r="J303" s="42"/>
      <c r="K303" s="42"/>
    </row>
    <row r="304" spans="10:11" s="41" customFormat="1" x14ac:dyDescent="0.15">
      <c r="J304" s="42"/>
      <c r="K304" s="42"/>
    </row>
    <row r="305" spans="10:11" s="41" customFormat="1" x14ac:dyDescent="0.15">
      <c r="J305" s="42"/>
      <c r="K305" s="42"/>
    </row>
    <row r="306" spans="10:11" s="41" customFormat="1" x14ac:dyDescent="0.15">
      <c r="J306" s="42"/>
      <c r="K306" s="42"/>
    </row>
    <row r="307" spans="10:11" s="41" customFormat="1" x14ac:dyDescent="0.15">
      <c r="J307" s="42"/>
      <c r="K307" s="42"/>
    </row>
    <row r="308" spans="10:11" s="41" customFormat="1" x14ac:dyDescent="0.15">
      <c r="J308" s="42"/>
      <c r="K308" s="42"/>
    </row>
    <row r="309" spans="10:11" s="41" customFormat="1" x14ac:dyDescent="0.15">
      <c r="J309" s="42"/>
      <c r="K309" s="42"/>
    </row>
    <row r="310" spans="10:11" s="41" customFormat="1" x14ac:dyDescent="0.15">
      <c r="J310" s="42"/>
      <c r="K310" s="42"/>
    </row>
    <row r="311" spans="10:11" s="41" customFormat="1" x14ac:dyDescent="0.15">
      <c r="J311" s="42"/>
      <c r="K311" s="42"/>
    </row>
    <row r="312" spans="10:11" s="41" customFormat="1" x14ac:dyDescent="0.15">
      <c r="J312" s="42"/>
      <c r="K312" s="42"/>
    </row>
    <row r="313" spans="10:11" s="41" customFormat="1" x14ac:dyDescent="0.15">
      <c r="J313" s="42"/>
      <c r="K313" s="42"/>
    </row>
    <row r="314" spans="10:11" s="41" customFormat="1" x14ac:dyDescent="0.15">
      <c r="J314" s="42"/>
      <c r="K314" s="42"/>
    </row>
    <row r="315" spans="10:11" s="41" customFormat="1" x14ac:dyDescent="0.15">
      <c r="J315" s="42"/>
      <c r="K315" s="42"/>
    </row>
    <row r="316" spans="10:11" s="41" customFormat="1" x14ac:dyDescent="0.15">
      <c r="J316" s="42"/>
      <c r="K316" s="42"/>
    </row>
    <row r="317" spans="10:11" s="41" customFormat="1" x14ac:dyDescent="0.15">
      <c r="J317" s="42"/>
      <c r="K317" s="42"/>
    </row>
    <row r="318" spans="10:11" s="41" customFormat="1" x14ac:dyDescent="0.15">
      <c r="J318" s="42"/>
      <c r="K318" s="42"/>
    </row>
    <row r="319" spans="10:11" s="41" customFormat="1" x14ac:dyDescent="0.15">
      <c r="J319" s="42"/>
      <c r="K319" s="42"/>
    </row>
    <row r="320" spans="10:11" s="41" customFormat="1" x14ac:dyDescent="0.15">
      <c r="J320" s="42"/>
      <c r="K320" s="42"/>
    </row>
    <row r="321" spans="10:11" s="41" customFormat="1" x14ac:dyDescent="0.15">
      <c r="J321" s="42"/>
      <c r="K321" s="42"/>
    </row>
    <row r="322" spans="10:11" s="41" customFormat="1" x14ac:dyDescent="0.15">
      <c r="J322" s="42"/>
      <c r="K322" s="42"/>
    </row>
    <row r="323" spans="10:11" s="41" customFormat="1" x14ac:dyDescent="0.15">
      <c r="J323" s="42"/>
      <c r="K323" s="42"/>
    </row>
    <row r="324" spans="10:11" s="41" customFormat="1" x14ac:dyDescent="0.15">
      <c r="J324" s="42"/>
      <c r="K324" s="42"/>
    </row>
    <row r="325" spans="10:11" s="41" customFormat="1" x14ac:dyDescent="0.15">
      <c r="J325" s="42"/>
      <c r="K325" s="42"/>
    </row>
    <row r="326" spans="10:11" s="41" customFormat="1" x14ac:dyDescent="0.15">
      <c r="J326" s="42"/>
      <c r="K326" s="42"/>
    </row>
    <row r="327" spans="10:11" s="41" customFormat="1" x14ac:dyDescent="0.15">
      <c r="J327" s="42"/>
      <c r="K327" s="42"/>
    </row>
    <row r="328" spans="10:11" s="41" customFormat="1" x14ac:dyDescent="0.15">
      <c r="J328" s="42"/>
      <c r="K328" s="42"/>
    </row>
    <row r="329" spans="10:11" s="41" customFormat="1" x14ac:dyDescent="0.15">
      <c r="J329" s="42"/>
      <c r="K329" s="42"/>
    </row>
    <row r="330" spans="10:11" s="41" customFormat="1" x14ac:dyDescent="0.15">
      <c r="J330" s="42"/>
      <c r="K330" s="42"/>
    </row>
    <row r="331" spans="10:11" s="41" customFormat="1" x14ac:dyDescent="0.15">
      <c r="J331" s="42"/>
      <c r="K331" s="42"/>
    </row>
    <row r="332" spans="10:11" s="41" customFormat="1" x14ac:dyDescent="0.15">
      <c r="J332" s="42"/>
      <c r="K332" s="42"/>
    </row>
    <row r="333" spans="10:11" s="41" customFormat="1" x14ac:dyDescent="0.15">
      <c r="J333" s="42"/>
      <c r="K333" s="42"/>
    </row>
    <row r="334" spans="10:11" s="41" customFormat="1" x14ac:dyDescent="0.15">
      <c r="J334" s="42"/>
      <c r="K334" s="42"/>
    </row>
    <row r="335" spans="10:11" s="41" customFormat="1" x14ac:dyDescent="0.15">
      <c r="J335" s="42"/>
      <c r="K335" s="42"/>
    </row>
    <row r="336" spans="10:11" s="41" customFormat="1" x14ac:dyDescent="0.15">
      <c r="J336" s="42"/>
      <c r="K336" s="42"/>
    </row>
    <row r="337" spans="10:11" s="41" customFormat="1" x14ac:dyDescent="0.15">
      <c r="J337" s="42"/>
      <c r="K337" s="42"/>
    </row>
    <row r="338" spans="10:11" s="41" customFormat="1" x14ac:dyDescent="0.15">
      <c r="J338" s="42"/>
      <c r="K338" s="42"/>
    </row>
    <row r="339" spans="10:11" s="41" customFormat="1" x14ac:dyDescent="0.15">
      <c r="J339" s="42"/>
      <c r="K339" s="42"/>
    </row>
    <row r="340" spans="10:11" s="41" customFormat="1" x14ac:dyDescent="0.15">
      <c r="J340" s="42"/>
      <c r="K340" s="42"/>
    </row>
    <row r="341" spans="10:11" s="41" customFormat="1" x14ac:dyDescent="0.15">
      <c r="J341" s="42"/>
      <c r="K341" s="42"/>
    </row>
    <row r="342" spans="10:11" s="41" customFormat="1" x14ac:dyDescent="0.15">
      <c r="J342" s="42"/>
      <c r="K342" s="42"/>
    </row>
    <row r="343" spans="10:11" s="41" customFormat="1" x14ac:dyDescent="0.15">
      <c r="J343" s="42"/>
      <c r="K343" s="42"/>
    </row>
    <row r="344" spans="10:11" s="41" customFormat="1" x14ac:dyDescent="0.15">
      <c r="J344" s="42"/>
      <c r="K344" s="42"/>
    </row>
    <row r="345" spans="10:11" s="41" customFormat="1" x14ac:dyDescent="0.15">
      <c r="J345" s="42"/>
      <c r="K345" s="42"/>
    </row>
    <row r="346" spans="10:11" s="41" customFormat="1" x14ac:dyDescent="0.15">
      <c r="J346" s="42"/>
      <c r="K346" s="42"/>
    </row>
    <row r="347" spans="10:11" s="41" customFormat="1" x14ac:dyDescent="0.15">
      <c r="J347" s="42"/>
      <c r="K347" s="42"/>
    </row>
    <row r="348" spans="10:11" s="41" customFormat="1" x14ac:dyDescent="0.15">
      <c r="J348" s="42"/>
      <c r="K348" s="42"/>
    </row>
    <row r="349" spans="10:11" s="41" customFormat="1" x14ac:dyDescent="0.15">
      <c r="J349" s="42"/>
      <c r="K349" s="42"/>
    </row>
    <row r="350" spans="10:11" s="41" customFormat="1" x14ac:dyDescent="0.15">
      <c r="J350" s="42"/>
      <c r="K350" s="42"/>
    </row>
    <row r="351" spans="10:11" s="41" customFormat="1" x14ac:dyDescent="0.15">
      <c r="J351" s="42"/>
      <c r="K351" s="42"/>
    </row>
    <row r="352" spans="10:11" s="41" customFormat="1" x14ac:dyDescent="0.15">
      <c r="J352" s="42"/>
      <c r="K352" s="42"/>
    </row>
    <row r="353" spans="10:11" s="41" customFormat="1" x14ac:dyDescent="0.15">
      <c r="J353" s="42"/>
      <c r="K353" s="42"/>
    </row>
    <row r="354" spans="10:11" s="41" customFormat="1" x14ac:dyDescent="0.15">
      <c r="J354" s="42"/>
      <c r="K354" s="42"/>
    </row>
    <row r="355" spans="10:11" s="41" customFormat="1" x14ac:dyDescent="0.15">
      <c r="J355" s="42"/>
      <c r="K355" s="42"/>
    </row>
    <row r="356" spans="10:11" s="41" customFormat="1" x14ac:dyDescent="0.15">
      <c r="J356" s="42"/>
      <c r="K356" s="42"/>
    </row>
    <row r="357" spans="10:11" s="41" customFormat="1" x14ac:dyDescent="0.15">
      <c r="J357" s="42"/>
      <c r="K357" s="42"/>
    </row>
    <row r="358" spans="10:11" s="41" customFormat="1" x14ac:dyDescent="0.15">
      <c r="J358" s="42"/>
      <c r="K358" s="42"/>
    </row>
    <row r="359" spans="10:11" s="41" customFormat="1" x14ac:dyDescent="0.15">
      <c r="J359" s="42"/>
      <c r="K359" s="42"/>
    </row>
    <row r="360" spans="10:11" s="41" customFormat="1" x14ac:dyDescent="0.15">
      <c r="J360" s="42"/>
      <c r="K360" s="42"/>
    </row>
    <row r="361" spans="10:11" s="41" customFormat="1" x14ac:dyDescent="0.15">
      <c r="J361" s="42"/>
      <c r="K361" s="42"/>
    </row>
    <row r="362" spans="10:11" s="41" customFormat="1" x14ac:dyDescent="0.15">
      <c r="J362" s="42"/>
      <c r="K362" s="42"/>
    </row>
    <row r="363" spans="10:11" s="41" customFormat="1" x14ac:dyDescent="0.15">
      <c r="J363" s="42"/>
      <c r="K363" s="42"/>
    </row>
    <row r="364" spans="10:11" s="41" customFormat="1" x14ac:dyDescent="0.15">
      <c r="J364" s="42"/>
      <c r="K364" s="42"/>
    </row>
    <row r="365" spans="10:11" s="41" customFormat="1" x14ac:dyDescent="0.15">
      <c r="J365" s="42"/>
      <c r="K365" s="42"/>
    </row>
    <row r="366" spans="10:11" s="41" customFormat="1" x14ac:dyDescent="0.15">
      <c r="J366" s="42"/>
      <c r="K366" s="42"/>
    </row>
    <row r="367" spans="10:11" s="41" customFormat="1" x14ac:dyDescent="0.15">
      <c r="J367" s="42"/>
      <c r="K367" s="42"/>
    </row>
    <row r="368" spans="10:11" s="41" customFormat="1" x14ac:dyDescent="0.15">
      <c r="J368" s="42"/>
      <c r="K368" s="42"/>
    </row>
    <row r="369" spans="10:11" s="41" customFormat="1" x14ac:dyDescent="0.15">
      <c r="J369" s="42"/>
      <c r="K369" s="42"/>
    </row>
    <row r="370" spans="10:11" s="41" customFormat="1" x14ac:dyDescent="0.15">
      <c r="J370" s="42"/>
      <c r="K370" s="42"/>
    </row>
    <row r="371" spans="10:11" s="41" customFormat="1" x14ac:dyDescent="0.15">
      <c r="J371" s="42"/>
      <c r="K371" s="42"/>
    </row>
    <row r="372" spans="10:11" s="41" customFormat="1" x14ac:dyDescent="0.15">
      <c r="J372" s="42"/>
      <c r="K372" s="42"/>
    </row>
    <row r="373" spans="10:11" s="41" customFormat="1" x14ac:dyDescent="0.15">
      <c r="J373" s="42"/>
      <c r="K373" s="42"/>
    </row>
    <row r="374" spans="10:11" s="41" customFormat="1" x14ac:dyDescent="0.15">
      <c r="J374" s="42"/>
      <c r="K374" s="42"/>
    </row>
    <row r="375" spans="10:11" s="41" customFormat="1" x14ac:dyDescent="0.15">
      <c r="J375" s="42"/>
      <c r="K375" s="42"/>
    </row>
    <row r="376" spans="10:11" s="41" customFormat="1" x14ac:dyDescent="0.15">
      <c r="J376" s="42"/>
      <c r="K376" s="42"/>
    </row>
    <row r="377" spans="10:11" s="41" customFormat="1" x14ac:dyDescent="0.15">
      <c r="J377" s="42"/>
      <c r="K377" s="42"/>
    </row>
    <row r="378" spans="10:11" s="41" customFormat="1" x14ac:dyDescent="0.15">
      <c r="J378" s="42"/>
      <c r="K378" s="42"/>
    </row>
    <row r="379" spans="10:11" s="41" customFormat="1" x14ac:dyDescent="0.15">
      <c r="J379" s="42"/>
      <c r="K379" s="42"/>
    </row>
    <row r="380" spans="10:11" s="41" customFormat="1" x14ac:dyDescent="0.15">
      <c r="J380" s="42"/>
      <c r="K380" s="42"/>
    </row>
    <row r="381" spans="10:11" s="41" customFormat="1" x14ac:dyDescent="0.15">
      <c r="J381" s="42"/>
      <c r="K381" s="42"/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M1:AN95"/>
  <sheetViews>
    <sheetView view="pageBreakPreview" topLeftCell="A76" zoomScale="90" zoomScaleNormal="75" zoomScaleSheetLayoutView="90" workbookViewId="0">
      <selection activeCell="P102" sqref="P102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23" width="11.77734375" bestFit="1" customWidth="1"/>
  </cols>
  <sheetData>
    <row r="1" spans="13:40" x14ac:dyDescent="0.2">
      <c r="M1" s="39" t="str">
        <f>財政指標!$M$1</f>
        <v>栃木市</v>
      </c>
      <c r="Q1" t="str">
        <f>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</row>
    <row r="2" spans="13:40" x14ac:dyDescent="0.2">
      <c r="P2" t="s">
        <v>140</v>
      </c>
      <c r="Q2" s="47">
        <f>歳入!B4</f>
        <v>0</v>
      </c>
      <c r="R2" s="47">
        <f>歳入!D4</f>
        <v>18585722</v>
      </c>
      <c r="S2" s="47">
        <f>歳入!E4</f>
        <v>19857236</v>
      </c>
      <c r="T2" s="47">
        <f>歳入!F4</f>
        <v>19438350</v>
      </c>
      <c r="U2" s="47">
        <f>歳入!G4</f>
        <v>18600440</v>
      </c>
      <c r="V2" s="47">
        <f>歳入!H4</f>
        <v>19249356</v>
      </c>
      <c r="W2" s="47">
        <f>歳入!I4</f>
        <v>19819324</v>
      </c>
      <c r="X2" s="47">
        <f>歳入!J4</f>
        <v>20487275</v>
      </c>
      <c r="Y2" s="47">
        <f>歳入!K4</f>
        <v>19763009</v>
      </c>
      <c r="Z2" s="47">
        <f>歳入!L4</f>
        <v>19580317</v>
      </c>
      <c r="AA2" s="47">
        <f>歳入!M4</f>
        <v>19097708</v>
      </c>
      <c r="AB2" s="47">
        <f>歳入!N4</f>
        <v>19146222</v>
      </c>
      <c r="AC2" s="47">
        <f>歳入!O4</f>
        <v>19063226</v>
      </c>
      <c r="AD2" s="47">
        <f>歳入!P4</f>
        <v>18457887</v>
      </c>
      <c r="AE2" s="47">
        <f>歳入!Q4</f>
        <v>18158286</v>
      </c>
      <c r="AF2" s="47">
        <f>歳入!R4</f>
        <v>18443624</v>
      </c>
      <c r="AG2" s="47">
        <f>歳入!S4</f>
        <v>18623207</v>
      </c>
      <c r="AH2" s="47">
        <f>歳入!T4</f>
        <v>20004982</v>
      </c>
      <c r="AI2" s="47">
        <f>歳入!U4</f>
        <v>20202545</v>
      </c>
      <c r="AJ2" s="47">
        <f>歳入!V4</f>
        <v>19498696</v>
      </c>
      <c r="AK2" s="47">
        <f>歳入!W4</f>
        <v>19111292</v>
      </c>
      <c r="AL2" s="47">
        <f>歳入!X4</f>
        <v>19328398</v>
      </c>
      <c r="AM2" s="47">
        <f>歳入!Y4</f>
        <v>18865142</v>
      </c>
      <c r="AN2" s="47">
        <f>歳入!Z4</f>
        <v>19558893</v>
      </c>
    </row>
    <row r="3" spans="13:40" x14ac:dyDescent="0.2">
      <c r="P3" s="47" t="s">
        <v>175</v>
      </c>
      <c r="Q3" s="47">
        <f>歳入!B15</f>
        <v>0</v>
      </c>
      <c r="R3" s="47">
        <f>歳入!D15</f>
        <v>6955340</v>
      </c>
      <c r="S3" s="47">
        <f>歳入!E15</f>
        <v>7656966</v>
      </c>
      <c r="T3" s="47">
        <f>歳入!F15</f>
        <v>7324216</v>
      </c>
      <c r="U3" s="47">
        <f>歳入!G15</f>
        <v>7756274</v>
      </c>
      <c r="V3" s="47">
        <f>歳入!H15</f>
        <v>8187207</v>
      </c>
      <c r="W3" s="47">
        <f>歳入!I15</f>
        <v>8643002</v>
      </c>
      <c r="X3" s="47">
        <f>歳入!J15</f>
        <v>8850267</v>
      </c>
      <c r="Y3" s="47">
        <f>歳入!K15</f>
        <v>9639267</v>
      </c>
      <c r="Z3" s="47">
        <f>歳入!L15</f>
        <v>10758527</v>
      </c>
      <c r="AA3" s="47">
        <f>歳入!M15</f>
        <v>11249558</v>
      </c>
      <c r="AB3" s="47">
        <f>歳入!N15</f>
        <v>10172433</v>
      </c>
      <c r="AC3" s="47">
        <f>歳入!O15</f>
        <v>9149176</v>
      </c>
      <c r="AD3" s="47">
        <f>歳入!P15</f>
        <v>7720667</v>
      </c>
      <c r="AE3" s="47">
        <f>歳入!Q15</f>
        <v>7473743</v>
      </c>
      <c r="AF3" s="47">
        <f>歳入!R15</f>
        <v>7700893</v>
      </c>
      <c r="AG3" s="47">
        <f>歳入!S15</f>
        <v>7174919</v>
      </c>
      <c r="AH3" s="47">
        <f>歳入!T15</f>
        <v>6902894</v>
      </c>
      <c r="AI3" s="47">
        <f>歳入!U15</f>
        <v>7752282</v>
      </c>
      <c r="AJ3" s="47">
        <f>歳入!V15</f>
        <v>8205626</v>
      </c>
      <c r="AK3" s="47">
        <f>歳入!W15</f>
        <v>9777299</v>
      </c>
      <c r="AL3" s="47">
        <f>歳入!X15</f>
        <v>10184961</v>
      </c>
      <c r="AM3" s="47">
        <f>歳入!Y15</f>
        <v>10062185</v>
      </c>
      <c r="AN3" s="47">
        <f>歳入!Z15</f>
        <v>10107636</v>
      </c>
    </row>
    <row r="4" spans="13:40" x14ac:dyDescent="0.2">
      <c r="P4" t="s">
        <v>141</v>
      </c>
      <c r="Q4" s="47">
        <f>歳入!B23</f>
        <v>0</v>
      </c>
      <c r="R4" s="47">
        <f>歳入!D23</f>
        <v>2395820</v>
      </c>
      <c r="S4" s="47">
        <f>歳入!E23</f>
        <v>2631134</v>
      </c>
      <c r="T4" s="47">
        <f>歳入!F23</f>
        <v>2870702</v>
      </c>
      <c r="U4" s="47">
        <f>歳入!G23</f>
        <v>3793243</v>
      </c>
      <c r="V4" s="47">
        <f>歳入!H23</f>
        <v>3478862</v>
      </c>
      <c r="W4" s="47">
        <f>歳入!I23</f>
        <v>3208041</v>
      </c>
      <c r="X4" s="47">
        <f>歳入!J23</f>
        <v>3197143</v>
      </c>
      <c r="Y4" s="47">
        <f>歳入!K23</f>
        <v>4209068</v>
      </c>
      <c r="Z4" s="47">
        <f>歳入!L23</f>
        <v>4674559</v>
      </c>
      <c r="AA4" s="47">
        <f>歳入!M23</f>
        <v>2818598</v>
      </c>
      <c r="AB4" s="47">
        <f>歳入!N23</f>
        <v>3036786</v>
      </c>
      <c r="AC4" s="47">
        <f>歳入!O23</f>
        <v>2866181</v>
      </c>
      <c r="AD4" s="47">
        <f>歳入!P23</f>
        <v>3688337</v>
      </c>
      <c r="AE4" s="47">
        <f>歳入!Q23</f>
        <v>3323371</v>
      </c>
      <c r="AF4" s="47">
        <f>歳入!R23</f>
        <v>3275119</v>
      </c>
      <c r="AG4" s="47">
        <f>歳入!S23</f>
        <v>2751818</v>
      </c>
      <c r="AH4" s="47">
        <f>歳入!T23</f>
        <v>2737204</v>
      </c>
      <c r="AI4" s="47">
        <f>歳入!U23</f>
        <v>3495606</v>
      </c>
      <c r="AJ4" s="47">
        <f>歳入!V23</f>
        <v>6713584</v>
      </c>
      <c r="AK4" s="47">
        <f>歳入!W23</f>
        <v>6021365</v>
      </c>
      <c r="AL4" s="47">
        <f>歳入!X23</f>
        <v>6467002</v>
      </c>
      <c r="AM4" s="47">
        <f>歳入!Y23</f>
        <v>5666065</v>
      </c>
      <c r="AN4" s="47">
        <f>歳入!Z23</f>
        <v>6048369</v>
      </c>
    </row>
    <row r="5" spans="13:40" x14ac:dyDescent="0.2">
      <c r="P5" t="s">
        <v>182</v>
      </c>
      <c r="Q5" s="47">
        <f>歳入!B29</f>
        <v>0</v>
      </c>
      <c r="R5" s="47">
        <f>歳入!D24</f>
        <v>2117712</v>
      </c>
      <c r="S5" s="47">
        <f>歳入!E24</f>
        <v>2454713</v>
      </c>
      <c r="T5" s="47">
        <f>歳入!F24</f>
        <v>2938046</v>
      </c>
      <c r="U5" s="47">
        <f>歳入!G24</f>
        <v>1768760</v>
      </c>
      <c r="V5" s="47">
        <f>歳入!H24</f>
        <v>1987470</v>
      </c>
      <c r="W5" s="47">
        <f>歳入!I24</f>
        <v>2481022</v>
      </c>
      <c r="X5" s="47">
        <f>歳入!J24</f>
        <v>2504870</v>
      </c>
      <c r="Y5" s="47">
        <f>歳入!K24</f>
        <v>2287017</v>
      </c>
      <c r="Z5" s="47">
        <f>歳入!L24</f>
        <v>2534798</v>
      </c>
      <c r="AA5" s="47">
        <f>歳入!M24</f>
        <v>1927802</v>
      </c>
      <c r="AB5" s="47">
        <f>歳入!N24</f>
        <v>1847607</v>
      </c>
      <c r="AC5" s="47">
        <f>歳入!O24</f>
        <v>2176280</v>
      </c>
      <c r="AD5" s="47">
        <f>歳入!P24</f>
        <v>2075152</v>
      </c>
      <c r="AE5" s="47">
        <f>歳入!Q24</f>
        <v>2052383</v>
      </c>
      <c r="AF5" s="47">
        <f>歳入!R24</f>
        <v>1909174</v>
      </c>
      <c r="AG5" s="47">
        <f>歳入!S24</f>
        <v>1890501</v>
      </c>
      <c r="AH5" s="47">
        <f>歳入!T24</f>
        <v>2289067</v>
      </c>
      <c r="AI5" s="47">
        <f>歳入!U24</f>
        <v>2363940</v>
      </c>
      <c r="AJ5" s="47">
        <f>歳入!V24</f>
        <v>2794812</v>
      </c>
      <c r="AK5" s="47">
        <f>歳入!W24</f>
        <v>3307013</v>
      </c>
      <c r="AL5" s="47">
        <f>歳入!X24</f>
        <v>4003477</v>
      </c>
      <c r="AM5" s="47">
        <f>歳入!Y24</f>
        <v>3255713</v>
      </c>
      <c r="AN5" s="47">
        <f>歳入!Z24</f>
        <v>2985160</v>
      </c>
    </row>
    <row r="6" spans="13:40" x14ac:dyDescent="0.2">
      <c r="P6" t="s">
        <v>142</v>
      </c>
      <c r="Q6" s="47">
        <f>歳入!B30</f>
        <v>0</v>
      </c>
      <c r="R6" s="47">
        <f>歳入!D30</f>
        <v>3739699</v>
      </c>
      <c r="S6" s="47">
        <f>歳入!E30</f>
        <v>4094300</v>
      </c>
      <c r="T6" s="47">
        <f>歳入!F30</f>
        <v>3922200</v>
      </c>
      <c r="U6" s="47">
        <f>歳入!G30</f>
        <v>6168700</v>
      </c>
      <c r="V6" s="47">
        <f>歳入!H30</f>
        <v>5416000</v>
      </c>
      <c r="W6" s="47">
        <f>歳入!I30</f>
        <v>5198700</v>
      </c>
      <c r="X6" s="47">
        <f>歳入!J30</f>
        <v>4300500</v>
      </c>
      <c r="Y6" s="47">
        <f>歳入!K30</f>
        <v>5266200</v>
      </c>
      <c r="Z6" s="47">
        <f>歳入!L30</f>
        <v>4770800</v>
      </c>
      <c r="AA6" s="47">
        <f>歳入!M30</f>
        <v>4732900</v>
      </c>
      <c r="AB6" s="47">
        <f>歳入!N30</f>
        <v>5037259</v>
      </c>
      <c r="AC6" s="47">
        <f>歳入!O30</f>
        <v>5078823</v>
      </c>
      <c r="AD6" s="47">
        <f>歳入!P30</f>
        <v>7246800</v>
      </c>
      <c r="AE6" s="47">
        <f>歳入!Q30</f>
        <v>4367118</v>
      </c>
      <c r="AF6" s="47">
        <f>歳入!R30</f>
        <v>4170382</v>
      </c>
      <c r="AG6" s="47">
        <f>歳入!S30</f>
        <v>3527200</v>
      </c>
      <c r="AH6" s="47">
        <f>歳入!T30</f>
        <v>2655661</v>
      </c>
      <c r="AI6" s="47">
        <f>歳入!U30</f>
        <v>2040095</v>
      </c>
      <c r="AJ6" s="47">
        <f>歳入!V30</f>
        <v>3449797</v>
      </c>
      <c r="AK6" s="47">
        <f>歳入!W30</f>
        <v>5780500</v>
      </c>
      <c r="AL6" s="47">
        <f>歳入!X30</f>
        <v>6097500</v>
      </c>
      <c r="AM6" s="47">
        <f>歳入!Y30</f>
        <v>6121100</v>
      </c>
      <c r="AN6" s="47">
        <f>歳入!Z30</f>
        <v>7769000</v>
      </c>
    </row>
    <row r="7" spans="13:40" x14ac:dyDescent="0.2">
      <c r="P7" s="72" t="str">
        <f>歳入!A33</f>
        <v>　 歳 入 合 計</v>
      </c>
      <c r="Q7" s="47">
        <f>歳入!B33</f>
        <v>0</v>
      </c>
      <c r="R7" s="47">
        <f>歳入!D33</f>
        <v>46877365</v>
      </c>
      <c r="S7" s="47">
        <f>歳入!E33</f>
        <v>48917851</v>
      </c>
      <c r="T7" s="47">
        <f>歳入!F33</f>
        <v>47519500</v>
      </c>
      <c r="U7" s="47">
        <f>歳入!G33</f>
        <v>49572659</v>
      </c>
      <c r="V7" s="47">
        <f>歳入!H33</f>
        <v>49203765</v>
      </c>
      <c r="W7" s="47">
        <f>歳入!I33</f>
        <v>49438126</v>
      </c>
      <c r="X7" s="47">
        <f>歳入!J33</f>
        <v>49264062</v>
      </c>
      <c r="Y7" s="47">
        <f>歳入!K33</f>
        <v>52896113</v>
      </c>
      <c r="Z7" s="47">
        <f>歳入!L33</f>
        <v>54625115</v>
      </c>
      <c r="AA7" s="47">
        <f>歳入!M33</f>
        <v>51238751</v>
      </c>
      <c r="AB7" s="47">
        <f>歳入!N33</f>
        <v>51953857</v>
      </c>
      <c r="AC7" s="47">
        <f>歳入!O33</f>
        <v>50857278</v>
      </c>
      <c r="AD7" s="47">
        <f>歳入!P33</f>
        <v>53865690</v>
      </c>
      <c r="AE7" s="47">
        <f>歳入!Q33</f>
        <v>47998880</v>
      </c>
      <c r="AF7" s="47">
        <f>歳入!R33</f>
        <v>48203668</v>
      </c>
      <c r="AG7" s="47">
        <f>歳入!S33</f>
        <v>46898360</v>
      </c>
      <c r="AH7" s="47">
        <f>歳入!T33</f>
        <v>45857038</v>
      </c>
      <c r="AI7" s="47">
        <f>歳入!U33</f>
        <v>46190932</v>
      </c>
      <c r="AJ7" s="47">
        <f>歳入!V33</f>
        <v>52940745</v>
      </c>
      <c r="AK7" s="47">
        <f>歳入!W33</f>
        <v>54626051</v>
      </c>
      <c r="AL7" s="47">
        <f>歳入!X33</f>
        <v>57658797</v>
      </c>
      <c r="AM7" s="47">
        <f>歳入!Y33</f>
        <v>56668597</v>
      </c>
      <c r="AN7" s="47">
        <f>歳入!Z33</f>
        <v>60354763</v>
      </c>
    </row>
    <row r="30" spans="16:40" x14ac:dyDescent="0.2">
      <c r="Q30" t="str">
        <f>税!B3</f>
        <v>８９（元）</v>
      </c>
      <c r="R30" t="str">
        <f>税!D3</f>
        <v>９１(H3）</v>
      </c>
      <c r="S30" t="str">
        <f>税!E3</f>
        <v>９２（H4）</v>
      </c>
      <c r="T30" t="str">
        <f>税!F3</f>
        <v>９３（H5）</v>
      </c>
      <c r="U30" t="str">
        <f>税!G3</f>
        <v>９４（H6）</v>
      </c>
      <c r="V30" t="str">
        <f>税!H3</f>
        <v>９５（H7）</v>
      </c>
      <c r="W30" t="str">
        <f>税!I3</f>
        <v>９６（H8）</v>
      </c>
      <c r="X30" t="str">
        <f>税!J3</f>
        <v>９７（H9）</v>
      </c>
      <c r="Y30" t="str">
        <f>税!K3</f>
        <v>９８(H10)</v>
      </c>
      <c r="Z30" t="str">
        <f>税!L3</f>
        <v>９９(H11)</v>
      </c>
      <c r="AA30" t="str">
        <f>税!M3</f>
        <v>００(H12)</v>
      </c>
      <c r="AB30" t="str">
        <f>税!N3</f>
        <v>０１(H13)</v>
      </c>
      <c r="AC30" t="str">
        <f>税!O3</f>
        <v>０２(H14)</v>
      </c>
      <c r="AD30" t="str">
        <f>税!P3</f>
        <v>０３(H15)</v>
      </c>
      <c r="AE30" t="str">
        <f>税!Q3</f>
        <v>０４(H16)</v>
      </c>
      <c r="AF30" t="str">
        <f>税!R3</f>
        <v>０５(H17)</v>
      </c>
      <c r="AG30" t="str">
        <f>税!S3</f>
        <v>０６(H18)</v>
      </c>
      <c r="AH30" t="str">
        <f>税!T3</f>
        <v>０７(H19)</v>
      </c>
      <c r="AI30" t="str">
        <f>税!U3</f>
        <v>０８(H20)</v>
      </c>
      <c r="AJ30" t="str">
        <f>税!V3</f>
        <v>０９(H21)</v>
      </c>
      <c r="AK30" t="str">
        <f>税!W3</f>
        <v>１０(H22)</v>
      </c>
      <c r="AL30" t="str">
        <f>税!X3</f>
        <v>１１(H23)</v>
      </c>
      <c r="AM30" t="str">
        <f>税!Y3</f>
        <v>１２(H24)</v>
      </c>
      <c r="AN30" t="str">
        <f>税!Z3</f>
        <v>１３(H25)</v>
      </c>
    </row>
    <row r="31" spans="16:40" x14ac:dyDescent="0.2">
      <c r="P31" t="s">
        <v>144</v>
      </c>
      <c r="Q31">
        <f>税!B4</f>
        <v>0</v>
      </c>
      <c r="R31" s="47">
        <f>税!D4</f>
        <v>9398123</v>
      </c>
      <c r="S31" s="47">
        <f>税!E4</f>
        <v>9972406</v>
      </c>
      <c r="T31" s="47">
        <f>税!F4</f>
        <v>9134244</v>
      </c>
      <c r="U31" s="47">
        <f>税!G4</f>
        <v>7728959</v>
      </c>
      <c r="V31" s="47">
        <f>税!H4</f>
        <v>7910301</v>
      </c>
      <c r="W31" s="47">
        <f>税!I4</f>
        <v>8070444</v>
      </c>
      <c r="X31" s="47">
        <f>税!J4</f>
        <v>8701682</v>
      </c>
      <c r="Y31" s="47">
        <f>税!K4</f>
        <v>7564978</v>
      </c>
      <c r="Z31" s="47">
        <f>税!L4</f>
        <v>7073857</v>
      </c>
      <c r="AA31" s="47">
        <f>税!M4</f>
        <v>7020679</v>
      </c>
      <c r="AB31" s="47">
        <f>税!N4</f>
        <v>6751645</v>
      </c>
      <c r="AC31" s="47">
        <f>税!O4</f>
        <v>6600323</v>
      </c>
      <c r="AD31" s="47">
        <f>税!P4</f>
        <v>6298499</v>
      </c>
      <c r="AE31" s="47">
        <f>税!Q4</f>
        <v>6097635</v>
      </c>
      <c r="AF31" s="47">
        <f>税!R4</f>
        <v>6322947</v>
      </c>
      <c r="AG31" s="47">
        <f>税!S4</f>
        <v>7158752</v>
      </c>
      <c r="AH31" s="47">
        <f>税!T4</f>
        <v>8427006</v>
      </c>
      <c r="AI31" s="47">
        <f>税!U4</f>
        <v>8552504</v>
      </c>
      <c r="AJ31" s="47">
        <f>税!V4</f>
        <v>8075187</v>
      </c>
      <c r="AK31" s="47">
        <f>税!W4</f>
        <v>7599609</v>
      </c>
      <c r="AL31" s="47">
        <f>税!X4</f>
        <v>7607767</v>
      </c>
      <c r="AM31" s="47">
        <f>税!Y4</f>
        <v>7925430</v>
      </c>
      <c r="AN31" s="47">
        <f>税!Z4</f>
        <v>8593377</v>
      </c>
    </row>
    <row r="32" spans="16:40" x14ac:dyDescent="0.2">
      <c r="P32" t="s">
        <v>145</v>
      </c>
      <c r="Q32">
        <f>税!B9</f>
        <v>0</v>
      </c>
      <c r="R32" s="47">
        <f>税!D9</f>
        <v>7015302</v>
      </c>
      <c r="S32" s="47">
        <f>税!E9</f>
        <v>7657333</v>
      </c>
      <c r="T32" s="47">
        <f>税!F9</f>
        <v>8012803</v>
      </c>
      <c r="U32" s="47">
        <f>税!G9</f>
        <v>8554244</v>
      </c>
      <c r="V32" s="47">
        <f>税!H9</f>
        <v>8913888</v>
      </c>
      <c r="W32" s="47">
        <f>税!I9</f>
        <v>9294841</v>
      </c>
      <c r="X32" s="47">
        <f>税!J9</f>
        <v>9236040</v>
      </c>
      <c r="Y32" s="47">
        <f>税!K9</f>
        <v>9648064</v>
      </c>
      <c r="Z32" s="47">
        <f>税!L9</f>
        <v>10101277</v>
      </c>
      <c r="AA32" s="47">
        <f>税!M9</f>
        <v>9772132</v>
      </c>
      <c r="AB32" s="47">
        <f>税!N9</f>
        <v>10088986</v>
      </c>
      <c r="AC32" s="47">
        <f>税!O9</f>
        <v>10188416</v>
      </c>
      <c r="AD32" s="47">
        <f>税!P9</f>
        <v>9960131</v>
      </c>
      <c r="AE32" s="47">
        <f>税!Q9</f>
        <v>9839809</v>
      </c>
      <c r="AF32" s="47">
        <f>税!R9</f>
        <v>9939410</v>
      </c>
      <c r="AG32" s="47">
        <f>税!S9</f>
        <v>9323615</v>
      </c>
      <c r="AH32" s="47">
        <f>税!T9</f>
        <v>9390056</v>
      </c>
      <c r="AI32" s="47">
        <f>税!U9</f>
        <v>9513157</v>
      </c>
      <c r="AJ32" s="47">
        <f>税!V9</f>
        <v>9365793</v>
      </c>
      <c r="AK32" s="47">
        <f>税!W9</f>
        <v>9436867</v>
      </c>
      <c r="AL32" s="47">
        <f>税!X9</f>
        <v>9350711</v>
      </c>
      <c r="AM32" s="47">
        <f>税!Y9</f>
        <v>8810775</v>
      </c>
      <c r="AN32" s="47">
        <f>税!Z9</f>
        <v>8738570</v>
      </c>
    </row>
    <row r="33" spans="13:40" x14ac:dyDescent="0.2">
      <c r="P33" t="s">
        <v>146</v>
      </c>
      <c r="Q33">
        <f>税!B12</f>
        <v>0</v>
      </c>
      <c r="R33" s="47">
        <f>税!D12</f>
        <v>829901</v>
      </c>
      <c r="S33" s="47">
        <f>税!E12</f>
        <v>837994</v>
      </c>
      <c r="T33" s="47">
        <f>税!F12</f>
        <v>862337</v>
      </c>
      <c r="U33" s="47">
        <f>税!G12</f>
        <v>896171</v>
      </c>
      <c r="V33" s="47">
        <f>税!H12</f>
        <v>978858</v>
      </c>
      <c r="W33" s="47">
        <f>税!I12</f>
        <v>988390</v>
      </c>
      <c r="X33" s="47">
        <f>税!J12</f>
        <v>1131421</v>
      </c>
      <c r="Y33" s="47">
        <f>税!K12</f>
        <v>1196735</v>
      </c>
      <c r="Z33" s="47">
        <f>税!L12</f>
        <v>1031393</v>
      </c>
      <c r="AA33" s="47">
        <f>税!M12</f>
        <v>955011</v>
      </c>
      <c r="AB33" s="47">
        <f>税!N12</f>
        <v>934419</v>
      </c>
      <c r="AC33" s="47">
        <f>税!O12</f>
        <v>902166</v>
      </c>
      <c r="AD33" s="47">
        <f>税!P12</f>
        <v>893220</v>
      </c>
      <c r="AE33" s="47">
        <f>税!Q12</f>
        <v>914955</v>
      </c>
      <c r="AF33" s="47">
        <f>税!R12</f>
        <v>883342</v>
      </c>
      <c r="AG33" s="47">
        <f>税!S12</f>
        <v>913335</v>
      </c>
      <c r="AH33" s="47">
        <f>税!T12</f>
        <v>919737</v>
      </c>
      <c r="AI33" s="47">
        <f>税!U12</f>
        <v>872240</v>
      </c>
      <c r="AJ33" s="47">
        <f>税!V12</f>
        <v>818672</v>
      </c>
      <c r="AK33" s="47">
        <f>税!W12</f>
        <v>836127</v>
      </c>
      <c r="AL33" s="47">
        <f>税!X12</f>
        <v>983220</v>
      </c>
      <c r="AM33" s="47">
        <f>税!Y12</f>
        <v>971545</v>
      </c>
      <c r="AN33" s="47">
        <f>税!Z12</f>
        <v>1076237</v>
      </c>
    </row>
    <row r="34" spans="13:40" x14ac:dyDescent="0.2">
      <c r="P34" t="s">
        <v>143</v>
      </c>
      <c r="Q34">
        <f>税!B22</f>
        <v>0</v>
      </c>
      <c r="R34" s="47">
        <f>税!D22</f>
        <v>18585722</v>
      </c>
      <c r="S34" s="47">
        <f>税!E22</f>
        <v>19857236</v>
      </c>
      <c r="T34" s="47">
        <f>税!F22</f>
        <v>19438350</v>
      </c>
      <c r="U34" s="47">
        <f>税!G22</f>
        <v>18600140</v>
      </c>
      <c r="V34" s="47">
        <f>税!H22</f>
        <v>19249356</v>
      </c>
      <c r="W34" s="47">
        <f>税!I22</f>
        <v>19819324</v>
      </c>
      <c r="X34" s="47">
        <f>税!J22</f>
        <v>20487275</v>
      </c>
      <c r="Y34" s="47">
        <f>税!K22</f>
        <v>19763009</v>
      </c>
      <c r="Z34" s="47">
        <f>税!L22</f>
        <v>19580317</v>
      </c>
      <c r="AA34" s="47">
        <f>税!M22</f>
        <v>19097798</v>
      </c>
      <c r="AB34" s="47">
        <f>税!N22</f>
        <v>19146222</v>
      </c>
      <c r="AC34" s="47">
        <f>税!O22</f>
        <v>19063232</v>
      </c>
      <c r="AD34" s="47">
        <f>税!P22</f>
        <v>18457893</v>
      </c>
      <c r="AE34" s="47">
        <f>税!Q22</f>
        <v>18158434</v>
      </c>
      <c r="AF34" s="47">
        <f>税!R22</f>
        <v>18443772</v>
      </c>
      <c r="AG34" s="47">
        <f>税!S22</f>
        <v>18623355</v>
      </c>
      <c r="AH34" s="47">
        <f>税!T22</f>
        <v>20004998</v>
      </c>
      <c r="AI34" s="47">
        <f>税!U22</f>
        <v>20202561</v>
      </c>
      <c r="AJ34" s="47">
        <f>税!V22</f>
        <v>19498709</v>
      </c>
      <c r="AK34" s="47">
        <f>税!W22</f>
        <v>19111305</v>
      </c>
      <c r="AL34" s="47">
        <f>税!X22</f>
        <v>19328398</v>
      </c>
      <c r="AM34" s="47">
        <f>税!Y22</f>
        <v>18865142</v>
      </c>
      <c r="AN34" s="47">
        <f>税!Z22</f>
        <v>19558893</v>
      </c>
    </row>
    <row r="39" spans="13:40" x14ac:dyDescent="0.2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  <c r="AF39" t="str">
        <f>'歳出（性質別）'!R3</f>
        <v>０５(H17)</v>
      </c>
      <c r="AG39" t="str">
        <f>'歳出（性質別）'!S3</f>
        <v>０６(H18)</v>
      </c>
      <c r="AH39" t="str">
        <f>'歳出（性質別）'!T3</f>
        <v>０７(H19)</v>
      </c>
      <c r="AI39" t="str">
        <f>'歳出（性質別）'!U3</f>
        <v>０８(H20)</v>
      </c>
      <c r="AJ39" t="str">
        <f>'歳出（性質別）'!V3</f>
        <v>０９(H21)</v>
      </c>
      <c r="AK39" t="str">
        <f>'歳出（性質別）'!W3</f>
        <v>１０(H22)</v>
      </c>
      <c r="AL39" t="str">
        <f>'歳出（性質別）'!X3</f>
        <v>１１(H23)</v>
      </c>
      <c r="AM39" t="str">
        <f>'歳出（性質別）'!Y3</f>
        <v>１２(H24)</v>
      </c>
      <c r="AN39" t="str">
        <f>'歳出（性質別）'!Z3</f>
        <v>１３(H25)</v>
      </c>
    </row>
    <row r="40" spans="13:40" x14ac:dyDescent="0.2">
      <c r="M40" s="39" t="str">
        <f>財政指標!$M$1</f>
        <v>栃木市</v>
      </c>
      <c r="P40" t="s">
        <v>149</v>
      </c>
      <c r="Q40">
        <f>'歳出（性質別）'!B4</f>
        <v>0</v>
      </c>
      <c r="R40" s="47">
        <f>'歳出（性質別）'!D4</f>
        <v>8853471</v>
      </c>
      <c r="S40" s="47">
        <f>'歳出（性質別）'!E4</f>
        <v>9453692</v>
      </c>
      <c r="T40" s="47">
        <f>'歳出（性質別）'!F4</f>
        <v>9713731</v>
      </c>
      <c r="U40" s="47">
        <f>'歳出（性質別）'!G4</f>
        <v>10024313</v>
      </c>
      <c r="V40" s="47">
        <f>'歳出（性質別）'!H4</f>
        <v>10209725</v>
      </c>
      <c r="W40" s="47">
        <f>'歳出（性質別）'!I4</f>
        <v>10485648</v>
      </c>
      <c r="X40" s="47">
        <f>'歳出（性質別）'!J4</f>
        <v>10883576</v>
      </c>
      <c r="Y40" s="47">
        <f>'歳出（性質別）'!K4</f>
        <v>10793445</v>
      </c>
      <c r="Z40" s="47">
        <f>'歳出（性質別）'!L4</f>
        <v>10786514</v>
      </c>
      <c r="AA40" s="47">
        <f>'歳出（性質別）'!M4</f>
        <v>10769564</v>
      </c>
      <c r="AB40" s="47">
        <f>'歳出（性質別）'!N4</f>
        <v>10820947</v>
      </c>
      <c r="AC40" s="47">
        <f>'歳出（性質別）'!O4</f>
        <v>10413761</v>
      </c>
      <c r="AD40" s="47">
        <f>'歳出（性質別）'!P4</f>
        <v>10219557</v>
      </c>
      <c r="AE40" s="47">
        <f>'歳出（性質別）'!Q4</f>
        <v>10176611</v>
      </c>
      <c r="AF40" s="47">
        <f>'歳出（性質別）'!R4</f>
        <v>10346453</v>
      </c>
      <c r="AG40" s="47">
        <f>'歳出（性質別）'!S4</f>
        <v>9716006</v>
      </c>
      <c r="AH40" s="47">
        <f>'歳出（性質別）'!T4</f>
        <v>9721431</v>
      </c>
      <c r="AI40" s="47">
        <f>'歳出（性質別）'!U4</f>
        <v>9380101</v>
      </c>
      <c r="AJ40" s="47">
        <f>'歳出（性質別）'!V4</f>
        <v>9336158</v>
      </c>
      <c r="AK40" s="47">
        <f>'歳出（性質別）'!W4</f>
        <v>9018322</v>
      </c>
      <c r="AL40" s="47">
        <f>'歳出（性質別）'!X4</f>
        <v>9544648</v>
      </c>
      <c r="AM40" s="47">
        <f>'歳出（性質別）'!Y4</f>
        <v>10291254</v>
      </c>
      <c r="AN40" s="47">
        <f>'歳出（性質別）'!Z4</f>
        <v>9965849</v>
      </c>
    </row>
    <row r="41" spans="13:40" x14ac:dyDescent="0.2">
      <c r="P41" t="s">
        <v>150</v>
      </c>
      <c r="Q41">
        <f>'歳出（性質別）'!B6</f>
        <v>0</v>
      </c>
      <c r="R41" s="47">
        <f>'歳出（性質別）'!D6</f>
        <v>1513459</v>
      </c>
      <c r="S41" s="47">
        <f>'歳出（性質別）'!E6</f>
        <v>1707495</v>
      </c>
      <c r="T41" s="47">
        <f>'歳出（性質別）'!F6</f>
        <v>2029841</v>
      </c>
      <c r="U41" s="47">
        <f>'歳出（性質別）'!G6</f>
        <v>2339775</v>
      </c>
      <c r="V41" s="47">
        <f>'歳出（性質別）'!H6</f>
        <v>2534351</v>
      </c>
      <c r="W41" s="47">
        <f>'歳出（性質別）'!I6</f>
        <v>2893640</v>
      </c>
      <c r="X41" s="47">
        <f>'歳出（性質別）'!J6</f>
        <v>3211670</v>
      </c>
      <c r="Y41" s="47">
        <f>'歳出（性質別）'!K6</f>
        <v>3562643</v>
      </c>
      <c r="Z41" s="47">
        <f>'歳出（性質別）'!L6</f>
        <v>3872082</v>
      </c>
      <c r="AA41" s="47">
        <f>'歳出（性質別）'!M6</f>
        <v>2820940</v>
      </c>
      <c r="AB41" s="47">
        <f>'歳出（性質別）'!N6</f>
        <v>3230925</v>
      </c>
      <c r="AC41" s="47">
        <f>'歳出（性質別）'!O6</f>
        <v>3677260</v>
      </c>
      <c r="AD41" s="47">
        <f>'歳出（性質別）'!P6</f>
        <v>4166069</v>
      </c>
      <c r="AE41" s="47">
        <f>'歳出（性質別）'!Q6</f>
        <v>4557830</v>
      </c>
      <c r="AF41" s="47">
        <f>'歳出（性質別）'!R6</f>
        <v>4727351</v>
      </c>
      <c r="AG41" s="47">
        <f>'歳出（性質別）'!S6</f>
        <v>4815592</v>
      </c>
      <c r="AH41" s="47">
        <f>'歳出（性質別）'!T6</f>
        <v>5127888</v>
      </c>
      <c r="AI41" s="47">
        <f>'歳出（性質別）'!U6</f>
        <v>5165173</v>
      </c>
      <c r="AJ41" s="47">
        <f>'歳出（性質別）'!V6</f>
        <v>5466510</v>
      </c>
      <c r="AK41" s="47">
        <f>'歳出（性質別）'!W6</f>
        <v>8015642</v>
      </c>
      <c r="AL41" s="47">
        <f>'歳出（性質別）'!X6</f>
        <v>8464894</v>
      </c>
      <c r="AM41" s="47">
        <f>'歳出（性質別）'!Y6</f>
        <v>8558070</v>
      </c>
      <c r="AN41" s="47">
        <f>'歳出（性質別）'!Z6</f>
        <v>8829612</v>
      </c>
    </row>
    <row r="42" spans="13:40" x14ac:dyDescent="0.2">
      <c r="P42" t="s">
        <v>151</v>
      </c>
      <c r="Q42">
        <f>'歳出（性質別）'!B7</f>
        <v>0</v>
      </c>
      <c r="R42" s="47">
        <f>'歳出（性質別）'!D7</f>
        <v>3492927</v>
      </c>
      <c r="S42" s="47">
        <f>'歳出（性質別）'!E7</f>
        <v>3708332</v>
      </c>
      <c r="T42" s="47">
        <f>'歳出（性質別）'!F7</f>
        <v>3904129</v>
      </c>
      <c r="U42" s="47">
        <f>'歳出（性質別）'!G7</f>
        <v>4135657</v>
      </c>
      <c r="V42" s="47">
        <f>'歳出（性質別）'!H7</f>
        <v>4396242</v>
      </c>
      <c r="W42" s="47">
        <f>'歳出（性質別）'!I7</f>
        <v>4729839</v>
      </c>
      <c r="X42" s="47">
        <f>'歳出（性質別）'!J7</f>
        <v>4945924</v>
      </c>
      <c r="Y42" s="47">
        <f>'歳出（性質別）'!K7</f>
        <v>5350660</v>
      </c>
      <c r="Z42" s="47">
        <f>'歳出（性質別）'!L7</f>
        <v>5166255</v>
      </c>
      <c r="AA42" s="47">
        <f>'歳出（性質別）'!M7</f>
        <v>5297279</v>
      </c>
      <c r="AB42" s="47">
        <f>'歳出（性質別）'!N7</f>
        <v>5455200</v>
      </c>
      <c r="AC42" s="47">
        <f>'歳出（性質別）'!O7</f>
        <v>5442583</v>
      </c>
      <c r="AD42" s="47">
        <f>'歳出（性質別）'!P7</f>
        <v>5268489</v>
      </c>
      <c r="AE42" s="47">
        <f>'歳出（性質別）'!Q7</f>
        <v>5906299</v>
      </c>
      <c r="AF42" s="47">
        <f>'歳出（性質別）'!R7</f>
        <v>5204782</v>
      </c>
      <c r="AG42" s="47">
        <f>'歳出（性質別）'!S7</f>
        <v>5204207</v>
      </c>
      <c r="AH42" s="47">
        <f>'歳出（性質別）'!T7</f>
        <v>5400927</v>
      </c>
      <c r="AI42" s="47">
        <f>'歳出（性質別）'!U7</f>
        <v>5255323</v>
      </c>
      <c r="AJ42" s="47">
        <f>'歳出（性質別）'!V7</f>
        <v>5062446</v>
      </c>
      <c r="AK42" s="47">
        <f>'歳出（性質別）'!W7</f>
        <v>5012906</v>
      </c>
      <c r="AL42" s="47">
        <f>'歳出（性質別）'!X7</f>
        <v>5058192</v>
      </c>
      <c r="AM42" s="47">
        <f>'歳出（性質別）'!Y7</f>
        <v>4931374</v>
      </c>
      <c r="AN42" s="47">
        <f>'歳出（性質別）'!Z7</f>
        <v>4882224</v>
      </c>
    </row>
    <row r="43" spans="13:40" x14ac:dyDescent="0.2">
      <c r="P43" t="s">
        <v>152</v>
      </c>
      <c r="Q43">
        <f>'歳出（性質別）'!B11</f>
        <v>0</v>
      </c>
      <c r="R43" s="47">
        <f>'歳出（性質別）'!D11</f>
        <v>4492538</v>
      </c>
      <c r="S43" s="47">
        <f>'歳出（性質別）'!E11</f>
        <v>4743376</v>
      </c>
      <c r="T43" s="47">
        <f>'歳出（性質別）'!F11</f>
        <v>4913239</v>
      </c>
      <c r="U43" s="47">
        <f>'歳出（性質別）'!G11</f>
        <v>4751751</v>
      </c>
      <c r="V43" s="47">
        <f>'歳出（性質別）'!H11</f>
        <v>5053638</v>
      </c>
      <c r="W43" s="47">
        <f>'歳出（性質別）'!I11</f>
        <v>5274977</v>
      </c>
      <c r="X43" s="47">
        <f>'歳出（性質別）'!J11</f>
        <v>5418692</v>
      </c>
      <c r="Y43" s="47">
        <f>'歳出（性質別）'!K11</f>
        <v>5630559</v>
      </c>
      <c r="Z43" s="47">
        <f>'歳出（性質別）'!L11</f>
        <v>5708177</v>
      </c>
      <c r="AA43" s="47">
        <f>'歳出（性質別）'!M11</f>
        <v>5674508</v>
      </c>
      <c r="AB43" s="47">
        <f>'歳出（性質別）'!N11</f>
        <v>6008909</v>
      </c>
      <c r="AC43" s="47">
        <f>'歳出（性質別）'!O11</f>
        <v>6201473</v>
      </c>
      <c r="AD43" s="47">
        <f>'歳出（性質別）'!P11</f>
        <v>6236165</v>
      </c>
      <c r="AE43" s="47">
        <f>'歳出（性質別）'!Q11</f>
        <v>6125218</v>
      </c>
      <c r="AF43" s="47">
        <f>'歳出（性質別）'!R11</f>
        <v>5752623</v>
      </c>
      <c r="AG43" s="47">
        <f>'歳出（性質別）'!S11</f>
        <v>5645528</v>
      </c>
      <c r="AH43" s="47">
        <f>'歳出（性質別）'!T11</f>
        <v>5700659</v>
      </c>
      <c r="AI43" s="47">
        <f>'歳出（性質別）'!U11</f>
        <v>5587485</v>
      </c>
      <c r="AJ43" s="47">
        <f>'歳出（性質別）'!V11</f>
        <v>6558826</v>
      </c>
      <c r="AK43" s="47">
        <f>'歳出（性質別）'!W11</f>
        <v>6601685</v>
      </c>
      <c r="AL43" s="47">
        <f>'歳出（性質別）'!X11</f>
        <v>7062332</v>
      </c>
      <c r="AM43" s="47">
        <f>'歳出（性質別）'!Y11</f>
        <v>6919144</v>
      </c>
      <c r="AN43" s="47">
        <f>'歳出（性質別）'!Z11</f>
        <v>7272254</v>
      </c>
    </row>
    <row r="44" spans="13:40" x14ac:dyDescent="0.2">
      <c r="P44" t="s">
        <v>153</v>
      </c>
      <c r="Q44">
        <f>'歳出（性質別）'!B12</f>
        <v>0</v>
      </c>
      <c r="R44" s="47">
        <f>'歳出（性質別）'!D12</f>
        <v>229355</v>
      </c>
      <c r="S44" s="47">
        <f>'歳出（性質別）'!E12</f>
        <v>304467</v>
      </c>
      <c r="T44" s="47">
        <f>'歳出（性質別）'!F12</f>
        <v>274697</v>
      </c>
      <c r="U44" s="47">
        <f>'歳出（性質別）'!G12</f>
        <v>252245</v>
      </c>
      <c r="V44" s="47">
        <f>'歳出（性質別）'!H12</f>
        <v>268480</v>
      </c>
      <c r="W44" s="47">
        <f>'歳出（性質別）'!I12</f>
        <v>287205</v>
      </c>
      <c r="X44" s="47">
        <f>'歳出（性質別）'!J12</f>
        <v>299818</v>
      </c>
      <c r="Y44" s="47">
        <f>'歳出（性質別）'!K12</f>
        <v>355719</v>
      </c>
      <c r="Z44" s="47">
        <f>'歳出（性質別）'!L12</f>
        <v>331468</v>
      </c>
      <c r="AA44" s="47">
        <f>'歳出（性質別）'!M12</f>
        <v>323354</v>
      </c>
      <c r="AB44" s="47">
        <f>'歳出（性質別）'!N12</f>
        <v>335216</v>
      </c>
      <c r="AC44" s="47">
        <f>'歳出（性質別）'!O12</f>
        <v>353752</v>
      </c>
      <c r="AD44" s="47">
        <f>'歳出（性質別）'!P12</f>
        <v>356290</v>
      </c>
      <c r="AE44" s="47">
        <f>'歳出（性質別）'!Q12</f>
        <v>273194</v>
      </c>
      <c r="AF44" s="47">
        <f>'歳出（性質別）'!R12</f>
        <v>268847</v>
      </c>
      <c r="AG44" s="47">
        <f>'歳出（性質別）'!S12</f>
        <v>269953</v>
      </c>
      <c r="AH44" s="47">
        <f>'歳出（性質別）'!T12</f>
        <v>227268</v>
      </c>
      <c r="AI44" s="47">
        <f>'歳出（性質別）'!U12</f>
        <v>251093</v>
      </c>
      <c r="AJ44" s="47">
        <f>'歳出（性質別）'!V12</f>
        <v>275157</v>
      </c>
      <c r="AK44" s="47">
        <f>'歳出（性質別）'!W12</f>
        <v>146460</v>
      </c>
      <c r="AL44" s="47">
        <f>'歳出（性質別）'!X12</f>
        <v>174741</v>
      </c>
      <c r="AM44" s="47">
        <f>'歳出（性質別）'!Y12</f>
        <v>167046</v>
      </c>
      <c r="AN44" s="47">
        <f>'歳出（性質別）'!Z12</f>
        <v>165887</v>
      </c>
    </row>
    <row r="45" spans="13:40" x14ac:dyDescent="0.2">
      <c r="P45" t="s">
        <v>154</v>
      </c>
      <c r="Q45">
        <f>'歳出（性質別）'!B17</f>
        <v>0</v>
      </c>
      <c r="R45" s="47">
        <f>'歳出（性質別）'!D17</f>
        <v>1346357</v>
      </c>
      <c r="S45" s="47">
        <f>'歳出（性質別）'!E17</f>
        <v>1565676</v>
      </c>
      <c r="T45" s="47">
        <f>'歳出（性質別）'!F17</f>
        <v>1738786</v>
      </c>
      <c r="U45" s="47">
        <f>'歳出（性質別）'!G17</f>
        <v>1942557</v>
      </c>
      <c r="V45" s="47">
        <f>'歳出（性質別）'!H17</f>
        <v>1976041</v>
      </c>
      <c r="W45" s="47">
        <f>'歳出（性質別）'!I17</f>
        <v>2042629</v>
      </c>
      <c r="X45" s="47">
        <f>'歳出（性質別）'!J17</f>
        <v>2080246</v>
      </c>
      <c r="Y45" s="47">
        <f>'歳出（性質別）'!K17</f>
        <v>2063223</v>
      </c>
      <c r="Z45" s="47">
        <f>'歳出（性質別）'!L17</f>
        <v>2080542</v>
      </c>
      <c r="AA45" s="47">
        <f>'歳出（性質別）'!M17</f>
        <v>1894624</v>
      </c>
      <c r="AB45" s="47">
        <f>'歳出（性質別）'!N17</f>
        <v>1946995</v>
      </c>
      <c r="AC45" s="47">
        <f>'歳出（性質別）'!O17</f>
        <v>2061849</v>
      </c>
      <c r="AD45" s="47">
        <f>'歳出（性質別）'!P17</f>
        <v>2944979</v>
      </c>
      <c r="AE45" s="47">
        <f>'歳出（性質別）'!Q17</f>
        <v>2205458</v>
      </c>
      <c r="AF45" s="47">
        <f>'歳出（性質別）'!R17</f>
        <v>2003773</v>
      </c>
      <c r="AG45" s="47">
        <f>'歳出（性質別）'!S17</f>
        <v>1940540</v>
      </c>
      <c r="AH45" s="47">
        <f>'歳出（性質別）'!T17</f>
        <v>1598968</v>
      </c>
      <c r="AI45" s="47">
        <f>'歳出（性質別）'!U17</f>
        <v>1601941</v>
      </c>
      <c r="AJ45" s="47">
        <f>'歳出（性質別）'!V17</f>
        <v>1745812</v>
      </c>
      <c r="AK45" s="47">
        <f>'歳出（性質別）'!W17</f>
        <v>1606821</v>
      </c>
      <c r="AL45" s="47">
        <f>'歳出（性質別）'!X17</f>
        <v>2712101</v>
      </c>
      <c r="AM45" s="47">
        <f>'歳出（性質別）'!Y17</f>
        <v>2370000</v>
      </c>
      <c r="AN45" s="47">
        <f>'歳出（性質別）'!Z17</f>
        <v>2657000</v>
      </c>
    </row>
    <row r="46" spans="13:40" x14ac:dyDescent="0.2">
      <c r="P46" t="s">
        <v>156</v>
      </c>
      <c r="Q46">
        <f>'歳出（性質別）'!B19</f>
        <v>0</v>
      </c>
      <c r="R46" s="47">
        <f>'歳出（性質別）'!D19</f>
        <v>15442347</v>
      </c>
      <c r="S46" s="47">
        <f>'歳出（性質別）'!E19</f>
        <v>16741617</v>
      </c>
      <c r="T46" s="47">
        <f>'歳出（性質別）'!F19</f>
        <v>13817388</v>
      </c>
      <c r="U46" s="47">
        <f>'歳出（性質別）'!G19</f>
        <v>14356306</v>
      </c>
      <c r="V46" s="47">
        <f>'歳出（性質別）'!H19</f>
        <v>13705846</v>
      </c>
      <c r="W46" s="47">
        <f>'歳出（性質別）'!I19</f>
        <v>12301220</v>
      </c>
      <c r="X46" s="47">
        <f>'歳出（性質別）'!J19</f>
        <v>10916749</v>
      </c>
      <c r="Y46" s="47">
        <f>'歳出（性質別）'!K19</f>
        <v>12295347</v>
      </c>
      <c r="Z46" s="47">
        <f>'歳出（性質別）'!L19</f>
        <v>13397148</v>
      </c>
      <c r="AA46" s="47">
        <f>'歳出（性質別）'!M19</f>
        <v>10546413</v>
      </c>
      <c r="AB46" s="47">
        <f>'歳出（性質別）'!N19</f>
        <v>10662621</v>
      </c>
      <c r="AC46" s="47">
        <f>'歳出（性質別）'!O19</f>
        <v>9186169</v>
      </c>
      <c r="AD46" s="47">
        <f>'歳出（性質別）'!P19</f>
        <v>10672588</v>
      </c>
      <c r="AE46" s="47">
        <f>'歳出（性質別）'!Q19</f>
        <v>5888768</v>
      </c>
      <c r="AF46" s="47">
        <f>'歳出（性質別）'!R19</f>
        <v>6610029</v>
      </c>
      <c r="AG46" s="47">
        <f>'歳出（性質別）'!S19</f>
        <v>5196233</v>
      </c>
      <c r="AH46" s="47">
        <f>'歳出（性質別）'!T19</f>
        <v>4081370</v>
      </c>
      <c r="AI46" s="47">
        <f>'歳出（性質別）'!U19</f>
        <v>3633886</v>
      </c>
      <c r="AJ46" s="47">
        <f>'歳出（性質別）'!V19</f>
        <v>6960947</v>
      </c>
      <c r="AK46" s="47">
        <f>'歳出（性質別）'!W19</f>
        <v>6195397</v>
      </c>
      <c r="AL46" s="47">
        <f>'歳出（性質別）'!X19</f>
        <v>8058691</v>
      </c>
      <c r="AM46" s="47">
        <f>'歳出（性質別）'!Y19</f>
        <v>7171285</v>
      </c>
      <c r="AN46" s="47">
        <f>'歳出（性質別）'!Z19</f>
        <v>10392849</v>
      </c>
    </row>
    <row r="47" spans="13:40" x14ac:dyDescent="0.2">
      <c r="P47" t="s">
        <v>155</v>
      </c>
      <c r="Q47">
        <f>'歳出（性質別）'!B24</f>
        <v>0</v>
      </c>
      <c r="R47" s="47">
        <f>'歳出（性質別）'!D24</f>
        <v>45254097</v>
      </c>
      <c r="S47" s="47">
        <f>'歳出（性質別）'!E24</f>
        <v>47028999</v>
      </c>
      <c r="T47" s="47">
        <f>'歳出（性質別）'!F24</f>
        <v>45503292</v>
      </c>
      <c r="U47" s="47">
        <f>'歳出（性質別）'!G24</f>
        <v>47685978</v>
      </c>
      <c r="V47" s="47">
        <f>'歳出（性質別）'!H24</f>
        <v>47276076</v>
      </c>
      <c r="W47" s="47">
        <f>'歳出（性質別）'!I24</f>
        <v>47320858</v>
      </c>
      <c r="X47" s="47">
        <f>'歳出（性質別）'!J24</f>
        <v>47098019</v>
      </c>
      <c r="Y47" s="47">
        <f>'歳出（性質別）'!K24</f>
        <v>50026447</v>
      </c>
      <c r="Z47" s="47">
        <f>'歳出（性質別）'!L24</f>
        <v>53079002</v>
      </c>
      <c r="AA47" s="47">
        <f>'歳出（性質別）'!M24</f>
        <v>48553942</v>
      </c>
      <c r="AB47" s="47">
        <f>'歳出（性質別）'!N24</f>
        <v>49588209</v>
      </c>
      <c r="AC47" s="47">
        <f>'歳出（性質別）'!O24</f>
        <v>48921691</v>
      </c>
      <c r="AD47" s="47">
        <f>'歳出（性質別）'!P24</f>
        <v>51807638</v>
      </c>
      <c r="AE47" s="47">
        <f>'歳出（性質別）'!Q24</f>
        <v>45935659</v>
      </c>
      <c r="AF47" s="47">
        <f>'歳出（性質別）'!R24</f>
        <v>46197129</v>
      </c>
      <c r="AG47" s="47">
        <f>'歳出（性質別）'!S24</f>
        <v>44958490</v>
      </c>
      <c r="AH47" s="47">
        <f>'歳出（性質別）'!T24</f>
        <v>43908695</v>
      </c>
      <c r="AI47" s="47">
        <f>'歳出（性質別）'!U24</f>
        <v>43723359</v>
      </c>
      <c r="AJ47" s="47">
        <f>'歳出（性質別）'!V24</f>
        <v>50130821</v>
      </c>
      <c r="AK47" s="47">
        <f>'歳出（性質別）'!W24</f>
        <v>51672941</v>
      </c>
      <c r="AL47" s="47">
        <f>'歳出（性質別）'!X24</f>
        <v>54453685</v>
      </c>
      <c r="AM47" s="47">
        <f>'歳出（性質別）'!Y24</f>
        <v>53441681</v>
      </c>
      <c r="AN47" s="47">
        <f>'歳出（性質別）'!Z24</f>
        <v>56331297</v>
      </c>
    </row>
    <row r="54" spans="16:40" x14ac:dyDescent="0.2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  <c r="AF54" t="str">
        <f>'歳出（目的別）'!R3</f>
        <v>０５(H17)</v>
      </c>
      <c r="AG54" t="str">
        <f>'歳出（目的別）'!S3</f>
        <v>０６(H18)</v>
      </c>
      <c r="AH54" t="str">
        <f>'歳出（目的別）'!T3</f>
        <v>０７(H19)</v>
      </c>
      <c r="AI54" t="str">
        <f>'歳出（目的別）'!U3</f>
        <v>０８(H20)</v>
      </c>
      <c r="AJ54" t="str">
        <f>'歳出（目的別）'!V3</f>
        <v>０９(H21)</v>
      </c>
      <c r="AK54" t="str">
        <f>'歳出（目的別）'!W3</f>
        <v>１０(H22)</v>
      </c>
      <c r="AL54" t="str">
        <f>'歳出（目的別）'!X3</f>
        <v>１１(H23)</v>
      </c>
      <c r="AM54" t="str">
        <f>'歳出（目的別）'!Y3</f>
        <v>１２(H24)</v>
      </c>
      <c r="AN54" t="str">
        <f>'歳出（目的別）'!Z3</f>
        <v>１３(H25)</v>
      </c>
    </row>
    <row r="55" spans="16:40" x14ac:dyDescent="0.2">
      <c r="P55" t="s">
        <v>157</v>
      </c>
      <c r="Q55">
        <f>'歳出（目的別）'!B5</f>
        <v>2191932</v>
      </c>
      <c r="R55" s="47">
        <f>'歳出（目的別）'!D5</f>
        <v>8068168</v>
      </c>
      <c r="S55" s="47">
        <f>'歳出（目的別）'!E5</f>
        <v>6315563</v>
      </c>
      <c r="T55" s="47">
        <f>'歳出（目的別）'!F5</f>
        <v>6333452</v>
      </c>
      <c r="U55" s="47">
        <f>'歳出（目的別）'!G5</f>
        <v>6743292</v>
      </c>
      <c r="V55" s="47">
        <f>'歳出（目的別）'!H5</f>
        <v>6542330</v>
      </c>
      <c r="W55" s="47">
        <f>'歳出（目的別）'!I5</f>
        <v>6347680</v>
      </c>
      <c r="X55" s="47">
        <f>'歳出（目的別）'!J5</f>
        <v>6916952</v>
      </c>
      <c r="Y55" s="47">
        <f>'歳出（目的別）'!K5</f>
        <v>6935400</v>
      </c>
      <c r="Z55" s="47">
        <f>'歳出（目的別）'!L5</f>
        <v>8543986</v>
      </c>
      <c r="AA55" s="47">
        <f>'歳出（目的別）'!M5</f>
        <v>7593101</v>
      </c>
      <c r="AB55" s="47">
        <f>'歳出（目的別）'!N5</f>
        <v>7689590</v>
      </c>
      <c r="AC55" s="47">
        <f>'歳出（目的別）'!O5</f>
        <v>7613930</v>
      </c>
      <c r="AD55" s="47">
        <f>'歳出（目的別）'!P5</f>
        <v>8399654</v>
      </c>
      <c r="AE55" s="47">
        <f>'歳出（目的別）'!Q5</f>
        <v>7229589</v>
      </c>
      <c r="AF55" s="47">
        <f>'歳出（目的別）'!R5</f>
        <v>7753383</v>
      </c>
      <c r="AG55" s="47">
        <f>'歳出（目的別）'!S5</f>
        <v>7244614</v>
      </c>
      <c r="AH55" s="47">
        <f>'歳出（目的別）'!T5</f>
        <v>7400178</v>
      </c>
      <c r="AI55" s="47">
        <f>'歳出（目的別）'!U5</f>
        <v>7359789</v>
      </c>
      <c r="AJ55" s="47">
        <f>'歳出（目的別）'!V5</f>
        <v>9637736</v>
      </c>
      <c r="AK55" s="47">
        <f>'歳出（目的別）'!W5</f>
        <v>8782686</v>
      </c>
      <c r="AL55" s="47">
        <f>'歳出（目的別）'!X5</f>
        <v>7475743</v>
      </c>
      <c r="AM55" s="47">
        <f>'歳出（目的別）'!Y5</f>
        <v>7996163</v>
      </c>
      <c r="AN55" s="47">
        <f>'歳出（目的別）'!Z5</f>
        <v>10911690</v>
      </c>
    </row>
    <row r="56" spans="16:40" x14ac:dyDescent="0.2">
      <c r="P56" t="s">
        <v>158</v>
      </c>
      <c r="Q56">
        <f>'歳出（目的別）'!B6</f>
        <v>2156375</v>
      </c>
      <c r="R56" s="47">
        <f>'歳出（目的別）'!D6</f>
        <v>6066592</v>
      </c>
      <c r="S56" s="47">
        <f>'歳出（目的別）'!E6</f>
        <v>5257372</v>
      </c>
      <c r="T56" s="47">
        <f>'歳出（目的別）'!F6</f>
        <v>6173014</v>
      </c>
      <c r="U56" s="47">
        <f>'歳出（目的別）'!G6</f>
        <v>6344367</v>
      </c>
      <c r="V56" s="47">
        <f>'歳出（目的別）'!H6</f>
        <v>6836212</v>
      </c>
      <c r="W56" s="47">
        <f>'歳出（目的別）'!I6</f>
        <v>7576279</v>
      </c>
      <c r="X56" s="47">
        <f>'歳出（目的別）'!J6</f>
        <v>7388388</v>
      </c>
      <c r="Y56" s="47">
        <f>'歳出（目的別）'!K6</f>
        <v>8791302</v>
      </c>
      <c r="Z56" s="47">
        <f>'歳出（目的別）'!L6</f>
        <v>10972834</v>
      </c>
      <c r="AA56" s="47">
        <f>'歳出（目的別）'!M6</f>
        <v>8966190</v>
      </c>
      <c r="AB56" s="47">
        <f>'歳出（目的別）'!N6</f>
        <v>9372977</v>
      </c>
      <c r="AC56" s="47">
        <f>'歳出（目的別）'!O6</f>
        <v>10323671</v>
      </c>
      <c r="AD56" s="47">
        <f>'歳出（目的別）'!P6</f>
        <v>9844997</v>
      </c>
      <c r="AE56" s="47">
        <f>'歳出（目的別）'!Q6</f>
        <v>10266039</v>
      </c>
      <c r="AF56" s="47">
        <f>'歳出（目的別）'!R6</f>
        <v>10389394</v>
      </c>
      <c r="AG56" s="47">
        <f>'歳出（目的別）'!S6</f>
        <v>10940644</v>
      </c>
      <c r="AH56" s="47">
        <f>'歳出（目的別）'!T6</f>
        <v>11156486</v>
      </c>
      <c r="AI56" s="47">
        <f>'歳出（目的別）'!U6</f>
        <v>11488830</v>
      </c>
      <c r="AJ56" s="47">
        <f>'歳出（目的別）'!V6</f>
        <v>11877734</v>
      </c>
      <c r="AK56" s="47">
        <f>'歳出（目的別）'!W6</f>
        <v>14722694</v>
      </c>
      <c r="AL56" s="47">
        <f>'歳出（目的別）'!X6</f>
        <v>16048227</v>
      </c>
      <c r="AM56" s="47">
        <f>'歳出（目的別）'!Y6</f>
        <v>15901140</v>
      </c>
      <c r="AN56" s="47">
        <f>'歳出（目的別）'!Z6</f>
        <v>16118821</v>
      </c>
    </row>
    <row r="57" spans="16:40" x14ac:dyDescent="0.2">
      <c r="P57" t="s">
        <v>159</v>
      </c>
      <c r="Q57">
        <f>'歳出（目的別）'!B7</f>
        <v>1318219</v>
      </c>
      <c r="R57" s="47">
        <f>'歳出（目的別）'!D7</f>
        <v>2726412</v>
      </c>
      <c r="S57" s="47">
        <f>'歳出（目的別）'!E7</f>
        <v>3206126</v>
      </c>
      <c r="T57" s="47">
        <f>'歳出（目的別）'!F7</f>
        <v>3066334</v>
      </c>
      <c r="U57" s="47">
        <f>'歳出（目的別）'!G7</f>
        <v>3861000</v>
      </c>
      <c r="V57" s="47">
        <f>'歳出（目的別）'!H7</f>
        <v>3180346</v>
      </c>
      <c r="W57" s="47">
        <f>'歳出（目的別）'!I7</f>
        <v>3495602</v>
      </c>
      <c r="X57" s="47">
        <f>'歳出（目的別）'!J7</f>
        <v>3494858</v>
      </c>
      <c r="Y57" s="47">
        <f>'歳出（目的別）'!K7</f>
        <v>3419885</v>
      </c>
      <c r="Z57" s="47">
        <f>'歳出（目的別）'!L7</f>
        <v>3380169</v>
      </c>
      <c r="AA57" s="47">
        <f>'歳出（目的別）'!M7</f>
        <v>3401651</v>
      </c>
      <c r="AB57" s="47">
        <f>'歳出（目的別）'!N7</f>
        <v>3550012</v>
      </c>
      <c r="AC57" s="47">
        <f>'歳出（目的別）'!O7</f>
        <v>3917085</v>
      </c>
      <c r="AD57" s="47">
        <f>'歳出（目的別）'!P7</f>
        <v>3692454</v>
      </c>
      <c r="AE57" s="47">
        <f>'歳出（目的別）'!Q7</f>
        <v>3251546</v>
      </c>
      <c r="AF57" s="47">
        <f>'歳出（目的別）'!R7</f>
        <v>3664231</v>
      </c>
      <c r="AG57" s="47">
        <f>'歳出（目的別）'!S7</f>
        <v>3989037</v>
      </c>
      <c r="AH57" s="47">
        <f>'歳出（目的別）'!T7</f>
        <v>3736404</v>
      </c>
      <c r="AI57" s="47">
        <f>'歳出（目的別）'!U7</f>
        <v>3943287</v>
      </c>
      <c r="AJ57" s="47">
        <f>'歳出（目的別）'!V7</f>
        <v>4280951</v>
      </c>
      <c r="AK57" s="47">
        <f>'歳出（目的別）'!W7</f>
        <v>4223228</v>
      </c>
      <c r="AL57" s="47">
        <f>'歳出（目的別）'!X7</f>
        <v>4791996</v>
      </c>
      <c r="AM57" s="47">
        <f>'歳出（目的別）'!Y7</f>
        <v>5759578</v>
      </c>
      <c r="AN57" s="47">
        <f>'歳出（目的別）'!Z7</f>
        <v>5348665</v>
      </c>
    </row>
    <row r="58" spans="16:40" x14ac:dyDescent="0.2">
      <c r="P58" t="s">
        <v>173</v>
      </c>
      <c r="Q58">
        <f>'歳出（目的別）'!B9</f>
        <v>630337</v>
      </c>
      <c r="R58" s="47">
        <f>'歳出（目的別）'!D9</f>
        <v>2190364</v>
      </c>
      <c r="S58" s="47">
        <f>'歳出（目的別）'!E9</f>
        <v>2468211</v>
      </c>
      <c r="T58" s="47">
        <f>'歳出（目的別）'!F9</f>
        <v>3269220</v>
      </c>
      <c r="U58" s="47">
        <f>'歳出（目的別）'!G9</f>
        <v>2583848</v>
      </c>
      <c r="V58" s="47">
        <f>'歳出（目的別）'!H9</f>
        <v>2853106</v>
      </c>
      <c r="W58" s="47">
        <f>'歳出（目的別）'!I9</f>
        <v>3302210</v>
      </c>
      <c r="X58" s="47">
        <f>'歳出（目的別）'!J9</f>
        <v>3080927</v>
      </c>
      <c r="Y58" s="47">
        <f>'歳出（目的別）'!K9</f>
        <v>2383542</v>
      </c>
      <c r="Z58" s="47">
        <f>'歳出（目的別）'!L9</f>
        <v>2156602</v>
      </c>
      <c r="AA58" s="47">
        <f>'歳出（目的別）'!M9</f>
        <v>1894339</v>
      </c>
      <c r="AB58" s="47">
        <f>'歳出（目的別）'!N9</f>
        <v>1875691</v>
      </c>
      <c r="AC58" s="47">
        <f>'歳出（目的別）'!O9</f>
        <v>1774906</v>
      </c>
      <c r="AD58" s="47">
        <f>'歳出（目的別）'!P9</f>
        <v>1640701</v>
      </c>
      <c r="AE58" s="47">
        <f>'歳出（目的別）'!Q9</f>
        <v>1626882</v>
      </c>
      <c r="AF58" s="47">
        <f>'歳出（目的別）'!R9</f>
        <v>1581527</v>
      </c>
      <c r="AG58" s="47">
        <f>'歳出（目的別）'!S9</f>
        <v>1220054</v>
      </c>
      <c r="AH58" s="47">
        <f>'歳出（目的別）'!T9</f>
        <v>1167031</v>
      </c>
      <c r="AI58" s="47">
        <f>'歳出（目的別）'!U9</f>
        <v>974104</v>
      </c>
      <c r="AJ58" s="47">
        <f>'歳出（目的別）'!V9</f>
        <v>1378916</v>
      </c>
      <c r="AK58" s="47">
        <f>'歳出（目的別）'!W9</f>
        <v>1220352</v>
      </c>
      <c r="AL58" s="47">
        <f>'歳出（目的別）'!X9</f>
        <v>1624643</v>
      </c>
      <c r="AM58" s="47">
        <f>'歳出（目的別）'!Y9</f>
        <v>1380429</v>
      </c>
      <c r="AN58" s="47">
        <f>'歳出（目的別）'!Z9</f>
        <v>1158531</v>
      </c>
    </row>
    <row r="59" spans="16:40" x14ac:dyDescent="0.2">
      <c r="P59" t="s">
        <v>160</v>
      </c>
      <c r="Q59">
        <f>'歳出（目的別）'!B10</f>
        <v>781350</v>
      </c>
      <c r="R59" s="47">
        <f>'歳出（目的別）'!D10</f>
        <v>2145076</v>
      </c>
      <c r="S59" s="47">
        <f>'歳出（目的別）'!E10</f>
        <v>2574944</v>
      </c>
      <c r="T59" s="47">
        <f>'歳出（目的別）'!F10</f>
        <v>2486881</v>
      </c>
      <c r="U59" s="47">
        <f>'歳出（目的別）'!G10</f>
        <v>2199751</v>
      </c>
      <c r="V59" s="47">
        <f>'歳出（目的別）'!H10</f>
        <v>2916609</v>
      </c>
      <c r="W59" s="47">
        <f>'歳出（目的別）'!I10</f>
        <v>2366119</v>
      </c>
      <c r="X59" s="47">
        <f>'歳出（目的別）'!J10</f>
        <v>2308066</v>
      </c>
      <c r="Y59" s="47">
        <f>'歳出（目的別）'!K10</f>
        <v>2896735</v>
      </c>
      <c r="Z59" s="47">
        <f>'歳出（目的別）'!L10</f>
        <v>2411132</v>
      </c>
      <c r="AA59" s="47">
        <f>'歳出（目的別）'!M10</f>
        <v>2365733</v>
      </c>
      <c r="AB59" s="47">
        <f>'歳出（目的別）'!N10</f>
        <v>2435573</v>
      </c>
      <c r="AC59" s="47">
        <f>'歳出（目的別）'!O10</f>
        <v>2459245</v>
      </c>
      <c r="AD59" s="47">
        <f>'歳出（目的別）'!P10</f>
        <v>3454317</v>
      </c>
      <c r="AE59" s="47">
        <f>'歳出（目的別）'!Q10</f>
        <v>2834399</v>
      </c>
      <c r="AF59" s="47">
        <f>'歳出（目的別）'!R10</f>
        <v>2698919</v>
      </c>
      <c r="AG59" s="47">
        <f>'歳出（目的別）'!S10</f>
        <v>2467960</v>
      </c>
      <c r="AH59" s="47">
        <f>'歳出（目的別）'!T10</f>
        <v>2269182</v>
      </c>
      <c r="AI59" s="47">
        <f>'歳出（目的別）'!U10</f>
        <v>2310378</v>
      </c>
      <c r="AJ59" s="47">
        <f>'歳出（目的別）'!V10</f>
        <v>2286672</v>
      </c>
      <c r="AK59" s="47">
        <f>'歳出（目的別）'!W10</f>
        <v>2156235</v>
      </c>
      <c r="AL59" s="47">
        <f>'歳出（目的別）'!X10</f>
        <v>3242166</v>
      </c>
      <c r="AM59" s="47">
        <f>'歳出（目的別）'!Y10</f>
        <v>2884877</v>
      </c>
      <c r="AN59" s="47">
        <f>'歳出（目的別）'!Z10</f>
        <v>3408818</v>
      </c>
    </row>
    <row r="60" spans="16:40" x14ac:dyDescent="0.2">
      <c r="P60" t="s">
        <v>161</v>
      </c>
      <c r="Q60">
        <f>'歳出（目的別）'!B11</f>
        <v>4362091</v>
      </c>
      <c r="R60" s="47">
        <f>'歳出（目的別）'!D11</f>
        <v>10690889</v>
      </c>
      <c r="S60" s="47">
        <f>'歳出（目的別）'!E11</f>
        <v>11575859</v>
      </c>
      <c r="T60" s="47">
        <f>'歳出（目的別）'!F11</f>
        <v>10388074</v>
      </c>
      <c r="U60" s="47">
        <f>'歳出（目的別）'!G11</f>
        <v>12670511</v>
      </c>
      <c r="V60" s="47">
        <f>'歳出（目的別）'!H11</f>
        <v>11873923</v>
      </c>
      <c r="W60" s="47">
        <f>'歳出（目的別）'!I11</f>
        <v>10270677</v>
      </c>
      <c r="X60" s="47">
        <f>'歳出（目的別）'!J11</f>
        <v>10322035</v>
      </c>
      <c r="Y60" s="47">
        <f>'歳出（目的別）'!K11</f>
        <v>11017644</v>
      </c>
      <c r="Z60" s="47">
        <f>'歳出（目的別）'!L11</f>
        <v>10597619</v>
      </c>
      <c r="AA60" s="47">
        <f>'歳出（目的別）'!M11</f>
        <v>9800031</v>
      </c>
      <c r="AB60" s="47">
        <f>'歳出（目的別）'!N11</f>
        <v>9102653</v>
      </c>
      <c r="AC60" s="47">
        <f>'歳出（目的別）'!O11</f>
        <v>8156522</v>
      </c>
      <c r="AD60" s="47">
        <f>'歳出（目的別）'!P11</f>
        <v>9219068</v>
      </c>
      <c r="AE60" s="47">
        <f>'歳出（目的別）'!Q11</f>
        <v>6681594</v>
      </c>
      <c r="AF60" s="47">
        <f>'歳出（目的別）'!R11</f>
        <v>6058655</v>
      </c>
      <c r="AG60" s="47">
        <f>'歳出（目的別）'!S11</f>
        <v>5912604</v>
      </c>
      <c r="AH60" s="47">
        <f>'歳出（目的別）'!T11</f>
        <v>5693843</v>
      </c>
      <c r="AI60" s="47">
        <f>'歳出（目的別）'!U11</f>
        <v>5252464</v>
      </c>
      <c r="AJ60" s="47">
        <f>'歳出（目的別）'!V11</f>
        <v>6659796</v>
      </c>
      <c r="AK60" s="47">
        <f>'歳出（目的別）'!W11</f>
        <v>5878894</v>
      </c>
      <c r="AL60" s="47">
        <f>'歳出（目的別）'!X11</f>
        <v>5610921</v>
      </c>
      <c r="AM60" s="47">
        <f>'歳出（目的別）'!Y11</f>
        <v>5054560</v>
      </c>
      <c r="AN60" s="47">
        <f>'歳出（目的別）'!Z11</f>
        <v>5561110</v>
      </c>
    </row>
    <row r="61" spans="16:40" x14ac:dyDescent="0.2">
      <c r="P61" t="s">
        <v>162</v>
      </c>
      <c r="Q61">
        <f>'歳出（目的別）'!B13</f>
        <v>4498802</v>
      </c>
      <c r="R61" s="47">
        <f>'歳出（目的別）'!D13</f>
        <v>6972137</v>
      </c>
      <c r="S61" s="47">
        <f>'歳出（目的別）'!E13</f>
        <v>8772750</v>
      </c>
      <c r="T61" s="47">
        <f>'歳出（目的別）'!F13</f>
        <v>6761056</v>
      </c>
      <c r="U61" s="47">
        <f>'歳出（目的別）'!G13</f>
        <v>5819759</v>
      </c>
      <c r="V61" s="47">
        <f>'歳出（目的別）'!H13</f>
        <v>5566834</v>
      </c>
      <c r="W61" s="47">
        <f>'歳出（目的別）'!I13</f>
        <v>5881604</v>
      </c>
      <c r="X61" s="47">
        <f>'歳出（目的別）'!J13</f>
        <v>5812623</v>
      </c>
      <c r="Y61" s="47">
        <f>'歳出（目的別）'!K13</f>
        <v>6197155</v>
      </c>
      <c r="Z61" s="47">
        <f>'歳出（目的別）'!L13</f>
        <v>6122139</v>
      </c>
      <c r="AA61" s="47">
        <f>'歳出（目的別）'!M13</f>
        <v>6364463</v>
      </c>
      <c r="AB61" s="47">
        <f>'歳出（目的別）'!N13</f>
        <v>7194339</v>
      </c>
      <c r="AC61" s="47">
        <f>'歳出（目的別）'!O13</f>
        <v>6292307</v>
      </c>
      <c r="AD61" s="47">
        <f>'歳出（目的別）'!P13</f>
        <v>7188028</v>
      </c>
      <c r="AE61" s="47">
        <f>'歳出（目的別）'!Q13</f>
        <v>5566363</v>
      </c>
      <c r="AF61" s="47">
        <f>'歳出（目的別）'!R13</f>
        <v>6295552</v>
      </c>
      <c r="AG61" s="47">
        <f>'歳出（目的別）'!S13</f>
        <v>5455365</v>
      </c>
      <c r="AH61" s="47">
        <f>'歳出（目的別）'!T13</f>
        <v>4566481</v>
      </c>
      <c r="AI61" s="47">
        <f>'歳出（目的別）'!U13</f>
        <v>4715728</v>
      </c>
      <c r="AJ61" s="47">
        <f>'歳出（目的別）'!V13</f>
        <v>6123637</v>
      </c>
      <c r="AK61" s="47">
        <f>'歳出（目的別）'!W13</f>
        <v>6731554</v>
      </c>
      <c r="AL61" s="47">
        <f>'歳出（目的別）'!X13</f>
        <v>7673094</v>
      </c>
      <c r="AM61" s="47">
        <f>'歳出（目的別）'!Y13</f>
        <v>7147717</v>
      </c>
      <c r="AN61" s="47">
        <f>'歳出（目的別）'!Z13</f>
        <v>6419920</v>
      </c>
    </row>
    <row r="62" spans="16:40" x14ac:dyDescent="0.2">
      <c r="P62" t="s">
        <v>163</v>
      </c>
      <c r="Q62">
        <f>'歳出（目的別）'!B15</f>
        <v>1764698</v>
      </c>
      <c r="R62" s="47">
        <f>'歳出（目的別）'!D15</f>
        <v>3493569</v>
      </c>
      <c r="S62" s="47">
        <f>'歳出（目的別）'!E15</f>
        <v>3709477</v>
      </c>
      <c r="T62" s="47">
        <f>'歳出（目的別）'!F15</f>
        <v>3905091</v>
      </c>
      <c r="U62" s="47">
        <f>'歳出（目的別）'!G15</f>
        <v>4137090</v>
      </c>
      <c r="V62" s="47">
        <f>'歳出（目的別）'!H15</f>
        <v>4397112</v>
      </c>
      <c r="W62" s="47">
        <f>'歳出（目的別）'!I15</f>
        <v>4730561</v>
      </c>
      <c r="X62" s="47">
        <f>'歳出（目的別）'!J15</f>
        <v>4946578</v>
      </c>
      <c r="Y62" s="47">
        <f>'歳出（目的別）'!K15</f>
        <v>5351096</v>
      </c>
      <c r="Z62" s="47">
        <f>'歳出（目的別）'!L15</f>
        <v>5166574</v>
      </c>
      <c r="AA62" s="47">
        <f>'歳出（目的別）'!M15</f>
        <v>5297346</v>
      </c>
      <c r="AB62" s="47">
        <f>'歳出（目的別）'!N15</f>
        <v>5455271</v>
      </c>
      <c r="AC62" s="47">
        <f>'歳出（目的別）'!O15</f>
        <v>5442629</v>
      </c>
      <c r="AD62" s="47">
        <f>'歳出（目的別）'!P15</f>
        <v>5388082</v>
      </c>
      <c r="AE62" s="47">
        <f>'歳出（目的別）'!Q15</f>
        <v>5906498</v>
      </c>
      <c r="AF62" s="47">
        <f>'歳出（目的別）'!R15</f>
        <v>5204979</v>
      </c>
      <c r="AG62" s="47">
        <f>'歳出（目的別）'!S15</f>
        <v>5204398</v>
      </c>
      <c r="AH62" s="47">
        <f>'歳出（目的別）'!T15</f>
        <v>5401119</v>
      </c>
      <c r="AI62" s="47">
        <f>'歳出（目的別）'!U15</f>
        <v>5255512</v>
      </c>
      <c r="AJ62" s="47">
        <f>'歳出（目的別）'!V15</f>
        <v>5062627</v>
      </c>
      <c r="AK62" s="47">
        <f>'歳出（目的別）'!W15</f>
        <v>5012914</v>
      </c>
      <c r="AL62" s="47">
        <f>'歳出（目的別）'!X15</f>
        <v>5058243</v>
      </c>
      <c r="AM62" s="47">
        <f>'歳出（目的別）'!Y15</f>
        <v>4931382</v>
      </c>
      <c r="AN62" s="47">
        <f>'歳出（目的別）'!Z15</f>
        <v>4882224</v>
      </c>
    </row>
    <row r="63" spans="16:40" x14ac:dyDescent="0.2">
      <c r="P63" t="s">
        <v>164</v>
      </c>
      <c r="Q63">
        <f>'歳出（目的別）'!B19</f>
        <v>18954311</v>
      </c>
      <c r="R63" s="47">
        <f>'歳出（目的別）'!D19</f>
        <v>45154097</v>
      </c>
      <c r="S63" s="47">
        <f>'歳出（目的別）'!E19</f>
        <v>47028999</v>
      </c>
      <c r="T63" s="47">
        <f>'歳出（目的別）'!F19</f>
        <v>45503292</v>
      </c>
      <c r="U63" s="47">
        <f>'歳出（目的別）'!G19</f>
        <v>47685978</v>
      </c>
      <c r="V63" s="47">
        <f>'歳出（目的別）'!H19</f>
        <v>47276167</v>
      </c>
      <c r="W63" s="47">
        <f>'歳出（目的別）'!I19</f>
        <v>47320858</v>
      </c>
      <c r="X63" s="47">
        <f>'歳出（目的別）'!J19</f>
        <v>47098019</v>
      </c>
      <c r="Y63" s="47">
        <f>'歳出（目的別）'!K19</f>
        <v>50026571</v>
      </c>
      <c r="Z63" s="47">
        <f>'歳出（目的別）'!L19</f>
        <v>53079204</v>
      </c>
      <c r="AA63" s="47">
        <f>'歳出（目的別）'!M19</f>
        <v>48553942</v>
      </c>
      <c r="AB63" s="47">
        <f>'歳出（目的別）'!N19</f>
        <v>49588209</v>
      </c>
      <c r="AC63" s="47">
        <f>'歳出（目的別）'!O19</f>
        <v>48921691</v>
      </c>
      <c r="AD63" s="47">
        <f>'歳出（目的別）'!P19</f>
        <v>51712288</v>
      </c>
      <c r="AE63" s="47">
        <f>'歳出（目的別）'!Q19</f>
        <v>45935660</v>
      </c>
      <c r="AF63" s="47">
        <f>'歳出（目的別）'!R19</f>
        <v>46197130</v>
      </c>
      <c r="AG63" s="47">
        <f>'歳出（目的別）'!S19</f>
        <v>44958079</v>
      </c>
      <c r="AH63" s="47">
        <f>'歳出（目的別）'!T19</f>
        <v>43908696</v>
      </c>
      <c r="AI63" s="47">
        <f>'歳出（目的別）'!U19</f>
        <v>43723361</v>
      </c>
      <c r="AJ63" s="47">
        <f>'歳出（目的別）'!V19</f>
        <v>50126432</v>
      </c>
      <c r="AK63" s="47">
        <f>'歳出（目的別）'!W19</f>
        <v>51672943</v>
      </c>
      <c r="AL63" s="47">
        <f>'歳出（目的別）'!X19</f>
        <v>54453685</v>
      </c>
      <c r="AM63" s="47">
        <f>'歳出（目的別）'!Y19</f>
        <v>53441681</v>
      </c>
      <c r="AN63" s="47">
        <f>'歳出（目的別）'!Z19</f>
        <v>56331297</v>
      </c>
    </row>
    <row r="77" spans="13:40" x14ac:dyDescent="0.2">
      <c r="M77" s="39" t="str">
        <f>財政指標!$M$1</f>
        <v>栃木市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  <c r="AF77" t="str">
        <f>'歳出（性質別）'!R3</f>
        <v>０５(H17)</v>
      </c>
      <c r="AG77" t="str">
        <f>'歳出（性質別）'!S3</f>
        <v>０６(H18)</v>
      </c>
      <c r="AH77" t="str">
        <f>'歳出（性質別）'!T3</f>
        <v>０７(H19)</v>
      </c>
      <c r="AI77" t="str">
        <f>'歳出（性質別）'!U3</f>
        <v>０８(H20)</v>
      </c>
      <c r="AJ77" t="str">
        <f>'歳出（性質別）'!V3</f>
        <v>０９(H21)</v>
      </c>
      <c r="AK77" t="str">
        <f>'歳出（性質別）'!W3</f>
        <v>１０(H22)</v>
      </c>
      <c r="AL77" t="str">
        <f>'歳出（性質別）'!X3</f>
        <v>１１(H23)</v>
      </c>
      <c r="AM77" t="str">
        <f>'歳出（性質別）'!Y3</f>
        <v>１２(H24)</v>
      </c>
      <c r="AN77" t="str">
        <f>'歳出（性質別）'!Z3</f>
        <v>１３(H25)</v>
      </c>
    </row>
    <row r="78" spans="13:40" x14ac:dyDescent="0.2">
      <c r="P78" t="s">
        <v>165</v>
      </c>
      <c r="Q78">
        <f>'歳出（性質別）'!B20</f>
        <v>0</v>
      </c>
      <c r="R78" s="47">
        <f>'歳出（性質別）'!D20</f>
        <v>2621270</v>
      </c>
      <c r="S78" s="47">
        <f>'歳出（性質別）'!E20</f>
        <v>2834785</v>
      </c>
      <c r="T78" s="47">
        <f>'歳出（性質別）'!F20</f>
        <v>3578274</v>
      </c>
      <c r="U78" s="47">
        <f>'歳出（性質別）'!G20</f>
        <v>4295039</v>
      </c>
      <c r="V78" s="47">
        <f>'歳出（性質別）'!H20</f>
        <v>2934977</v>
      </c>
      <c r="W78" s="47">
        <f>'歳出（性質別）'!I20</f>
        <v>2144898</v>
      </c>
      <c r="X78" s="47">
        <f>'歳出（性質別）'!J20</f>
        <v>1590795</v>
      </c>
      <c r="Y78" s="47">
        <f>'歳出（性質別）'!K20</f>
        <v>2716021</v>
      </c>
      <c r="Z78" s="47">
        <f>'歳出（性質別）'!L20</f>
        <v>2801304</v>
      </c>
      <c r="AA78" s="47">
        <f>'歳出（性質別）'!M20</f>
        <v>2245453</v>
      </c>
      <c r="AB78" s="47">
        <f>'歳出（性質別）'!N20</f>
        <v>2500151</v>
      </c>
      <c r="AC78" s="47">
        <f>'歳出（性質別）'!O20</f>
        <v>1312190</v>
      </c>
      <c r="AD78" s="47">
        <f>'歳出（性質別）'!P20</f>
        <v>1788753</v>
      </c>
      <c r="AE78" s="47">
        <f>'歳出（性質別）'!Q20</f>
        <v>1296426</v>
      </c>
      <c r="AF78" s="47">
        <f>'歳出（性質別）'!R20</f>
        <v>1734250</v>
      </c>
      <c r="AG78" s="47">
        <f>'歳出（性質別）'!S20</f>
        <v>1011472</v>
      </c>
      <c r="AH78" s="47">
        <f>'歳出（性質別）'!T20</f>
        <v>893111</v>
      </c>
      <c r="AI78" s="47">
        <f>'歳出（性質別）'!U20</f>
        <v>1182300</v>
      </c>
      <c r="AJ78" s="47">
        <f>'歳出（性質別）'!V20</f>
        <v>1780575</v>
      </c>
      <c r="AK78" s="47">
        <f>'歳出（性質別）'!W20</f>
        <v>1917598</v>
      </c>
      <c r="AL78" s="47">
        <f>'歳出（性質別）'!X20</f>
        <v>3867365</v>
      </c>
      <c r="AM78" s="47">
        <f>'歳出（性質別）'!Y20</f>
        <v>2592414</v>
      </c>
      <c r="AN78" s="47">
        <f>'歳出（性質別）'!Z20</f>
        <v>1987811</v>
      </c>
    </row>
    <row r="79" spans="13:40" x14ac:dyDescent="0.2">
      <c r="P79" t="s">
        <v>166</v>
      </c>
      <c r="Q79">
        <f>'歳出（性質別）'!B21</f>
        <v>0</v>
      </c>
      <c r="R79" s="47">
        <f>'歳出（性質別）'!D21</f>
        <v>12663641</v>
      </c>
      <c r="S79" s="47">
        <f>'歳出（性質別）'!E21</f>
        <v>13611861</v>
      </c>
      <c r="T79" s="47">
        <f>'歳出（性質別）'!F21</f>
        <v>9860034</v>
      </c>
      <c r="U79" s="47">
        <f>'歳出（性質別）'!G21</f>
        <v>9589475</v>
      </c>
      <c r="V79" s="47">
        <f>'歳出（性質別）'!H21</f>
        <v>9843840</v>
      </c>
      <c r="W79" s="47">
        <f>'歳出（性質別）'!I21</f>
        <v>8911606</v>
      </c>
      <c r="X79" s="47">
        <f>'歳出（性質別）'!J21</f>
        <v>7981253</v>
      </c>
      <c r="Y79" s="47">
        <f>'歳出（性質別）'!K21</f>
        <v>8632466</v>
      </c>
      <c r="Z79" s="47">
        <f>'歳出（性質別）'!L21</f>
        <v>9279599</v>
      </c>
      <c r="AA79" s="47">
        <f>'歳出（性質別）'!M21</f>
        <v>7509577</v>
      </c>
      <c r="AB79" s="47">
        <f>'歳出（性質別）'!N21</f>
        <v>7445206</v>
      </c>
      <c r="AC79" s="47">
        <f>'歳出（性質別）'!O21</f>
        <v>7011446</v>
      </c>
      <c r="AD79" s="47">
        <f>'歳出（性質別）'!P21</f>
        <v>8017527</v>
      </c>
      <c r="AE79" s="47">
        <f>'歳出（性質別）'!Q21</f>
        <v>4307870</v>
      </c>
      <c r="AF79" s="47">
        <f>'歳出（性質別）'!R21</f>
        <v>4660962</v>
      </c>
      <c r="AG79" s="47">
        <f>'歳出（性質別）'!S21</f>
        <v>3956223</v>
      </c>
      <c r="AH79" s="47">
        <f>'歳出（性質別）'!T21</f>
        <v>3076900</v>
      </c>
      <c r="AI79" s="47">
        <f>'歳出（性質別）'!U21</f>
        <v>2411567</v>
      </c>
      <c r="AJ79" s="47">
        <f>'歳出（性質別）'!V21</f>
        <v>5133238</v>
      </c>
      <c r="AK79" s="47">
        <f>'歳出（性質別）'!W21</f>
        <v>4216282</v>
      </c>
      <c r="AL79" s="47">
        <f>'歳出（性質別）'!X21</f>
        <v>4043679</v>
      </c>
      <c r="AM79" s="47">
        <f>'歳出（性質別）'!Y21</f>
        <v>4328782</v>
      </c>
      <c r="AN79" s="47">
        <f>'歳出（性質別）'!Z21</f>
        <v>8384263</v>
      </c>
    </row>
    <row r="93" spans="16:40" x14ac:dyDescent="0.2">
      <c r="Q93" t="str">
        <f>財政指標!C3</f>
        <v>８９（元）</v>
      </c>
      <c r="R93" t="str">
        <f>財政指標!E3</f>
        <v>９１（H3）</v>
      </c>
      <c r="S93" t="str">
        <f>財政指標!F3</f>
        <v>９２（H4）</v>
      </c>
      <c r="T93" t="str">
        <f>財政指標!G3</f>
        <v>９３（H5）</v>
      </c>
      <c r="U93" t="str">
        <f>財政指標!H3</f>
        <v>９４（H6）</v>
      </c>
      <c r="V93" t="str">
        <f>財政指標!I3</f>
        <v>９５（H7）</v>
      </c>
      <c r="W93" t="str">
        <f>財政指標!J3</f>
        <v>９６（H8）</v>
      </c>
      <c r="X93" t="str">
        <f>財政指標!K3</f>
        <v>９７（H9）</v>
      </c>
      <c r="Y93" t="str">
        <f>財政指標!L3</f>
        <v>９８(H10)</v>
      </c>
      <c r="Z93" t="str">
        <f>財政指標!M3</f>
        <v>９９(H11)</v>
      </c>
      <c r="AA93" t="str">
        <f>財政指標!N3</f>
        <v>００(H12)</v>
      </c>
      <c r="AB93" t="str">
        <f>財政指標!O3</f>
        <v>０１(H13)</v>
      </c>
      <c r="AC93" t="str">
        <f>財政指標!P3</f>
        <v>０２(H14)</v>
      </c>
      <c r="AD93" t="str">
        <f>財政指標!Q3</f>
        <v>０３(H15)</v>
      </c>
      <c r="AE93" t="str">
        <f>財政指標!R3</f>
        <v>０４(H16)</v>
      </c>
      <c r="AF93" t="str">
        <f>財政指標!S3</f>
        <v>０５(H17)</v>
      </c>
      <c r="AG93" t="str">
        <f>財政指標!T3</f>
        <v>０６(H18)</v>
      </c>
      <c r="AH93" t="str">
        <f>財政指標!U3</f>
        <v>０７(H19)</v>
      </c>
      <c r="AI93" t="str">
        <f>財政指標!V3</f>
        <v>０８(H20)</v>
      </c>
      <c r="AJ93" t="str">
        <f>財政指標!W3</f>
        <v>０９(H21)</v>
      </c>
      <c r="AK93" t="str">
        <f>財政指標!X3</f>
        <v>１０(H22)</v>
      </c>
      <c r="AL93" t="str">
        <f>財政指標!Y3</f>
        <v>１１(H23)</v>
      </c>
      <c r="AM93" t="str">
        <f>財政指標!Z3</f>
        <v>１２(H24)</v>
      </c>
      <c r="AN93" t="str">
        <f>財政指標!AA3</f>
        <v>１３(H25)</v>
      </c>
    </row>
    <row r="94" spans="16:40" x14ac:dyDescent="0.2">
      <c r="P94" t="s">
        <v>147</v>
      </c>
      <c r="Q94">
        <f>財政指標!C6</f>
        <v>0</v>
      </c>
      <c r="R94" s="47">
        <f>財政指標!E6</f>
        <v>45254097</v>
      </c>
      <c r="S94" s="47">
        <f>財政指標!F6</f>
        <v>47028999</v>
      </c>
      <c r="T94" s="47">
        <f>財政指標!G6</f>
        <v>45503292</v>
      </c>
      <c r="U94" s="47">
        <f>財政指標!H6</f>
        <v>47685978</v>
      </c>
      <c r="V94" s="47">
        <f>財政指標!I6</f>
        <v>47276067</v>
      </c>
      <c r="W94" s="47">
        <f>財政指標!J6</f>
        <v>47320858</v>
      </c>
      <c r="X94" s="47">
        <f>財政指標!K6</f>
        <v>47098019</v>
      </c>
      <c r="Y94" s="47">
        <f>財政指標!L6</f>
        <v>50026571</v>
      </c>
      <c r="Z94" s="47">
        <f>財政指標!M6</f>
        <v>53079002</v>
      </c>
      <c r="AA94" s="47">
        <f>財政指標!N6</f>
        <v>48553942</v>
      </c>
      <c r="AB94" s="47">
        <f>財政指標!O6</f>
        <v>49588209</v>
      </c>
      <c r="AC94" s="47">
        <f>財政指標!P6</f>
        <v>48921691</v>
      </c>
      <c r="AD94" s="47">
        <f>財政指標!Q6</f>
        <v>51807638</v>
      </c>
      <c r="AE94" s="47">
        <f>財政指標!R6</f>
        <v>45935655</v>
      </c>
      <c r="AF94" s="47">
        <f>財政指標!S6</f>
        <v>46197125</v>
      </c>
      <c r="AG94" s="47">
        <f>財政指標!T6</f>
        <v>44958074</v>
      </c>
      <c r="AH94" s="47">
        <f>財政指標!U6</f>
        <v>43908691</v>
      </c>
      <c r="AI94" s="47">
        <f>財政指標!V6</f>
        <v>43723356</v>
      </c>
      <c r="AJ94" s="47">
        <f>財政指標!W6</f>
        <v>50126429</v>
      </c>
      <c r="AK94" s="47">
        <f>財政指標!X6</f>
        <v>51672940</v>
      </c>
      <c r="AL94" s="47">
        <f>財政指標!Y6</f>
        <v>54453685</v>
      </c>
      <c r="AM94" s="47">
        <f>財政指標!Z6</f>
        <v>53441681</v>
      </c>
      <c r="AN94" s="47">
        <f>財政指標!AA6</f>
        <v>53441681</v>
      </c>
    </row>
    <row r="95" spans="16:40" x14ac:dyDescent="0.2">
      <c r="P95" t="s">
        <v>148</v>
      </c>
      <c r="Q95">
        <f>財政指標!B31</f>
        <v>0</v>
      </c>
      <c r="R95" s="47">
        <f>財政指標!E31</f>
        <v>28018120</v>
      </c>
      <c r="S95" s="47">
        <f>財政指標!F31</f>
        <v>30016806</v>
      </c>
      <c r="T95" s="47">
        <f>財政指標!G31</f>
        <v>31411602</v>
      </c>
      <c r="U95" s="47">
        <f>財政指標!H31</f>
        <v>34741323</v>
      </c>
      <c r="V95" s="47">
        <f>財政指標!I31</f>
        <v>37550498</v>
      </c>
      <c r="W95" s="47">
        <f>財政指標!J31</f>
        <v>39843278</v>
      </c>
      <c r="X95" s="47">
        <f>財政指標!K31</f>
        <v>40984998</v>
      </c>
      <c r="Y95" s="47">
        <f>財政指標!L31</f>
        <v>42604644</v>
      </c>
      <c r="Z95" s="47">
        <f>財政指標!M31</f>
        <v>43812877</v>
      </c>
      <c r="AA95" s="47">
        <f>財政指標!N31</f>
        <v>44770292</v>
      </c>
      <c r="AB95" s="47">
        <f>財政指標!O31</f>
        <v>45770354</v>
      </c>
      <c r="AC95" s="47">
        <f>財政指標!P31</f>
        <v>46720638</v>
      </c>
      <c r="AD95" s="47">
        <f>財政指標!Q31</f>
        <v>49881798</v>
      </c>
      <c r="AE95" s="47">
        <f>財政指標!R31</f>
        <v>49439309</v>
      </c>
      <c r="AF95" s="47">
        <f>財政指標!S31</f>
        <v>49414440</v>
      </c>
      <c r="AG95" s="47">
        <f>財政指標!T31</f>
        <v>48699316</v>
      </c>
      <c r="AH95" s="47">
        <f>財政指標!U31</f>
        <v>46871488</v>
      </c>
      <c r="AI95" s="47">
        <f>財政指標!V31</f>
        <v>44501122</v>
      </c>
      <c r="AJ95" s="47">
        <f>財政指標!W31</f>
        <v>43660304</v>
      </c>
      <c r="AK95" s="47">
        <f>財政指標!X31</f>
        <v>45138118</v>
      </c>
      <c r="AL95" s="47">
        <f>財政指標!Y31</f>
        <v>47239921</v>
      </c>
      <c r="AM95" s="47">
        <f>財政指標!Z31</f>
        <v>49097691</v>
      </c>
      <c r="AN95" s="47">
        <f>財政指標!AA31</f>
        <v>49097691</v>
      </c>
    </row>
  </sheetData>
  <phoneticPr fontId="2"/>
  <pageMargins left="0.78740157480314965" right="0.78740157480314965" top="0.78740157480314965" bottom="0.78740157480314965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27"/>
  <sheetViews>
    <sheetView topLeftCell="I1" workbookViewId="0">
      <selection activeCell="X14" sqref="X14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hidden="1" customWidth="1"/>
    <col min="4" max="4" width="8.6640625" style="43" hidden="1" customWidth="1"/>
    <col min="5" max="8" width="8.6640625" style="43" customWidth="1"/>
    <col min="9" max="9" width="8.6640625" style="45" customWidth="1"/>
    <col min="10" max="14" width="8.6640625" style="43" customWidth="1"/>
    <col min="15" max="16384" width="9" style="43"/>
  </cols>
  <sheetData>
    <row r="1" spans="1:24" ht="14.1" customHeight="1" x14ac:dyDescent="0.2">
      <c r="A1" s="44" t="s">
        <v>139</v>
      </c>
      <c r="M1" s="46" t="s">
        <v>183</v>
      </c>
      <c r="W1" s="46" t="s">
        <v>183</v>
      </c>
    </row>
    <row r="2" spans="1:24" ht="14.1" customHeight="1" x14ac:dyDescent="0.15">
      <c r="M2" s="22" t="s">
        <v>172</v>
      </c>
      <c r="W2" s="22" t="s">
        <v>172</v>
      </c>
    </row>
    <row r="3" spans="1:24" ht="14.1" customHeight="1" x14ac:dyDescent="0.2">
      <c r="A3" s="48"/>
      <c r="B3" s="48"/>
      <c r="C3" s="48" t="s">
        <v>10</v>
      </c>
      <c r="D3" s="48" t="s">
        <v>207</v>
      </c>
      <c r="E3" s="48" t="s">
        <v>208</v>
      </c>
      <c r="F3" s="48" t="s">
        <v>209</v>
      </c>
      <c r="G3" s="48" t="s">
        <v>210</v>
      </c>
      <c r="H3" s="48" t="s">
        <v>211</v>
      </c>
      <c r="I3" s="49" t="s">
        <v>212</v>
      </c>
      <c r="J3" s="48" t="s">
        <v>213</v>
      </c>
      <c r="K3" s="49" t="s">
        <v>214</v>
      </c>
      <c r="L3" s="49" t="s">
        <v>215</v>
      </c>
      <c r="M3" s="48" t="s">
        <v>216</v>
      </c>
      <c r="N3" s="48" t="s">
        <v>217</v>
      </c>
      <c r="O3" s="48" t="s">
        <v>218</v>
      </c>
      <c r="P3" s="48" t="s">
        <v>219</v>
      </c>
      <c r="Q3" s="48" t="s">
        <v>220</v>
      </c>
      <c r="R3" s="48" t="s">
        <v>221</v>
      </c>
      <c r="S3" s="48" t="s">
        <v>222</v>
      </c>
      <c r="T3" s="48" t="s">
        <v>223</v>
      </c>
      <c r="U3" s="48" t="s">
        <v>224</v>
      </c>
      <c r="V3" s="48" t="s">
        <v>225</v>
      </c>
      <c r="W3" s="48" t="s">
        <v>313</v>
      </c>
      <c r="X3" s="48" t="s">
        <v>314</v>
      </c>
    </row>
    <row r="4" spans="1:24" ht="14.1" customHeight="1" x14ac:dyDescent="0.2">
      <c r="A4" s="152" t="s">
        <v>85</v>
      </c>
      <c r="B4" s="152"/>
      <c r="C4" s="50"/>
      <c r="D4" s="50"/>
      <c r="E4" s="50">
        <v>149090</v>
      </c>
      <c r="F4" s="50">
        <v>149231</v>
      </c>
      <c r="G4" s="50">
        <v>149056</v>
      </c>
      <c r="H4" s="50">
        <v>148737</v>
      </c>
      <c r="I4" s="50">
        <v>148428</v>
      </c>
      <c r="J4" s="50">
        <v>148131</v>
      </c>
      <c r="K4" s="50">
        <v>147858</v>
      </c>
      <c r="L4" s="50">
        <v>147379</v>
      </c>
      <c r="M4" s="50">
        <v>146697</v>
      </c>
      <c r="N4" s="50">
        <v>145915</v>
      </c>
      <c r="O4" s="50">
        <v>145324</v>
      </c>
      <c r="P4" s="50">
        <v>144777</v>
      </c>
      <c r="Q4" s="50">
        <v>144115</v>
      </c>
      <c r="R4" s="50">
        <v>143778</v>
      </c>
      <c r="S4" s="50">
        <v>143212</v>
      </c>
      <c r="T4" s="50">
        <v>142489</v>
      </c>
      <c r="U4" s="50">
        <v>141962</v>
      </c>
      <c r="V4" s="50">
        <v>141398</v>
      </c>
      <c r="W4" s="50">
        <v>140888</v>
      </c>
      <c r="X4" s="50">
        <v>140084</v>
      </c>
    </row>
    <row r="5" spans="1:24" ht="14.1" customHeight="1" x14ac:dyDescent="0.2">
      <c r="A5" s="153" t="s">
        <v>13</v>
      </c>
      <c r="B5" s="52" t="s">
        <v>226</v>
      </c>
      <c r="C5" s="53"/>
      <c r="D5" s="53"/>
      <c r="E5" s="53">
        <v>43573812</v>
      </c>
      <c r="F5" s="53">
        <v>45224491</v>
      </c>
      <c r="G5" s="53">
        <v>44004245</v>
      </c>
      <c r="H5" s="53">
        <v>46579361</v>
      </c>
      <c r="I5" s="54">
        <v>45985841</v>
      </c>
      <c r="J5" s="53">
        <v>46521903</v>
      </c>
      <c r="K5" s="53">
        <v>46327451</v>
      </c>
      <c r="L5" s="53">
        <v>49553375</v>
      </c>
      <c r="M5" s="55">
        <v>51795968</v>
      </c>
      <c r="N5" s="55">
        <v>48278006</v>
      </c>
      <c r="O5" s="55">
        <v>48925137</v>
      </c>
      <c r="P5" s="55">
        <v>47635357</v>
      </c>
      <c r="Q5" s="55">
        <v>50194752</v>
      </c>
      <c r="R5" s="55">
        <v>45259633</v>
      </c>
      <c r="S5" s="55">
        <v>45677616</v>
      </c>
      <c r="T5" s="55">
        <v>44381140</v>
      </c>
      <c r="U5" s="55">
        <v>43142325</v>
      </c>
      <c r="V5" s="55">
        <v>43310900</v>
      </c>
      <c r="W5" s="55">
        <v>49291278</v>
      </c>
      <c r="X5" s="55">
        <v>51085904</v>
      </c>
    </row>
    <row r="6" spans="1:24" ht="14.1" customHeight="1" x14ac:dyDescent="0.2">
      <c r="A6" s="153"/>
      <c r="B6" s="52" t="s">
        <v>227</v>
      </c>
      <c r="C6" s="53"/>
      <c r="D6" s="53"/>
      <c r="E6" s="53">
        <v>42066079</v>
      </c>
      <c r="F6" s="53">
        <v>43444077</v>
      </c>
      <c r="G6" s="53">
        <v>42113987</v>
      </c>
      <c r="H6" s="53">
        <v>44813918</v>
      </c>
      <c r="I6" s="54">
        <v>44236275</v>
      </c>
      <c r="J6" s="53">
        <v>44572056</v>
      </c>
      <c r="K6" s="53">
        <v>44322595</v>
      </c>
      <c r="L6" s="53">
        <v>46907797</v>
      </c>
      <c r="M6" s="55">
        <v>49742063</v>
      </c>
      <c r="N6" s="55">
        <v>45893191</v>
      </c>
      <c r="O6" s="55">
        <v>46761355</v>
      </c>
      <c r="P6" s="55">
        <v>45776079</v>
      </c>
      <c r="Q6" s="55">
        <v>48259101</v>
      </c>
      <c r="R6" s="55">
        <v>43366293</v>
      </c>
      <c r="S6" s="55">
        <v>43919395</v>
      </c>
      <c r="T6" s="55">
        <v>42584865</v>
      </c>
      <c r="U6" s="55">
        <v>41486158</v>
      </c>
      <c r="V6" s="55">
        <v>41098956</v>
      </c>
      <c r="W6" s="55">
        <v>46738197</v>
      </c>
      <c r="X6" s="55">
        <v>48464547</v>
      </c>
    </row>
    <row r="7" spans="1:24" ht="14.1" customHeight="1" x14ac:dyDescent="0.2">
      <c r="A7" s="153"/>
      <c r="B7" s="52" t="s">
        <v>228</v>
      </c>
      <c r="C7" s="54"/>
      <c r="D7" s="54"/>
      <c r="E7" s="54">
        <v>1507733</v>
      </c>
      <c r="F7" s="54">
        <v>1780414</v>
      </c>
      <c r="G7" s="54">
        <v>1890258</v>
      </c>
      <c r="H7" s="54">
        <v>1765443</v>
      </c>
      <c r="I7" s="54">
        <v>1749566</v>
      </c>
      <c r="J7" s="54">
        <v>1949847</v>
      </c>
      <c r="K7" s="54">
        <v>2004856</v>
      </c>
      <c r="L7" s="54">
        <v>2645578</v>
      </c>
      <c r="M7" s="54">
        <v>2053905</v>
      </c>
      <c r="N7" s="54">
        <v>2384815</v>
      </c>
      <c r="O7" s="54">
        <v>2163782</v>
      </c>
      <c r="P7" s="54">
        <v>1859278</v>
      </c>
      <c r="Q7" s="54">
        <v>1935651</v>
      </c>
      <c r="R7" s="54">
        <v>1893340</v>
      </c>
      <c r="S7" s="54">
        <v>1758221</v>
      </c>
      <c r="T7" s="54">
        <v>1796275</v>
      </c>
      <c r="U7" s="54">
        <v>1656167</v>
      </c>
      <c r="V7" s="54">
        <v>2211944</v>
      </c>
      <c r="W7" s="55">
        <v>2553081</v>
      </c>
      <c r="X7" s="55">
        <v>2621357</v>
      </c>
    </row>
    <row r="8" spans="1:24" ht="14.1" customHeight="1" x14ac:dyDescent="0.2">
      <c r="A8" s="153"/>
      <c r="B8" s="52" t="s">
        <v>229</v>
      </c>
      <c r="C8" s="53"/>
      <c r="D8" s="53"/>
      <c r="E8" s="53">
        <v>171278</v>
      </c>
      <c r="F8" s="53">
        <v>57419</v>
      </c>
      <c r="G8" s="53">
        <v>35489</v>
      </c>
      <c r="H8" s="53">
        <v>150540</v>
      </c>
      <c r="I8" s="54">
        <v>354478</v>
      </c>
      <c r="J8" s="53">
        <v>492643</v>
      </c>
      <c r="K8" s="53">
        <v>456093</v>
      </c>
      <c r="L8" s="54">
        <v>971158</v>
      </c>
      <c r="M8" s="55">
        <v>290986</v>
      </c>
      <c r="N8" s="55">
        <v>648088</v>
      </c>
      <c r="O8" s="55">
        <v>426848</v>
      </c>
      <c r="P8" s="55">
        <v>332777</v>
      </c>
      <c r="Q8" s="55">
        <v>130383</v>
      </c>
      <c r="R8" s="55">
        <v>180531</v>
      </c>
      <c r="S8" s="55">
        <v>163888</v>
      </c>
      <c r="T8" s="55">
        <v>77178</v>
      </c>
      <c r="U8" s="55">
        <v>43191</v>
      </c>
      <c r="V8" s="55">
        <v>415043</v>
      </c>
      <c r="W8" s="55">
        <v>213479</v>
      </c>
      <c r="X8" s="55">
        <v>450319</v>
      </c>
    </row>
    <row r="9" spans="1:24" ht="14.1" customHeight="1" x14ac:dyDescent="0.2">
      <c r="A9" s="153"/>
      <c r="B9" s="52" t="s">
        <v>230</v>
      </c>
      <c r="C9" s="54"/>
      <c r="D9" s="54"/>
      <c r="E9" s="54">
        <v>1336455</v>
      </c>
      <c r="F9" s="54">
        <v>1722995</v>
      </c>
      <c r="G9" s="54">
        <v>1854769</v>
      </c>
      <c r="H9" s="54">
        <v>1614903</v>
      </c>
      <c r="I9" s="54">
        <v>1395088</v>
      </c>
      <c r="J9" s="54">
        <v>1457204</v>
      </c>
      <c r="K9" s="54">
        <v>1548763</v>
      </c>
      <c r="L9" s="54">
        <v>1674420</v>
      </c>
      <c r="M9" s="54">
        <v>1762919</v>
      </c>
      <c r="N9" s="54">
        <v>1736727</v>
      </c>
      <c r="O9" s="54">
        <v>1736934</v>
      </c>
      <c r="P9" s="54">
        <v>1526501</v>
      </c>
      <c r="Q9" s="54">
        <v>1805268</v>
      </c>
      <c r="R9" s="54">
        <v>1712809</v>
      </c>
      <c r="S9" s="54">
        <v>1594333</v>
      </c>
      <c r="T9" s="54">
        <v>1719097</v>
      </c>
      <c r="U9" s="54">
        <v>1612976</v>
      </c>
      <c r="V9" s="54">
        <v>1796901</v>
      </c>
      <c r="W9" s="55">
        <v>2339602</v>
      </c>
      <c r="X9" s="55">
        <v>2171038</v>
      </c>
    </row>
    <row r="10" spans="1:24" ht="14.1" customHeight="1" x14ac:dyDescent="0.2">
      <c r="A10" s="153"/>
      <c r="B10" s="52" t="s">
        <v>231</v>
      </c>
      <c r="C10" s="55"/>
      <c r="D10" s="55"/>
      <c r="E10" s="55">
        <v>-240986</v>
      </c>
      <c r="F10" s="55">
        <v>386540</v>
      </c>
      <c r="G10" s="55">
        <v>131774</v>
      </c>
      <c r="H10" s="55">
        <v>-239993</v>
      </c>
      <c r="I10" s="55">
        <v>-219815</v>
      </c>
      <c r="J10" s="55">
        <v>62116</v>
      </c>
      <c r="K10" s="55">
        <v>92821</v>
      </c>
      <c r="L10" s="55">
        <v>125657</v>
      </c>
      <c r="M10" s="55">
        <v>88499</v>
      </c>
      <c r="N10" s="55">
        <v>-26192</v>
      </c>
      <c r="O10" s="55">
        <v>207</v>
      </c>
      <c r="P10" s="55">
        <v>-210433</v>
      </c>
      <c r="Q10" s="55">
        <v>278767</v>
      </c>
      <c r="R10" s="55">
        <v>-92459</v>
      </c>
      <c r="S10" s="55">
        <v>-118476</v>
      </c>
      <c r="T10" s="55">
        <v>124764</v>
      </c>
      <c r="U10" s="55">
        <v>-106121</v>
      </c>
      <c r="V10" s="55">
        <v>183925</v>
      </c>
      <c r="W10" s="55">
        <v>542701</v>
      </c>
      <c r="X10" s="55">
        <v>-168564</v>
      </c>
    </row>
    <row r="11" spans="1:24" ht="14.1" customHeight="1" x14ac:dyDescent="0.2">
      <c r="A11" s="153"/>
      <c r="B11" s="52" t="s">
        <v>232</v>
      </c>
      <c r="C11" s="53"/>
      <c r="D11" s="53"/>
      <c r="E11" s="53">
        <v>1467232</v>
      </c>
      <c r="F11" s="53">
        <v>220810</v>
      </c>
      <c r="G11" s="53">
        <v>607373</v>
      </c>
      <c r="H11" s="53">
        <v>1125419</v>
      </c>
      <c r="I11" s="54">
        <v>621019</v>
      </c>
      <c r="J11" s="53">
        <v>549416</v>
      </c>
      <c r="K11" s="53">
        <v>781245</v>
      </c>
      <c r="L11" s="54">
        <v>444229</v>
      </c>
      <c r="M11" s="55">
        <v>760396</v>
      </c>
      <c r="N11" s="55">
        <v>511282</v>
      </c>
      <c r="O11" s="55">
        <v>485875</v>
      </c>
      <c r="P11" s="55">
        <v>569945</v>
      </c>
      <c r="Q11" s="55">
        <v>498965</v>
      </c>
      <c r="R11" s="55">
        <v>536288</v>
      </c>
      <c r="S11" s="55">
        <v>497434</v>
      </c>
      <c r="T11" s="55">
        <v>640685</v>
      </c>
      <c r="U11" s="55">
        <v>512981</v>
      </c>
      <c r="V11" s="55">
        <v>1025817</v>
      </c>
      <c r="W11" s="55">
        <v>614537</v>
      </c>
      <c r="X11" s="55">
        <v>1199721</v>
      </c>
    </row>
    <row r="12" spans="1:24" ht="14.1" customHeight="1" x14ac:dyDescent="0.2">
      <c r="A12" s="153"/>
      <c r="B12" s="52" t="s">
        <v>233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129800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1</v>
      </c>
      <c r="S12" s="55">
        <v>1</v>
      </c>
      <c r="T12" s="55">
        <v>0</v>
      </c>
      <c r="U12" s="55">
        <v>55170</v>
      </c>
      <c r="V12" s="55">
        <v>75443</v>
      </c>
      <c r="W12" s="55">
        <v>0</v>
      </c>
      <c r="X12" s="55">
        <v>13126</v>
      </c>
    </row>
    <row r="13" spans="1:24" ht="14.1" customHeight="1" x14ac:dyDescent="0.2">
      <c r="A13" s="153"/>
      <c r="B13" s="52" t="s">
        <v>234</v>
      </c>
      <c r="C13" s="53"/>
      <c r="D13" s="53"/>
      <c r="E13" s="53">
        <v>447350</v>
      </c>
      <c r="F13" s="53">
        <v>1590100</v>
      </c>
      <c r="G13" s="53">
        <v>355000</v>
      </c>
      <c r="H13" s="53">
        <v>756821</v>
      </c>
      <c r="I13" s="54">
        <v>527128</v>
      </c>
      <c r="J13" s="53">
        <v>430000</v>
      </c>
      <c r="K13" s="53">
        <v>600000</v>
      </c>
      <c r="L13" s="54">
        <v>1030000</v>
      </c>
      <c r="M13" s="55">
        <v>660000</v>
      </c>
      <c r="N13" s="55">
        <v>384915</v>
      </c>
      <c r="O13" s="55">
        <v>571275</v>
      </c>
      <c r="P13" s="55">
        <v>1062291</v>
      </c>
      <c r="Q13" s="55">
        <v>513415</v>
      </c>
      <c r="R13" s="55">
        <v>735715</v>
      </c>
      <c r="S13" s="55">
        <v>478525</v>
      </c>
      <c r="T13" s="55">
        <v>1300731</v>
      </c>
      <c r="U13" s="55">
        <v>716300</v>
      </c>
      <c r="V13" s="55">
        <v>237000</v>
      </c>
      <c r="W13" s="55">
        <v>760823</v>
      </c>
      <c r="X13" s="55">
        <v>0</v>
      </c>
    </row>
    <row r="14" spans="1:24" ht="14.1" customHeight="1" x14ac:dyDescent="0.2">
      <c r="A14" s="153"/>
      <c r="B14" s="52" t="s">
        <v>235</v>
      </c>
      <c r="C14" s="54"/>
      <c r="D14" s="54"/>
      <c r="E14" s="54">
        <v>778896</v>
      </c>
      <c r="F14" s="54">
        <v>-982750</v>
      </c>
      <c r="G14" s="54">
        <v>384147</v>
      </c>
      <c r="H14" s="54">
        <v>128605</v>
      </c>
      <c r="I14" s="54">
        <v>-125924</v>
      </c>
      <c r="J14" s="54">
        <v>181532</v>
      </c>
      <c r="K14" s="54">
        <v>274066</v>
      </c>
      <c r="L14" s="54">
        <v>-330314</v>
      </c>
      <c r="M14" s="54">
        <v>188895</v>
      </c>
      <c r="N14" s="54">
        <v>100175</v>
      </c>
      <c r="O14" s="54">
        <v>-85193</v>
      </c>
      <c r="P14" s="54">
        <v>-702779</v>
      </c>
      <c r="Q14" s="54">
        <v>264317</v>
      </c>
      <c r="R14" s="54">
        <v>-291885</v>
      </c>
      <c r="S14" s="54">
        <v>-99567</v>
      </c>
      <c r="T14" s="54">
        <v>-535282</v>
      </c>
      <c r="U14" s="54">
        <v>-254270</v>
      </c>
      <c r="V14" s="54">
        <v>1048185</v>
      </c>
      <c r="W14" s="55">
        <v>396415</v>
      </c>
      <c r="X14" s="55">
        <v>1044283</v>
      </c>
    </row>
    <row r="15" spans="1:24" ht="14.1" customHeight="1" x14ac:dyDescent="0.2">
      <c r="A15" s="153"/>
      <c r="B15" s="3" t="s">
        <v>32</v>
      </c>
      <c r="C15" s="56"/>
      <c r="D15" s="56"/>
      <c r="E15" s="56">
        <v>5.6915701366866047</v>
      </c>
      <c r="F15" s="56">
        <v>6.700450308122444</v>
      </c>
      <c r="G15" s="56">
        <v>7.0880057420379075</v>
      </c>
      <c r="H15" s="56">
        <v>6.1399572306331169</v>
      </c>
      <c r="I15" s="56">
        <v>5.1229853891390897</v>
      </c>
      <c r="J15" s="56">
        <v>5.2303456268371846</v>
      </c>
      <c r="K15" s="56">
        <v>5.3806024716412928</v>
      </c>
      <c r="L15" s="56">
        <v>5.6494481681299415</v>
      </c>
      <c r="M15" s="56">
        <v>5.9224605779653183</v>
      </c>
      <c r="N15" s="56">
        <v>5.847022690620177</v>
      </c>
      <c r="O15" s="56">
        <v>5.9796028924613793</v>
      </c>
      <c r="P15" s="56">
        <v>5.5273353257073898</v>
      </c>
      <c r="Q15" s="56">
        <v>6.9946205985522241</v>
      </c>
      <c r="R15" s="56">
        <v>6.651267763107847</v>
      </c>
      <c r="S15" s="56">
        <v>6.0760426744842473</v>
      </c>
      <c r="T15" s="56">
        <v>6.5904128513083196</v>
      </c>
      <c r="U15" s="56">
        <v>6.1108137743656226</v>
      </c>
      <c r="V15" s="56">
        <v>6.3993666236730418</v>
      </c>
      <c r="W15" s="55">
        <v>8.1510437706425893</v>
      </c>
      <c r="X15" s="55">
        <v>7.1865816455865064</v>
      </c>
    </row>
    <row r="16" spans="1:24" ht="14.1" customHeight="1" x14ac:dyDescent="0.2">
      <c r="A16" s="154" t="s">
        <v>33</v>
      </c>
      <c r="B16" s="154"/>
      <c r="C16" s="57"/>
      <c r="D16" s="58"/>
      <c r="E16" s="58">
        <v>13831492</v>
      </c>
      <c r="F16" s="58">
        <v>15054966</v>
      </c>
      <c r="G16" s="58">
        <v>15649786</v>
      </c>
      <c r="H16" s="58">
        <v>15472031</v>
      </c>
      <c r="I16" s="57">
        <v>15916525</v>
      </c>
      <c r="J16" s="58">
        <v>16144269</v>
      </c>
      <c r="K16" s="58">
        <v>16704472</v>
      </c>
      <c r="L16" s="57">
        <v>16869077</v>
      </c>
      <c r="M16" s="58">
        <v>16212044</v>
      </c>
      <c r="N16" s="58">
        <v>15841654</v>
      </c>
      <c r="O16" s="58">
        <v>16008042</v>
      </c>
      <c r="P16" s="58">
        <v>15529263</v>
      </c>
      <c r="Q16" s="58">
        <v>15128270</v>
      </c>
      <c r="R16" s="58">
        <v>15196257</v>
      </c>
      <c r="S16" s="58">
        <v>15454229</v>
      </c>
      <c r="T16" s="58">
        <v>15810221</v>
      </c>
      <c r="U16" s="58">
        <v>16324337</v>
      </c>
      <c r="V16" s="58">
        <v>16063188</v>
      </c>
      <c r="W16" s="55">
        <v>15869418</v>
      </c>
      <c r="X16" s="55">
        <v>14917732</v>
      </c>
    </row>
    <row r="17" spans="1:24" ht="14.1" customHeight="1" x14ac:dyDescent="0.2">
      <c r="A17" s="154" t="s">
        <v>34</v>
      </c>
      <c r="B17" s="154"/>
      <c r="C17" s="57"/>
      <c r="D17" s="58"/>
      <c r="E17" s="58">
        <v>19057005</v>
      </c>
      <c r="F17" s="58">
        <v>20902067</v>
      </c>
      <c r="G17" s="58">
        <v>21168834</v>
      </c>
      <c r="H17" s="58">
        <v>21403253</v>
      </c>
      <c r="I17" s="57">
        <v>22089766</v>
      </c>
      <c r="J17" s="58">
        <v>22673871</v>
      </c>
      <c r="K17" s="58">
        <v>23432386</v>
      </c>
      <c r="L17" s="57">
        <v>24226024</v>
      </c>
      <c r="M17" s="58">
        <v>24578903</v>
      </c>
      <c r="N17" s="58">
        <v>24604063</v>
      </c>
      <c r="O17" s="58">
        <v>23916633</v>
      </c>
      <c r="P17" s="58">
        <v>22654556</v>
      </c>
      <c r="Q17" s="58">
        <v>20983696</v>
      </c>
      <c r="R17" s="58">
        <v>20899658</v>
      </c>
      <c r="S17" s="58">
        <v>21412527</v>
      </c>
      <c r="T17" s="58">
        <v>21425803</v>
      </c>
      <c r="U17" s="58">
        <v>21594743</v>
      </c>
      <c r="V17" s="58">
        <v>22132556</v>
      </c>
      <c r="W17" s="55">
        <v>22154949</v>
      </c>
      <c r="X17" s="55">
        <v>20917415</v>
      </c>
    </row>
    <row r="18" spans="1:24" ht="14.1" customHeight="1" x14ac:dyDescent="0.2">
      <c r="A18" s="154" t="s">
        <v>35</v>
      </c>
      <c r="B18" s="154"/>
      <c r="C18" s="57"/>
      <c r="D18" s="58"/>
      <c r="E18" s="58">
        <v>16684122</v>
      </c>
      <c r="F18" s="58">
        <v>19906327</v>
      </c>
      <c r="G18" s="58">
        <v>20696833</v>
      </c>
      <c r="H18" s="58">
        <v>20448157</v>
      </c>
      <c r="I18" s="57">
        <v>21041041</v>
      </c>
      <c r="J18" s="58">
        <v>21337840</v>
      </c>
      <c r="K18" s="58">
        <v>22075756</v>
      </c>
      <c r="L18" s="57">
        <v>22295243</v>
      </c>
      <c r="M18" s="58">
        <v>21415899</v>
      </c>
      <c r="N18" s="58">
        <v>20936499</v>
      </c>
      <c r="O18" s="58">
        <v>21140791</v>
      </c>
      <c r="P18" s="58">
        <v>20503727</v>
      </c>
      <c r="Q18" s="58">
        <v>19957608</v>
      </c>
      <c r="R18" s="58">
        <v>20036905</v>
      </c>
      <c r="S18" s="58">
        <v>20206571</v>
      </c>
      <c r="T18" s="58">
        <v>20491196</v>
      </c>
      <c r="U18" s="58">
        <v>21158534</v>
      </c>
      <c r="V18" s="58">
        <v>20761915</v>
      </c>
      <c r="W18" s="55">
        <v>20497078</v>
      </c>
      <c r="X18" s="55">
        <v>19226735</v>
      </c>
    </row>
    <row r="19" spans="1:24" ht="14.1" customHeight="1" x14ac:dyDescent="0.2">
      <c r="A19" s="154" t="s">
        <v>36</v>
      </c>
      <c r="B19" s="154"/>
      <c r="C19" s="57"/>
      <c r="D19" s="58"/>
      <c r="E19" s="58">
        <v>23481306</v>
      </c>
      <c r="F19" s="58">
        <v>25714615</v>
      </c>
      <c r="G19" s="58">
        <v>26167713</v>
      </c>
      <c r="H19" s="58">
        <v>26301535</v>
      </c>
      <c r="I19" s="57">
        <v>27231934</v>
      </c>
      <c r="J19" s="58">
        <v>27860568</v>
      </c>
      <c r="K19" s="58">
        <v>28784193</v>
      </c>
      <c r="L19" s="57">
        <v>29638647</v>
      </c>
      <c r="M19" s="58">
        <v>29766665</v>
      </c>
      <c r="N19" s="58">
        <v>29702758</v>
      </c>
      <c r="O19" s="58">
        <v>29047648</v>
      </c>
      <c r="P19" s="58">
        <v>27617304</v>
      </c>
      <c r="Q19" s="58">
        <v>25809377</v>
      </c>
      <c r="R19" s="58">
        <v>25751617</v>
      </c>
      <c r="S19" s="58">
        <v>26239661</v>
      </c>
      <c r="T19" s="58">
        <v>26084815</v>
      </c>
      <c r="U19" s="58">
        <v>26395437</v>
      </c>
      <c r="V19" s="58">
        <v>28079357</v>
      </c>
      <c r="W19" s="55">
        <v>28703097</v>
      </c>
      <c r="X19" s="55">
        <v>30209606</v>
      </c>
    </row>
    <row r="20" spans="1:24" ht="14.1" customHeight="1" x14ac:dyDescent="0.2">
      <c r="A20" s="154" t="s">
        <v>37</v>
      </c>
      <c r="B20" s="154"/>
      <c r="C20" s="59"/>
      <c r="D20" s="60"/>
      <c r="E20" s="60"/>
      <c r="F20" s="60"/>
      <c r="G20" s="60"/>
      <c r="H20" s="60"/>
      <c r="I20" s="61"/>
      <c r="J20" s="60"/>
      <c r="K20" s="60"/>
      <c r="L20" s="61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112">
        <v>0.74</v>
      </c>
      <c r="X20" s="112">
        <v>0.72</v>
      </c>
    </row>
    <row r="21" spans="1:24" ht="14.1" customHeight="1" x14ac:dyDescent="0.2">
      <c r="A21" s="154" t="s">
        <v>38</v>
      </c>
      <c r="B21" s="154"/>
      <c r="C21" s="62"/>
      <c r="D21" s="63"/>
      <c r="E21" s="63"/>
      <c r="F21" s="63"/>
      <c r="G21" s="63"/>
      <c r="H21" s="63"/>
      <c r="I21" s="64"/>
      <c r="J21" s="63"/>
      <c r="K21" s="63"/>
      <c r="L21" s="64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113">
        <v>90.9</v>
      </c>
      <c r="X21" s="113">
        <v>88.1</v>
      </c>
    </row>
    <row r="22" spans="1:24" ht="14.1" customHeight="1" x14ac:dyDescent="0.2">
      <c r="A22" s="154" t="s">
        <v>39</v>
      </c>
      <c r="B22" s="154"/>
      <c r="C22" s="62"/>
      <c r="D22" s="63"/>
      <c r="E22" s="63"/>
      <c r="F22" s="63"/>
      <c r="G22" s="63"/>
      <c r="H22" s="63"/>
      <c r="I22" s="64"/>
      <c r="J22" s="63"/>
      <c r="K22" s="63"/>
      <c r="L22" s="64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113">
        <v>12.9</v>
      </c>
      <c r="X22" s="113">
        <v>12.6</v>
      </c>
    </row>
    <row r="23" spans="1:24" ht="14.1" customHeight="1" x14ac:dyDescent="0.2">
      <c r="A23" s="154" t="s">
        <v>40</v>
      </c>
      <c r="B23" s="154"/>
      <c r="C23" s="62"/>
      <c r="D23" s="63"/>
      <c r="E23" s="63"/>
      <c r="F23" s="63"/>
      <c r="G23" s="63"/>
      <c r="H23" s="63"/>
      <c r="I23" s="64"/>
      <c r="J23" s="63"/>
      <c r="K23" s="63"/>
      <c r="L23" s="64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113"/>
      <c r="X23" s="113"/>
    </row>
    <row r="24" spans="1:24" ht="14.1" customHeight="1" x14ac:dyDescent="0.2">
      <c r="A24" s="4" t="s">
        <v>196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113">
        <v>11.7</v>
      </c>
      <c r="X24" s="113">
        <v>10.6</v>
      </c>
    </row>
    <row r="25" spans="1:24" ht="14.1" customHeight="1" x14ac:dyDescent="0.2">
      <c r="A25" s="154" t="s">
        <v>197</v>
      </c>
      <c r="B25" s="154"/>
      <c r="C25" s="62"/>
      <c r="D25" s="63"/>
      <c r="E25" s="63"/>
      <c r="F25" s="63"/>
      <c r="G25" s="63"/>
      <c r="H25" s="63"/>
      <c r="I25" s="64"/>
      <c r="J25" s="63"/>
      <c r="K25" s="63"/>
      <c r="L25" s="64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113"/>
      <c r="X25" s="113"/>
    </row>
    <row r="26" spans="1:24" ht="14.1" customHeight="1" x14ac:dyDescent="0.2">
      <c r="A26" s="155" t="s">
        <v>236</v>
      </c>
      <c r="B26" s="156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113">
        <v>75.8</v>
      </c>
      <c r="X26" s="113">
        <v>72.5</v>
      </c>
    </row>
    <row r="27" spans="1:24" ht="14.1" customHeight="1" x14ac:dyDescent="0.2">
      <c r="A27" s="152" t="s">
        <v>201</v>
      </c>
      <c r="B27" s="152"/>
      <c r="C27" s="54"/>
      <c r="D27" s="54"/>
      <c r="E27" s="54">
        <v>9631934</v>
      </c>
      <c r="F27" s="54">
        <v>8617238</v>
      </c>
      <c r="G27" s="54">
        <v>9083866</v>
      </c>
      <c r="H27" s="54">
        <v>9583280</v>
      </c>
      <c r="I27" s="54">
        <v>9688928</v>
      </c>
      <c r="J27" s="54">
        <v>9954537</v>
      </c>
      <c r="K27" s="54">
        <v>10469503</v>
      </c>
      <c r="L27" s="54">
        <v>10199214</v>
      </c>
      <c r="M27" s="54">
        <v>10641642</v>
      </c>
      <c r="N27" s="54">
        <v>10827670</v>
      </c>
      <c r="O27" s="54">
        <v>10934488</v>
      </c>
      <c r="P27" s="54">
        <v>10301785</v>
      </c>
      <c r="Q27" s="54">
        <v>10609272</v>
      </c>
      <c r="R27" s="54">
        <v>9924337</v>
      </c>
      <c r="S27" s="54">
        <v>8883699</v>
      </c>
      <c r="T27" s="54">
        <v>8456233</v>
      </c>
      <c r="U27" s="54">
        <v>8287164</v>
      </c>
      <c r="V27" s="54">
        <v>8984765</v>
      </c>
      <c r="W27" s="54">
        <v>7921470</v>
      </c>
      <c r="X27" s="54">
        <v>10259059</v>
      </c>
    </row>
    <row r="28" spans="1:24" ht="14.1" customHeight="1" x14ac:dyDescent="0.15">
      <c r="A28" s="65"/>
      <c r="B28" s="2" t="s">
        <v>19</v>
      </c>
      <c r="C28" s="54"/>
      <c r="D28" s="53"/>
      <c r="E28" s="53">
        <v>3144916</v>
      </c>
      <c r="F28" s="53">
        <v>1821626</v>
      </c>
      <c r="G28" s="53">
        <v>2173999</v>
      </c>
      <c r="H28" s="53">
        <v>2642597</v>
      </c>
      <c r="I28" s="54">
        <v>2836488</v>
      </c>
      <c r="J28" s="53">
        <v>2988904</v>
      </c>
      <c r="K28" s="53">
        <v>3270149</v>
      </c>
      <c r="L28" s="54">
        <v>2814378</v>
      </c>
      <c r="M28" s="53">
        <v>2934774</v>
      </c>
      <c r="N28" s="53">
        <v>3141143</v>
      </c>
      <c r="O28" s="53">
        <v>3105743</v>
      </c>
      <c r="P28" s="53">
        <v>2713397</v>
      </c>
      <c r="Q28" s="53">
        <v>2748947</v>
      </c>
      <c r="R28" s="53">
        <v>2599520</v>
      </c>
      <c r="S28" s="53">
        <v>2643429</v>
      </c>
      <c r="T28" s="53">
        <v>2008383</v>
      </c>
      <c r="U28" s="53">
        <v>1825064</v>
      </c>
      <c r="V28" s="53">
        <v>2663881</v>
      </c>
      <c r="W28" s="53">
        <v>2567595</v>
      </c>
      <c r="X28" s="53">
        <v>3767316</v>
      </c>
    </row>
    <row r="29" spans="1:24" ht="14.1" customHeight="1" x14ac:dyDescent="0.15">
      <c r="A29" s="65"/>
      <c r="B29" s="2" t="s">
        <v>20</v>
      </c>
      <c r="C29" s="54"/>
      <c r="D29" s="53"/>
      <c r="E29" s="53">
        <v>1670467</v>
      </c>
      <c r="F29" s="53">
        <v>1836393</v>
      </c>
      <c r="G29" s="53">
        <v>1626581</v>
      </c>
      <c r="H29" s="53">
        <v>1777988</v>
      </c>
      <c r="I29" s="54">
        <v>1873774</v>
      </c>
      <c r="J29" s="53">
        <v>1739620</v>
      </c>
      <c r="K29" s="53">
        <v>1729759</v>
      </c>
      <c r="L29" s="54">
        <v>1368384</v>
      </c>
      <c r="M29" s="53">
        <v>1221250</v>
      </c>
      <c r="N29" s="53">
        <v>1483996</v>
      </c>
      <c r="O29" s="53">
        <v>1578267</v>
      </c>
      <c r="P29" s="53">
        <v>1355817</v>
      </c>
      <c r="Q29" s="53">
        <v>1152761</v>
      </c>
      <c r="R29" s="53">
        <v>580805</v>
      </c>
      <c r="S29" s="53">
        <v>580962</v>
      </c>
      <c r="T29" s="53">
        <v>552600</v>
      </c>
      <c r="U29" s="53">
        <v>483696</v>
      </c>
      <c r="V29" s="53">
        <v>476551</v>
      </c>
      <c r="W29" s="53">
        <v>473818</v>
      </c>
      <c r="X29" s="53">
        <v>2304758</v>
      </c>
    </row>
    <row r="30" spans="1:24" ht="14.1" customHeight="1" x14ac:dyDescent="0.15">
      <c r="A30" s="65"/>
      <c r="B30" s="2" t="s">
        <v>21</v>
      </c>
      <c r="C30" s="54"/>
      <c r="D30" s="53"/>
      <c r="E30" s="53">
        <v>4816551</v>
      </c>
      <c r="F30" s="53">
        <v>4959219</v>
      </c>
      <c r="G30" s="53">
        <v>5283286</v>
      </c>
      <c r="H30" s="53">
        <v>5162695</v>
      </c>
      <c r="I30" s="54">
        <v>4978666</v>
      </c>
      <c r="J30" s="53">
        <v>5226013</v>
      </c>
      <c r="K30" s="53">
        <v>5469595</v>
      </c>
      <c r="L30" s="54">
        <v>6016452</v>
      </c>
      <c r="M30" s="53">
        <v>6485618</v>
      </c>
      <c r="N30" s="53">
        <v>6202531</v>
      </c>
      <c r="O30" s="53">
        <v>6250478</v>
      </c>
      <c r="P30" s="53">
        <v>6232571</v>
      </c>
      <c r="Q30" s="53">
        <v>6707564</v>
      </c>
      <c r="R30" s="53">
        <v>6744012</v>
      </c>
      <c r="S30" s="53">
        <v>5659308</v>
      </c>
      <c r="T30" s="53">
        <v>5895250</v>
      </c>
      <c r="U30" s="53">
        <v>5978404</v>
      </c>
      <c r="V30" s="53">
        <v>5844333</v>
      </c>
      <c r="W30" s="53">
        <v>4880057</v>
      </c>
      <c r="X30" s="53">
        <v>4186985</v>
      </c>
    </row>
    <row r="31" spans="1:24" ht="14.1" customHeight="1" x14ac:dyDescent="0.2">
      <c r="A31" s="152" t="s">
        <v>202</v>
      </c>
      <c r="B31" s="152"/>
      <c r="C31" s="54"/>
      <c r="D31" s="53"/>
      <c r="E31" s="53">
        <v>26979117</v>
      </c>
      <c r="F31" s="53">
        <v>28917416</v>
      </c>
      <c r="G31" s="53">
        <v>30188291</v>
      </c>
      <c r="H31" s="53">
        <v>33455834</v>
      </c>
      <c r="I31" s="54">
        <v>36070408</v>
      </c>
      <c r="J31" s="53">
        <v>38278408</v>
      </c>
      <c r="K31" s="53">
        <v>39341398</v>
      </c>
      <c r="L31" s="54">
        <v>40799435</v>
      </c>
      <c r="M31" s="53">
        <v>41773980</v>
      </c>
      <c r="N31" s="53">
        <v>42803886</v>
      </c>
      <c r="O31" s="53">
        <v>43816156</v>
      </c>
      <c r="P31" s="53">
        <v>44486327</v>
      </c>
      <c r="Q31" s="53">
        <v>46878703</v>
      </c>
      <c r="R31" s="53">
        <v>46322052</v>
      </c>
      <c r="S31" s="53">
        <v>46336099</v>
      </c>
      <c r="T31" s="53">
        <v>45699473</v>
      </c>
      <c r="U31" s="53">
        <v>44014576</v>
      </c>
      <c r="V31" s="53">
        <v>41769302</v>
      </c>
      <c r="W31" s="53">
        <v>40960262</v>
      </c>
      <c r="X31" s="53">
        <v>42294725</v>
      </c>
    </row>
    <row r="32" spans="1:24" ht="14.1" customHeight="1" x14ac:dyDescent="0.2">
      <c r="A32" s="51"/>
      <c r="B32" s="48" t="s">
        <v>14</v>
      </c>
      <c r="C32" s="54"/>
      <c r="D32" s="53"/>
      <c r="E32" s="53">
        <v>26251505</v>
      </c>
      <c r="F32" s="53">
        <v>28189804</v>
      </c>
      <c r="G32" s="53">
        <v>29762320</v>
      </c>
      <c r="H32" s="53">
        <v>0</v>
      </c>
      <c r="I32" s="54">
        <v>21013805</v>
      </c>
      <c r="J32" s="53">
        <v>22373224</v>
      </c>
      <c r="K32" s="53">
        <v>22943465</v>
      </c>
      <c r="L32" s="54">
        <v>23860933</v>
      </c>
      <c r="M32" s="53">
        <v>9137275</v>
      </c>
      <c r="N32" s="53">
        <v>25619801</v>
      </c>
      <c r="O32" s="53">
        <v>26311234</v>
      </c>
      <c r="P32" s="53">
        <v>26820362</v>
      </c>
      <c r="Q32" s="53">
        <v>28679989</v>
      </c>
      <c r="R32" s="53">
        <v>28320659</v>
      </c>
      <c r="S32" s="53">
        <v>28389188</v>
      </c>
      <c r="T32" s="53">
        <v>28550904</v>
      </c>
      <c r="U32" s="53">
        <v>28241886</v>
      </c>
      <c r="V32" s="53">
        <v>0</v>
      </c>
      <c r="W32" s="53">
        <v>0</v>
      </c>
      <c r="X32" s="53">
        <v>0</v>
      </c>
    </row>
    <row r="33" spans="1:24" ht="14.1" customHeight="1" x14ac:dyDescent="0.2">
      <c r="A33" s="157" t="s">
        <v>203</v>
      </c>
      <c r="B33" s="157"/>
      <c r="C33" s="54"/>
      <c r="D33" s="54"/>
      <c r="E33" s="54">
        <v>846931</v>
      </c>
      <c r="F33" s="54">
        <v>696459</v>
      </c>
      <c r="G33" s="54">
        <v>729151</v>
      </c>
      <c r="H33" s="54">
        <v>1015851</v>
      </c>
      <c r="I33" s="54">
        <v>588559</v>
      </c>
      <c r="J33" s="54">
        <v>952674</v>
      </c>
      <c r="K33" s="54">
        <v>1192596</v>
      </c>
      <c r="L33" s="54">
        <v>1679688</v>
      </c>
      <c r="M33" s="54">
        <v>1058846</v>
      </c>
      <c r="N33" s="54">
        <v>1062376</v>
      </c>
      <c r="O33" s="54">
        <v>796969</v>
      </c>
      <c r="P33" s="54">
        <v>676893</v>
      </c>
      <c r="Q33" s="54">
        <v>884570</v>
      </c>
      <c r="R33" s="54">
        <v>775667</v>
      </c>
      <c r="S33" s="54">
        <v>2560363</v>
      </c>
      <c r="T33" s="54">
        <v>2263753</v>
      </c>
      <c r="U33" s="54">
        <v>1819112</v>
      </c>
      <c r="V33" s="54">
        <v>4313196</v>
      </c>
      <c r="W33" s="54">
        <v>4392219</v>
      </c>
      <c r="X33" s="54">
        <v>3466155</v>
      </c>
    </row>
    <row r="34" spans="1:24" ht="14.1" customHeight="1" x14ac:dyDescent="0.2">
      <c r="A34" s="48"/>
      <c r="B34" s="48" t="s">
        <v>15</v>
      </c>
      <c r="C34" s="54"/>
      <c r="D34" s="53"/>
      <c r="E34" s="53">
        <v>804222</v>
      </c>
      <c r="F34" s="53">
        <v>660824</v>
      </c>
      <c r="G34" s="53">
        <v>576754</v>
      </c>
      <c r="H34" s="53">
        <v>462749</v>
      </c>
      <c r="I34" s="54">
        <v>354189</v>
      </c>
      <c r="J34" s="53">
        <v>468439</v>
      </c>
      <c r="K34" s="53">
        <v>455055</v>
      </c>
      <c r="L34" s="54">
        <v>1152878</v>
      </c>
      <c r="M34" s="53">
        <v>881442</v>
      </c>
      <c r="N34" s="53">
        <v>930911</v>
      </c>
      <c r="O34" s="53">
        <v>701749</v>
      </c>
      <c r="P34" s="53">
        <v>529929</v>
      </c>
      <c r="Q34" s="53">
        <v>493626</v>
      </c>
      <c r="R34" s="53">
        <v>423209</v>
      </c>
      <c r="S34" s="53">
        <v>871738</v>
      </c>
      <c r="T34" s="53">
        <v>877448</v>
      </c>
      <c r="U34" s="53">
        <v>695064</v>
      </c>
      <c r="V34" s="53">
        <v>848266</v>
      </c>
      <c r="W34" s="53">
        <v>455656</v>
      </c>
      <c r="X34" s="53">
        <v>22479</v>
      </c>
    </row>
    <row r="35" spans="1:24" ht="14.1" customHeight="1" x14ac:dyDescent="0.2">
      <c r="A35" s="51"/>
      <c r="B35" s="48" t="s">
        <v>16</v>
      </c>
      <c r="C35" s="54"/>
      <c r="D35" s="53"/>
      <c r="E35" s="53">
        <v>0</v>
      </c>
      <c r="F35" s="53">
        <v>0</v>
      </c>
      <c r="G35" s="53">
        <v>0</v>
      </c>
      <c r="H35" s="53">
        <v>347998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</row>
    <row r="36" spans="1:24" ht="14.1" customHeight="1" x14ac:dyDescent="0.2">
      <c r="A36" s="51"/>
      <c r="B36" s="48" t="s">
        <v>17</v>
      </c>
      <c r="C36" s="54"/>
      <c r="D36" s="53"/>
      <c r="E36" s="53">
        <v>42709</v>
      </c>
      <c r="F36" s="53">
        <v>35635</v>
      </c>
      <c r="G36" s="53">
        <v>152397</v>
      </c>
      <c r="H36" s="53">
        <v>205104</v>
      </c>
      <c r="I36" s="54">
        <v>234370</v>
      </c>
      <c r="J36" s="53">
        <v>484235</v>
      </c>
      <c r="K36" s="53">
        <v>737541</v>
      </c>
      <c r="L36" s="54">
        <v>526810</v>
      </c>
      <c r="M36" s="53">
        <v>177404</v>
      </c>
      <c r="N36" s="53">
        <v>131465</v>
      </c>
      <c r="O36" s="53">
        <v>95220</v>
      </c>
      <c r="P36" s="53">
        <v>146964</v>
      </c>
      <c r="Q36" s="53">
        <v>390944</v>
      </c>
      <c r="R36" s="53">
        <v>352456</v>
      </c>
      <c r="S36" s="53">
        <v>1688624</v>
      </c>
      <c r="T36" s="53">
        <v>1386305</v>
      </c>
      <c r="U36" s="53">
        <v>1124048</v>
      </c>
      <c r="V36" s="53">
        <v>3464930</v>
      </c>
      <c r="W36" s="53">
        <v>3936563</v>
      </c>
      <c r="X36" s="53">
        <v>3443676</v>
      </c>
    </row>
    <row r="37" spans="1:24" ht="14.1" customHeight="1" x14ac:dyDescent="0.2">
      <c r="A37" s="51"/>
      <c r="B37" s="48" t="s">
        <v>18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1</v>
      </c>
      <c r="S37" s="53">
        <v>1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</row>
    <row r="38" spans="1:24" ht="14.1" customHeight="1" x14ac:dyDescent="0.2">
      <c r="A38" s="152" t="s">
        <v>204</v>
      </c>
      <c r="B38" s="152"/>
      <c r="C38" s="54"/>
      <c r="D38" s="53"/>
      <c r="E38" s="53">
        <v>166851</v>
      </c>
      <c r="F38" s="53">
        <v>142096</v>
      </c>
      <c r="G38" s="53">
        <v>100169</v>
      </c>
      <c r="H38" s="53">
        <v>47859</v>
      </c>
      <c r="I38" s="54">
        <v>40117</v>
      </c>
      <c r="J38" s="53">
        <v>40216</v>
      </c>
      <c r="K38" s="53">
        <v>18214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1</v>
      </c>
      <c r="S38" s="53">
        <v>1</v>
      </c>
      <c r="T38" s="53">
        <v>1</v>
      </c>
      <c r="U38" s="53">
        <v>1</v>
      </c>
      <c r="V38" s="53">
        <v>1</v>
      </c>
      <c r="W38" s="53">
        <v>0</v>
      </c>
      <c r="X38" s="53">
        <v>0</v>
      </c>
    </row>
    <row r="39" spans="1:24" ht="14.1" customHeight="1" x14ac:dyDescent="0.2">
      <c r="A39" s="152" t="s">
        <v>205</v>
      </c>
      <c r="B39" s="152"/>
      <c r="C39" s="54"/>
      <c r="D39" s="53"/>
      <c r="E39" s="53">
        <v>1890209</v>
      </c>
      <c r="F39" s="53">
        <v>2358403</v>
      </c>
      <c r="G39" s="53">
        <v>2396113</v>
      </c>
      <c r="H39" s="53">
        <v>2432969</v>
      </c>
      <c r="I39" s="54">
        <v>2454220</v>
      </c>
      <c r="J39" s="53">
        <v>2464901</v>
      </c>
      <c r="K39" s="53">
        <v>2474925</v>
      </c>
      <c r="L39" s="54">
        <v>2479021</v>
      </c>
      <c r="M39" s="53">
        <v>2481960</v>
      </c>
      <c r="N39" s="53">
        <v>2484275</v>
      </c>
      <c r="O39" s="53">
        <v>2486713</v>
      </c>
      <c r="P39" s="53">
        <v>2486930</v>
      </c>
      <c r="Q39" s="53">
        <v>889876</v>
      </c>
      <c r="R39" s="53">
        <v>890143</v>
      </c>
      <c r="S39" s="53">
        <v>790341</v>
      </c>
      <c r="T39" s="53">
        <v>790387</v>
      </c>
      <c r="U39" s="53">
        <v>792248</v>
      </c>
      <c r="V39" s="53">
        <v>623528</v>
      </c>
      <c r="W39" s="53">
        <v>60017</v>
      </c>
      <c r="X39" s="53">
        <v>60090</v>
      </c>
    </row>
    <row r="40" spans="1:24" ht="14.1" customHeight="1" x14ac:dyDescent="0.2"/>
    <row r="41" spans="1:24" ht="14.1" customHeight="1" x14ac:dyDescent="0.2"/>
    <row r="42" spans="1:24" ht="14.1" customHeight="1" x14ac:dyDescent="0.2"/>
    <row r="43" spans="1:24" ht="14.1" customHeight="1" x14ac:dyDescent="0.2"/>
    <row r="44" spans="1:24" ht="14.1" customHeight="1" x14ac:dyDescent="0.2"/>
    <row r="45" spans="1:24" ht="14.1" customHeight="1" x14ac:dyDescent="0.2"/>
    <row r="46" spans="1:24" ht="14.1" customHeight="1" x14ac:dyDescent="0.2"/>
    <row r="47" spans="1:24" ht="14.1" customHeight="1" x14ac:dyDescent="0.2"/>
    <row r="48" spans="1:24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20:B20"/>
    <mergeCell ref="A21:B21"/>
    <mergeCell ref="A22:B22"/>
    <mergeCell ref="A4:B4"/>
    <mergeCell ref="A5:A15"/>
    <mergeCell ref="A16:B16"/>
    <mergeCell ref="A17:B17"/>
    <mergeCell ref="A18:B18"/>
    <mergeCell ref="A19:B19"/>
    <mergeCell ref="A39:B39"/>
    <mergeCell ref="A23:B23"/>
    <mergeCell ref="A25:B25"/>
    <mergeCell ref="A27:B27"/>
    <mergeCell ref="A31:B31"/>
    <mergeCell ref="A33:B33"/>
    <mergeCell ref="A38:B38"/>
    <mergeCell ref="A26:B2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27"/>
  <sheetViews>
    <sheetView topLeftCell="E1" workbookViewId="0">
      <selection activeCell="V20" sqref="V20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hidden="1" customWidth="1"/>
    <col min="4" max="4" width="8.6640625" style="43" hidden="1" customWidth="1"/>
    <col min="5" max="8" width="8.6640625" style="43" customWidth="1"/>
    <col min="9" max="9" width="8.6640625" style="45" customWidth="1"/>
    <col min="10" max="14" width="8.6640625" style="43" customWidth="1"/>
    <col min="15" max="15" width="10.21875" style="43" customWidth="1"/>
    <col min="16" max="16384" width="9" style="43"/>
  </cols>
  <sheetData>
    <row r="1" spans="1:24" ht="14.1" customHeight="1" x14ac:dyDescent="0.2">
      <c r="A1" s="44" t="s">
        <v>139</v>
      </c>
      <c r="M1" s="46" t="s">
        <v>312</v>
      </c>
      <c r="W1" s="46" t="s">
        <v>312</v>
      </c>
    </row>
    <row r="2" spans="1:24" ht="14.1" customHeight="1" x14ac:dyDescent="0.15">
      <c r="M2" s="22" t="s">
        <v>172</v>
      </c>
      <c r="W2" s="22" t="s">
        <v>172</v>
      </c>
    </row>
    <row r="3" spans="1:24" ht="14.1" customHeight="1" x14ac:dyDescent="0.2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184</v>
      </c>
      <c r="P3" s="48" t="s">
        <v>188</v>
      </c>
      <c r="Q3" s="48" t="s">
        <v>189</v>
      </c>
      <c r="R3" s="48" t="s">
        <v>190</v>
      </c>
      <c r="S3" s="48" t="s">
        <v>195</v>
      </c>
      <c r="T3" s="48" t="s">
        <v>198</v>
      </c>
      <c r="U3" s="48" t="s">
        <v>199</v>
      </c>
      <c r="V3" s="48" t="s">
        <v>206</v>
      </c>
      <c r="W3" s="48" t="s">
        <v>313</v>
      </c>
      <c r="X3" s="48" t="s">
        <v>314</v>
      </c>
    </row>
    <row r="4" spans="1:24" ht="14.1" customHeight="1" x14ac:dyDescent="0.2">
      <c r="A4" s="152" t="s">
        <v>85</v>
      </c>
      <c r="B4" s="152"/>
      <c r="C4" s="50"/>
      <c r="D4" s="50"/>
      <c r="E4" s="50">
        <v>6891</v>
      </c>
      <c r="F4" s="50">
        <v>6900</v>
      </c>
      <c r="G4" s="50">
        <v>6885</v>
      </c>
      <c r="H4" s="50">
        <v>6876</v>
      </c>
      <c r="I4" s="50">
        <v>6936</v>
      </c>
      <c r="J4" s="50">
        <v>6924</v>
      </c>
      <c r="K4" s="50">
        <v>6918</v>
      </c>
      <c r="L4" s="50">
        <v>6913</v>
      </c>
      <c r="M4" s="50">
        <v>7062</v>
      </c>
      <c r="N4" s="50">
        <v>7060</v>
      </c>
      <c r="O4" s="50">
        <v>7055</v>
      </c>
      <c r="P4" s="50">
        <v>7072</v>
      </c>
      <c r="Q4" s="50">
        <v>7113</v>
      </c>
      <c r="R4" s="50">
        <v>7117</v>
      </c>
      <c r="S4" s="50">
        <v>7065</v>
      </c>
      <c r="T4" s="50">
        <v>7004</v>
      </c>
      <c r="U4" s="50">
        <v>6925</v>
      </c>
      <c r="V4" s="50">
        <v>6847</v>
      </c>
      <c r="W4" s="50">
        <v>6759</v>
      </c>
      <c r="X4" s="50">
        <v>6652</v>
      </c>
    </row>
    <row r="5" spans="1:24" ht="14.1" customHeight="1" x14ac:dyDescent="0.2">
      <c r="A5" s="153" t="s">
        <v>13</v>
      </c>
      <c r="B5" s="52" t="s">
        <v>22</v>
      </c>
      <c r="C5" s="53"/>
      <c r="D5" s="53"/>
      <c r="E5" s="53">
        <v>3303553</v>
      </c>
      <c r="F5" s="53">
        <v>3693360</v>
      </c>
      <c r="G5" s="53">
        <v>3515257</v>
      </c>
      <c r="H5" s="53">
        <v>2993298</v>
      </c>
      <c r="I5" s="54">
        <v>3217924</v>
      </c>
      <c r="J5" s="53">
        <v>2916223</v>
      </c>
      <c r="K5" s="53">
        <v>2936611</v>
      </c>
      <c r="L5" s="53">
        <v>3343738</v>
      </c>
      <c r="M5" s="55">
        <v>3529147</v>
      </c>
      <c r="N5" s="55">
        <v>2960745</v>
      </c>
      <c r="O5" s="55">
        <v>3028720</v>
      </c>
      <c r="P5" s="55">
        <v>3221921</v>
      </c>
      <c r="Q5" s="55">
        <v>3670938</v>
      </c>
      <c r="R5" s="55">
        <v>2739244</v>
      </c>
      <c r="S5" s="55">
        <v>2526049</v>
      </c>
      <c r="T5" s="55">
        <v>2517218</v>
      </c>
      <c r="U5" s="55">
        <v>2714712</v>
      </c>
      <c r="V5" s="55">
        <v>2880031</v>
      </c>
      <c r="W5" s="55">
        <v>3649467</v>
      </c>
      <c r="X5" s="55">
        <v>3540147</v>
      </c>
    </row>
    <row r="6" spans="1:24" ht="14.1" customHeight="1" x14ac:dyDescent="0.2">
      <c r="A6" s="153"/>
      <c r="B6" s="52" t="s">
        <v>23</v>
      </c>
      <c r="C6" s="53"/>
      <c r="D6" s="53"/>
      <c r="E6" s="53">
        <v>3188018</v>
      </c>
      <c r="F6" s="53">
        <v>3584922</v>
      </c>
      <c r="G6" s="53">
        <v>3389305</v>
      </c>
      <c r="H6" s="53">
        <v>2872060</v>
      </c>
      <c r="I6" s="54">
        <v>3039792</v>
      </c>
      <c r="J6" s="53">
        <v>2748802</v>
      </c>
      <c r="K6" s="53">
        <v>2775424</v>
      </c>
      <c r="L6" s="53">
        <v>3118774</v>
      </c>
      <c r="M6" s="55">
        <v>3336939</v>
      </c>
      <c r="N6" s="55">
        <v>2660751</v>
      </c>
      <c r="O6" s="55">
        <v>2826854</v>
      </c>
      <c r="P6" s="55">
        <v>3145612</v>
      </c>
      <c r="Q6" s="55">
        <v>3548537</v>
      </c>
      <c r="R6" s="55">
        <v>2569362</v>
      </c>
      <c r="S6" s="55">
        <v>2277730</v>
      </c>
      <c r="T6" s="55">
        <v>2373209</v>
      </c>
      <c r="U6" s="55">
        <v>2422533</v>
      </c>
      <c r="V6" s="55">
        <v>2624400</v>
      </c>
      <c r="W6" s="55">
        <v>3388232</v>
      </c>
      <c r="X6" s="55">
        <v>3208393</v>
      </c>
    </row>
    <row r="7" spans="1:24" ht="14.1" customHeight="1" x14ac:dyDescent="0.2">
      <c r="A7" s="153"/>
      <c r="B7" s="52" t="s">
        <v>24</v>
      </c>
      <c r="C7" s="54">
        <f>+C5-C6</f>
        <v>0</v>
      </c>
      <c r="D7" s="54">
        <f>+D5-D6</f>
        <v>0</v>
      </c>
      <c r="E7" s="54">
        <v>115535</v>
      </c>
      <c r="F7" s="54">
        <v>108438</v>
      </c>
      <c r="G7" s="54">
        <v>125952</v>
      </c>
      <c r="H7" s="54">
        <v>121238</v>
      </c>
      <c r="I7" s="54">
        <v>178132</v>
      </c>
      <c r="J7" s="54">
        <v>167421</v>
      </c>
      <c r="K7" s="54">
        <v>161187</v>
      </c>
      <c r="L7" s="54">
        <v>224964</v>
      </c>
      <c r="M7" s="54">
        <v>192208</v>
      </c>
      <c r="N7" s="54">
        <v>299994</v>
      </c>
      <c r="O7" s="54">
        <v>201866</v>
      </c>
      <c r="P7" s="54">
        <v>76309</v>
      </c>
      <c r="Q7" s="54">
        <v>122401</v>
      </c>
      <c r="R7" s="54">
        <v>169882</v>
      </c>
      <c r="S7" s="54">
        <v>248319</v>
      </c>
      <c r="T7" s="54">
        <v>144009</v>
      </c>
      <c r="U7" s="54">
        <v>292179</v>
      </c>
      <c r="V7" s="54">
        <v>255631</v>
      </c>
      <c r="W7" s="55">
        <v>261235</v>
      </c>
      <c r="X7" s="55">
        <v>331754</v>
      </c>
    </row>
    <row r="8" spans="1:24" ht="14.1" customHeight="1" x14ac:dyDescent="0.2">
      <c r="A8" s="153"/>
      <c r="B8" s="52" t="s">
        <v>25</v>
      </c>
      <c r="C8" s="53"/>
      <c r="D8" s="53"/>
      <c r="E8" s="53">
        <v>0</v>
      </c>
      <c r="F8" s="53">
        <v>44280</v>
      </c>
      <c r="G8" s="53">
        <v>39275</v>
      </c>
      <c r="H8" s="53">
        <v>0</v>
      </c>
      <c r="I8" s="54">
        <v>16738</v>
      </c>
      <c r="J8" s="53">
        <v>0</v>
      </c>
      <c r="K8" s="53">
        <v>0</v>
      </c>
      <c r="L8" s="54">
        <v>44632</v>
      </c>
      <c r="M8" s="55">
        <v>2304</v>
      </c>
      <c r="N8" s="55">
        <v>98722</v>
      </c>
      <c r="O8" s="55">
        <v>74357</v>
      </c>
      <c r="P8" s="55">
        <v>0</v>
      </c>
      <c r="Q8" s="55">
        <v>0</v>
      </c>
      <c r="R8" s="55">
        <v>500</v>
      </c>
      <c r="S8" s="55">
        <v>17797</v>
      </c>
      <c r="T8" s="55">
        <v>1000</v>
      </c>
      <c r="U8" s="55">
        <v>500</v>
      </c>
      <c r="V8" s="55">
        <v>85848</v>
      </c>
      <c r="W8" s="55">
        <v>47286</v>
      </c>
      <c r="X8" s="55">
        <v>61433</v>
      </c>
    </row>
    <row r="9" spans="1:24" ht="14.1" customHeight="1" x14ac:dyDescent="0.2">
      <c r="A9" s="153"/>
      <c r="B9" s="52" t="s">
        <v>26</v>
      </c>
      <c r="C9" s="54">
        <f>+C7-C8</f>
        <v>0</v>
      </c>
      <c r="D9" s="54">
        <f>+D7-D8</f>
        <v>0</v>
      </c>
      <c r="E9" s="54">
        <v>115535</v>
      </c>
      <c r="F9" s="54">
        <v>64158</v>
      </c>
      <c r="G9" s="54">
        <v>86677</v>
      </c>
      <c r="H9" s="54">
        <v>121238</v>
      </c>
      <c r="I9" s="54">
        <v>161394</v>
      </c>
      <c r="J9" s="54">
        <v>167421</v>
      </c>
      <c r="K9" s="54">
        <v>161187</v>
      </c>
      <c r="L9" s="54">
        <v>180332</v>
      </c>
      <c r="M9" s="54">
        <v>189904</v>
      </c>
      <c r="N9" s="54">
        <v>201272</v>
      </c>
      <c r="O9" s="54">
        <v>127509</v>
      </c>
      <c r="P9" s="54">
        <v>76309</v>
      </c>
      <c r="Q9" s="54">
        <v>122401</v>
      </c>
      <c r="R9" s="54">
        <v>169382</v>
      </c>
      <c r="S9" s="54">
        <v>230522</v>
      </c>
      <c r="T9" s="54">
        <v>143009</v>
      </c>
      <c r="U9" s="54">
        <v>291679</v>
      </c>
      <c r="V9" s="54">
        <v>169783</v>
      </c>
      <c r="W9" s="55">
        <v>213949</v>
      </c>
      <c r="X9" s="55">
        <v>270321</v>
      </c>
    </row>
    <row r="10" spans="1:24" ht="14.1" customHeight="1" x14ac:dyDescent="0.2">
      <c r="A10" s="153"/>
      <c r="B10" s="52" t="s">
        <v>27</v>
      </c>
      <c r="C10" s="55"/>
      <c r="D10" s="55"/>
      <c r="E10" s="55">
        <v>-70313</v>
      </c>
      <c r="F10" s="55">
        <v>-51707</v>
      </c>
      <c r="G10" s="55">
        <v>22519</v>
      </c>
      <c r="H10" s="55">
        <v>34810</v>
      </c>
      <c r="I10" s="55">
        <v>40156</v>
      </c>
      <c r="J10" s="55">
        <v>6027</v>
      </c>
      <c r="K10" s="55">
        <v>-6234</v>
      </c>
      <c r="L10" s="55">
        <v>19145</v>
      </c>
      <c r="M10" s="55">
        <v>9572</v>
      </c>
      <c r="N10" s="55">
        <v>11368</v>
      </c>
      <c r="O10" s="55">
        <v>-73763</v>
      </c>
      <c r="P10" s="55">
        <v>-51200</v>
      </c>
      <c r="Q10" s="55">
        <v>46092</v>
      </c>
      <c r="R10" s="55">
        <v>46981</v>
      </c>
      <c r="S10" s="55">
        <v>61140</v>
      </c>
      <c r="T10" s="55">
        <v>-87513</v>
      </c>
      <c r="U10" s="55">
        <v>148670</v>
      </c>
      <c r="V10" s="55">
        <v>-121896</v>
      </c>
      <c r="W10" s="55">
        <v>44166</v>
      </c>
      <c r="X10" s="55">
        <v>56372</v>
      </c>
    </row>
    <row r="11" spans="1:24" ht="14.1" customHeight="1" x14ac:dyDescent="0.2">
      <c r="A11" s="153"/>
      <c r="B11" s="52" t="s">
        <v>28</v>
      </c>
      <c r="C11" s="53"/>
      <c r="D11" s="53"/>
      <c r="E11" s="53">
        <v>28586</v>
      </c>
      <c r="F11" s="53">
        <v>13380</v>
      </c>
      <c r="G11" s="53">
        <v>7998</v>
      </c>
      <c r="H11" s="53">
        <v>3858</v>
      </c>
      <c r="I11" s="54">
        <v>2548</v>
      </c>
      <c r="J11" s="53">
        <v>1068</v>
      </c>
      <c r="K11" s="53">
        <v>1460</v>
      </c>
      <c r="L11" s="54">
        <v>1667</v>
      </c>
      <c r="M11" s="55">
        <v>829</v>
      </c>
      <c r="N11" s="55">
        <v>1130</v>
      </c>
      <c r="O11" s="55">
        <v>1423</v>
      </c>
      <c r="P11" s="55">
        <v>724</v>
      </c>
      <c r="Q11" s="55">
        <v>94137</v>
      </c>
      <c r="R11" s="55">
        <v>35258</v>
      </c>
      <c r="S11" s="55">
        <v>16440</v>
      </c>
      <c r="T11" s="55">
        <v>161</v>
      </c>
      <c r="U11" s="55">
        <v>1557</v>
      </c>
      <c r="V11" s="55">
        <v>2916</v>
      </c>
      <c r="W11" s="55">
        <v>3913</v>
      </c>
      <c r="X11" s="55">
        <v>1370</v>
      </c>
    </row>
    <row r="12" spans="1:24" ht="14.1" customHeight="1" x14ac:dyDescent="0.2">
      <c r="A12" s="153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8792</v>
      </c>
      <c r="W12" s="55">
        <v>2258</v>
      </c>
      <c r="X12" s="55">
        <v>0</v>
      </c>
    </row>
    <row r="13" spans="1:24" ht="14.1" customHeight="1" x14ac:dyDescent="0.2">
      <c r="A13" s="153"/>
      <c r="B13" s="52" t="s">
        <v>30</v>
      </c>
      <c r="C13" s="53"/>
      <c r="D13" s="53"/>
      <c r="E13" s="53">
        <v>0</v>
      </c>
      <c r="F13" s="53">
        <v>50000</v>
      </c>
      <c r="G13" s="53">
        <v>140000</v>
      </c>
      <c r="H13" s="53">
        <v>10000</v>
      </c>
      <c r="I13" s="54">
        <v>110000</v>
      </c>
      <c r="J13" s="53">
        <v>0</v>
      </c>
      <c r="K13" s="53">
        <v>43000</v>
      </c>
      <c r="L13" s="54">
        <v>68000</v>
      </c>
      <c r="M13" s="55">
        <v>40000</v>
      </c>
      <c r="N13" s="55">
        <v>15000</v>
      </c>
      <c r="O13" s="55">
        <v>65000</v>
      </c>
      <c r="P13" s="55">
        <v>150000</v>
      </c>
      <c r="Q13" s="55">
        <v>66000</v>
      </c>
      <c r="R13" s="55">
        <v>80000</v>
      </c>
      <c r="S13" s="55">
        <v>0</v>
      </c>
      <c r="T13" s="55">
        <v>28000</v>
      </c>
      <c r="U13" s="55">
        <v>0</v>
      </c>
      <c r="V13" s="55">
        <v>76192</v>
      </c>
      <c r="W13" s="55">
        <v>250000</v>
      </c>
      <c r="X13" s="55">
        <v>103513</v>
      </c>
    </row>
    <row r="14" spans="1:24" ht="14.1" customHeight="1" x14ac:dyDescent="0.2">
      <c r="A14" s="153"/>
      <c r="B14" s="52" t="s">
        <v>31</v>
      </c>
      <c r="C14" s="54">
        <f>+C10+C11+C12-C13</f>
        <v>0</v>
      </c>
      <c r="D14" s="54">
        <f>+D10+D11+D12-D13</f>
        <v>0</v>
      </c>
      <c r="E14" s="54">
        <v>-41727</v>
      </c>
      <c r="F14" s="54">
        <v>-88327</v>
      </c>
      <c r="G14" s="54">
        <v>-109483</v>
      </c>
      <c r="H14" s="54">
        <v>28668</v>
      </c>
      <c r="I14" s="54">
        <v>-67296</v>
      </c>
      <c r="J14" s="54">
        <v>7095</v>
      </c>
      <c r="K14" s="54">
        <v>-47774</v>
      </c>
      <c r="L14" s="54">
        <v>-47188</v>
      </c>
      <c r="M14" s="54">
        <v>-29599</v>
      </c>
      <c r="N14" s="54">
        <v>-2502</v>
      </c>
      <c r="O14" s="54">
        <v>-137340</v>
      </c>
      <c r="P14" s="54">
        <v>-200476</v>
      </c>
      <c r="Q14" s="54">
        <v>74229</v>
      </c>
      <c r="R14" s="54">
        <v>2239</v>
      </c>
      <c r="S14" s="54">
        <v>77580</v>
      </c>
      <c r="T14" s="54">
        <v>-115352</v>
      </c>
      <c r="U14" s="54">
        <v>150227</v>
      </c>
      <c r="V14" s="54">
        <v>-186380</v>
      </c>
      <c r="W14" s="55">
        <v>-199663</v>
      </c>
      <c r="X14" s="55">
        <v>-45771</v>
      </c>
    </row>
    <row r="15" spans="1:24" ht="14.1" customHeight="1" x14ac:dyDescent="0.2">
      <c r="A15" s="153"/>
      <c r="B15" s="3" t="s">
        <v>32</v>
      </c>
      <c r="C15" s="56" t="e">
        <f>+C9/C19*100</f>
        <v>#DIV/0!</v>
      </c>
      <c r="D15" s="56" t="e">
        <f>+D9/D19*100</f>
        <v>#DIV/0!</v>
      </c>
      <c r="E15" s="56">
        <v>6.8069675161506042</v>
      </c>
      <c r="F15" s="56">
        <v>3.4807886054872959</v>
      </c>
      <c r="G15" s="56">
        <v>4.566718387367855</v>
      </c>
      <c r="H15" s="56">
        <v>6.5970565237335261</v>
      </c>
      <c r="I15" s="56">
        <v>8.2295549909211481</v>
      </c>
      <c r="J15" s="56">
        <v>8.3461409423575343</v>
      </c>
      <c r="K15" s="56">
        <v>7.8347702287772156</v>
      </c>
      <c r="L15" s="56">
        <v>8.495775008857029</v>
      </c>
      <c r="M15" s="56">
        <v>8.8334385354011538</v>
      </c>
      <c r="N15" s="56">
        <v>9.2521622410539646</v>
      </c>
      <c r="O15" s="56">
        <v>5.9885900754227288</v>
      </c>
      <c r="P15" s="56">
        <v>3.7690771591721259</v>
      </c>
      <c r="Q15" s="56">
        <v>6.7101875054478715</v>
      </c>
      <c r="R15" s="56">
        <v>9.3714590489005349</v>
      </c>
      <c r="S15" s="56">
        <v>12.403445299838797</v>
      </c>
      <c r="T15" s="56">
        <v>7.5045916814475078</v>
      </c>
      <c r="U15" s="56">
        <v>15.231430494610651</v>
      </c>
      <c r="V15" s="56">
        <v>7.997277450412386</v>
      </c>
      <c r="W15" s="55">
        <v>9.897971079931752</v>
      </c>
      <c r="X15" s="55">
        <v>11.959047756824157</v>
      </c>
    </row>
    <row r="16" spans="1:24" ht="14.1" customHeight="1" x14ac:dyDescent="0.2">
      <c r="A16" s="154" t="s">
        <v>33</v>
      </c>
      <c r="B16" s="154"/>
      <c r="C16" s="57"/>
      <c r="D16" s="58"/>
      <c r="E16" s="58">
        <v>702706</v>
      </c>
      <c r="F16" s="58">
        <v>777642</v>
      </c>
      <c r="G16" s="58">
        <v>806984</v>
      </c>
      <c r="H16" s="58">
        <v>717178</v>
      </c>
      <c r="I16" s="57">
        <v>749746</v>
      </c>
      <c r="J16" s="58">
        <v>742488</v>
      </c>
      <c r="K16" s="58">
        <v>784439</v>
      </c>
      <c r="L16" s="57">
        <v>805552</v>
      </c>
      <c r="M16" s="58">
        <v>846997</v>
      </c>
      <c r="N16" s="58">
        <v>880390</v>
      </c>
      <c r="O16" s="58">
        <v>966693</v>
      </c>
      <c r="P16" s="58">
        <v>1024918</v>
      </c>
      <c r="Q16" s="58">
        <v>926797</v>
      </c>
      <c r="R16" s="58">
        <v>899897</v>
      </c>
      <c r="S16" s="58">
        <v>930243</v>
      </c>
      <c r="T16" s="58">
        <v>981931</v>
      </c>
      <c r="U16" s="58">
        <v>967417</v>
      </c>
      <c r="V16" s="58">
        <v>1049627</v>
      </c>
      <c r="W16" s="55">
        <v>978365</v>
      </c>
      <c r="X16" s="55">
        <v>891109</v>
      </c>
    </row>
    <row r="17" spans="1:24" ht="14.1" customHeight="1" x14ac:dyDescent="0.2">
      <c r="A17" s="154" t="s">
        <v>34</v>
      </c>
      <c r="B17" s="154"/>
      <c r="C17" s="57"/>
      <c r="D17" s="58"/>
      <c r="E17" s="58">
        <v>1475221</v>
      </c>
      <c r="F17" s="58">
        <v>1595495</v>
      </c>
      <c r="G17" s="58">
        <v>1642428</v>
      </c>
      <c r="H17" s="58">
        <v>1614313</v>
      </c>
      <c r="I17" s="57">
        <v>1723311</v>
      </c>
      <c r="J17" s="58">
        <v>1769789</v>
      </c>
      <c r="K17" s="58">
        <v>1809724</v>
      </c>
      <c r="L17" s="57">
        <v>1857100</v>
      </c>
      <c r="M17" s="58">
        <v>1881474</v>
      </c>
      <c r="N17" s="58">
        <v>1897361</v>
      </c>
      <c r="O17" s="58">
        <v>1831347</v>
      </c>
      <c r="P17" s="58">
        <v>1699586</v>
      </c>
      <c r="Q17" s="58">
        <v>1534796</v>
      </c>
      <c r="R17" s="58">
        <v>1525302</v>
      </c>
      <c r="S17" s="58">
        <v>1576590</v>
      </c>
      <c r="T17" s="58">
        <v>1615193</v>
      </c>
      <c r="U17" s="58">
        <v>1637643</v>
      </c>
      <c r="V17" s="58">
        <v>1698864</v>
      </c>
      <c r="W17" s="55">
        <v>1699636</v>
      </c>
      <c r="X17" s="55">
        <v>1739507</v>
      </c>
    </row>
    <row r="18" spans="1:24" ht="14.1" customHeight="1" x14ac:dyDescent="0.2">
      <c r="A18" s="154" t="s">
        <v>35</v>
      </c>
      <c r="B18" s="154"/>
      <c r="C18" s="57"/>
      <c r="D18" s="58"/>
      <c r="E18" s="58">
        <v>927963</v>
      </c>
      <c r="F18" s="58">
        <v>1027534</v>
      </c>
      <c r="G18" s="58">
        <v>1066062</v>
      </c>
      <c r="H18" s="58">
        <v>945650</v>
      </c>
      <c r="I18" s="57">
        <v>989001</v>
      </c>
      <c r="J18" s="58">
        <v>978668</v>
      </c>
      <c r="K18" s="58">
        <v>1033669</v>
      </c>
      <c r="L18" s="57">
        <v>1061748</v>
      </c>
      <c r="M18" s="58">
        <v>1116341</v>
      </c>
      <c r="N18" s="58">
        <v>1158434</v>
      </c>
      <c r="O18" s="58">
        <v>1273311</v>
      </c>
      <c r="P18" s="58">
        <v>1350985</v>
      </c>
      <c r="Q18" s="58">
        <v>1219025</v>
      </c>
      <c r="R18" s="58">
        <v>1182273</v>
      </c>
      <c r="S18" s="58">
        <v>1212185</v>
      </c>
      <c r="T18" s="58">
        <v>1272358</v>
      </c>
      <c r="U18" s="58">
        <v>1248366</v>
      </c>
      <c r="V18" s="58">
        <v>1357383</v>
      </c>
      <c r="W18" s="55">
        <v>1260007</v>
      </c>
      <c r="X18" s="55">
        <v>1145577</v>
      </c>
    </row>
    <row r="19" spans="1:24" ht="14.1" customHeight="1" x14ac:dyDescent="0.2">
      <c r="A19" s="154" t="s">
        <v>36</v>
      </c>
      <c r="B19" s="154"/>
      <c r="C19" s="57"/>
      <c r="D19" s="58"/>
      <c r="E19" s="58">
        <v>1697305</v>
      </c>
      <c r="F19" s="58">
        <v>1843203</v>
      </c>
      <c r="G19" s="58">
        <v>1898015</v>
      </c>
      <c r="H19" s="58">
        <v>1837759</v>
      </c>
      <c r="I19" s="57">
        <v>1961151</v>
      </c>
      <c r="J19" s="58">
        <v>2005969</v>
      </c>
      <c r="K19" s="58">
        <v>2057329</v>
      </c>
      <c r="L19" s="57">
        <v>2122608</v>
      </c>
      <c r="M19" s="58">
        <v>2149831</v>
      </c>
      <c r="N19" s="58">
        <v>2175405</v>
      </c>
      <c r="O19" s="58">
        <v>2129199</v>
      </c>
      <c r="P19" s="58">
        <v>2024607</v>
      </c>
      <c r="Q19" s="58">
        <v>1824107</v>
      </c>
      <c r="R19" s="58">
        <v>1807424</v>
      </c>
      <c r="S19" s="58">
        <v>1858532</v>
      </c>
      <c r="T19" s="58">
        <v>1905620</v>
      </c>
      <c r="U19" s="58">
        <v>1914981</v>
      </c>
      <c r="V19" s="58">
        <v>2123010</v>
      </c>
      <c r="W19" s="55">
        <v>2161544</v>
      </c>
      <c r="X19" s="55">
        <v>2260389</v>
      </c>
    </row>
    <row r="20" spans="1:24" ht="14.1" customHeight="1" x14ac:dyDescent="0.2">
      <c r="A20" s="154" t="s">
        <v>37</v>
      </c>
      <c r="B20" s="154"/>
      <c r="C20" s="59"/>
      <c r="D20" s="60"/>
      <c r="E20" s="60">
        <v>0.48</v>
      </c>
      <c r="F20" s="60">
        <v>0.48</v>
      </c>
      <c r="G20" s="60">
        <v>0.49</v>
      </c>
      <c r="H20" s="60">
        <v>0.47</v>
      </c>
      <c r="I20" s="61">
        <v>0.46</v>
      </c>
      <c r="J20" s="60">
        <v>0.43</v>
      </c>
      <c r="K20" s="60">
        <v>0.43</v>
      </c>
      <c r="L20" s="61">
        <v>0.43</v>
      </c>
      <c r="M20" s="60">
        <v>0.44</v>
      </c>
      <c r="N20" s="60">
        <v>0.45</v>
      </c>
      <c r="O20" s="60">
        <v>0.48</v>
      </c>
      <c r="P20" s="60">
        <v>0.53</v>
      </c>
      <c r="Q20" s="60">
        <v>0.57999999999999996</v>
      </c>
      <c r="R20" s="60">
        <v>0.6</v>
      </c>
      <c r="S20" s="60">
        <v>0.59</v>
      </c>
      <c r="T20" s="60">
        <v>0.6</v>
      </c>
      <c r="U20" s="60">
        <v>0.6</v>
      </c>
      <c r="V20" s="60">
        <v>0.61</v>
      </c>
      <c r="W20" s="55">
        <v>0.6</v>
      </c>
      <c r="X20" s="55">
        <v>0.56999999999999995</v>
      </c>
    </row>
    <row r="21" spans="1:24" ht="14.1" customHeight="1" x14ac:dyDescent="0.2">
      <c r="A21" s="154" t="s">
        <v>38</v>
      </c>
      <c r="B21" s="154"/>
      <c r="C21" s="62"/>
      <c r="D21" s="63"/>
      <c r="E21" s="63">
        <v>68.8</v>
      </c>
      <c r="F21" s="63">
        <v>69.099999999999994</v>
      </c>
      <c r="G21" s="63">
        <v>83.7</v>
      </c>
      <c r="H21" s="63">
        <v>77.900000000000006</v>
      </c>
      <c r="I21" s="64">
        <v>76.8</v>
      </c>
      <c r="J21" s="63">
        <v>79.900000000000006</v>
      </c>
      <c r="K21" s="63">
        <v>82.6</v>
      </c>
      <c r="L21" s="64">
        <v>81</v>
      </c>
      <c r="M21" s="63">
        <v>81.8</v>
      </c>
      <c r="N21" s="63">
        <v>79.3</v>
      </c>
      <c r="O21" s="63">
        <v>80.8</v>
      </c>
      <c r="P21" s="63">
        <v>88.8</v>
      </c>
      <c r="Q21" s="63">
        <v>82.3</v>
      </c>
      <c r="R21" s="63">
        <v>84.3</v>
      </c>
      <c r="S21" s="63">
        <v>81.2</v>
      </c>
      <c r="T21" s="63">
        <v>84.8</v>
      </c>
      <c r="U21" s="63">
        <v>85.4</v>
      </c>
      <c r="V21" s="63">
        <v>89</v>
      </c>
      <c r="W21" s="55">
        <v>85.2</v>
      </c>
      <c r="X21" s="55">
        <v>77.2</v>
      </c>
    </row>
    <row r="22" spans="1:24" ht="14.1" customHeight="1" x14ac:dyDescent="0.2">
      <c r="A22" s="154" t="s">
        <v>39</v>
      </c>
      <c r="B22" s="154"/>
      <c r="C22" s="62"/>
      <c r="D22" s="63"/>
      <c r="E22" s="63">
        <v>5.4</v>
      </c>
      <c r="F22" s="63">
        <v>5.5</v>
      </c>
      <c r="G22" s="63">
        <v>6.3</v>
      </c>
      <c r="H22" s="63">
        <v>7.1</v>
      </c>
      <c r="I22" s="64">
        <v>7.2</v>
      </c>
      <c r="J22" s="63">
        <v>7.9</v>
      </c>
      <c r="K22" s="63">
        <v>8.5</v>
      </c>
      <c r="L22" s="64">
        <v>8.6</v>
      </c>
      <c r="M22" s="63">
        <v>9.1999999999999993</v>
      </c>
      <c r="N22" s="63">
        <v>10</v>
      </c>
      <c r="O22" s="63">
        <v>10.4</v>
      </c>
      <c r="P22" s="63">
        <v>10.6</v>
      </c>
      <c r="Q22" s="63">
        <v>10.7</v>
      </c>
      <c r="R22" s="63">
        <v>11.3</v>
      </c>
      <c r="S22" s="63">
        <v>11.6</v>
      </c>
      <c r="T22" s="63">
        <v>12.2</v>
      </c>
      <c r="U22" s="63">
        <v>13</v>
      </c>
      <c r="V22" s="63">
        <v>13.4</v>
      </c>
      <c r="W22" s="55">
        <v>10.5</v>
      </c>
      <c r="X22" s="55">
        <v>9.6999999999999993</v>
      </c>
    </row>
    <row r="23" spans="1:24" ht="14.1" customHeight="1" x14ac:dyDescent="0.2">
      <c r="A23" s="154" t="s">
        <v>40</v>
      </c>
      <c r="B23" s="154"/>
      <c r="C23" s="62"/>
      <c r="D23" s="63"/>
      <c r="E23" s="63">
        <v>6.3</v>
      </c>
      <c r="F23" s="63">
        <v>6.4</v>
      </c>
      <c r="G23" s="63">
        <v>6.9</v>
      </c>
      <c r="H23" s="63">
        <v>7.8</v>
      </c>
      <c r="I23" s="64">
        <v>7.8</v>
      </c>
      <c r="J23" s="63">
        <v>8.3000000000000007</v>
      </c>
      <c r="K23" s="63">
        <v>8.8000000000000007</v>
      </c>
      <c r="L23" s="64">
        <v>8.8000000000000007</v>
      </c>
      <c r="M23" s="63">
        <v>9.3000000000000007</v>
      </c>
      <c r="N23" s="63">
        <v>9.5</v>
      </c>
      <c r="O23" s="63">
        <v>10.3</v>
      </c>
      <c r="P23" s="63">
        <v>9.8000000000000007</v>
      </c>
      <c r="Q23" s="63">
        <v>9.6</v>
      </c>
      <c r="R23" s="63">
        <v>11.1</v>
      </c>
      <c r="S23" s="63">
        <v>11</v>
      </c>
      <c r="T23" s="63">
        <v>11.2</v>
      </c>
      <c r="U23" s="63"/>
      <c r="V23" s="63"/>
      <c r="W23" s="55"/>
      <c r="X23" s="55"/>
    </row>
    <row r="24" spans="1:24" ht="14.1" customHeight="1" x14ac:dyDescent="0.2">
      <c r="A24" s="4" t="s">
        <v>196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15.2</v>
      </c>
      <c r="T24" s="63">
        <v>15.9</v>
      </c>
      <c r="U24" s="63">
        <v>16</v>
      </c>
      <c r="V24" s="63">
        <v>16.2</v>
      </c>
      <c r="W24" s="55">
        <v>15.3</v>
      </c>
      <c r="X24" s="55">
        <v>13.6</v>
      </c>
    </row>
    <row r="25" spans="1:24" ht="14.1" customHeight="1" x14ac:dyDescent="0.2">
      <c r="A25" s="154" t="s">
        <v>197</v>
      </c>
      <c r="B25" s="154"/>
      <c r="C25" s="62"/>
      <c r="D25" s="63"/>
      <c r="E25" s="63">
        <v>5.6</v>
      </c>
      <c r="F25" s="63">
        <v>5.6</v>
      </c>
      <c r="G25" s="63">
        <v>5.8</v>
      </c>
      <c r="H25" s="63">
        <v>6.3</v>
      </c>
      <c r="I25" s="64">
        <v>6.8</v>
      </c>
      <c r="J25" s="63">
        <v>7.2</v>
      </c>
      <c r="K25" s="63">
        <v>7.6</v>
      </c>
      <c r="L25" s="64">
        <v>7.8</v>
      </c>
      <c r="M25" s="63">
        <v>8.1</v>
      </c>
      <c r="N25" s="63">
        <v>8.1999999999999993</v>
      </c>
      <c r="O25" s="63">
        <v>8.5</v>
      </c>
      <c r="P25" s="63">
        <v>8.6999999999999993</v>
      </c>
      <c r="Q25" s="63">
        <v>8.6999999999999993</v>
      </c>
      <c r="R25" s="63">
        <v>8.8000000000000007</v>
      </c>
      <c r="S25" s="63">
        <v>8.8000000000000007</v>
      </c>
      <c r="T25" s="63">
        <v>8.9</v>
      </c>
      <c r="U25" s="63"/>
      <c r="V25" s="63"/>
      <c r="W25" s="55"/>
      <c r="X25" s="55"/>
    </row>
    <row r="26" spans="1:24" ht="14.1" customHeight="1" x14ac:dyDescent="0.2">
      <c r="A26" s="155" t="s">
        <v>200</v>
      </c>
      <c r="B26" s="156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86.7</v>
      </c>
      <c r="V26" s="63">
        <v>75.099999999999994</v>
      </c>
      <c r="W26" s="55">
        <v>72.599999999999994</v>
      </c>
      <c r="X26" s="55">
        <v>58.1</v>
      </c>
    </row>
    <row r="27" spans="1:24" ht="14.1" customHeight="1" x14ac:dyDescent="0.2">
      <c r="A27" s="152" t="s">
        <v>201</v>
      </c>
      <c r="B27" s="152"/>
      <c r="C27" s="54">
        <f>SUM(C28:C30)</f>
        <v>0</v>
      </c>
      <c r="D27" s="54">
        <f>SUM(D28:D30)</f>
        <v>0</v>
      </c>
      <c r="E27" s="54">
        <v>1109907</v>
      </c>
      <c r="F27" s="54">
        <v>1148308</v>
      </c>
      <c r="G27" s="54">
        <v>1035085</v>
      </c>
      <c r="H27" s="54">
        <v>1068349</v>
      </c>
      <c r="I27" s="54">
        <v>1033080</v>
      </c>
      <c r="J27" s="54">
        <v>1064436</v>
      </c>
      <c r="K27" s="54">
        <v>1029431</v>
      </c>
      <c r="L27" s="54">
        <v>1150292</v>
      </c>
      <c r="M27" s="54">
        <v>1234162</v>
      </c>
      <c r="N27" s="54">
        <v>1171031</v>
      </c>
      <c r="O27" s="54">
        <v>1200409</v>
      </c>
      <c r="P27" s="54">
        <v>1071381</v>
      </c>
      <c r="Q27" s="54">
        <v>794301</v>
      </c>
      <c r="R27" s="54">
        <v>714848</v>
      </c>
      <c r="S27" s="54">
        <v>813803</v>
      </c>
      <c r="T27" s="54">
        <v>903608</v>
      </c>
      <c r="U27" s="54">
        <v>967272</v>
      </c>
      <c r="V27" s="54">
        <v>1030947</v>
      </c>
      <c r="W27" s="55">
        <v>920523</v>
      </c>
      <c r="X27" s="55">
        <v>1115193</v>
      </c>
    </row>
    <row r="28" spans="1:24" ht="14.1" customHeight="1" x14ac:dyDescent="0.15">
      <c r="A28" s="65"/>
      <c r="B28" s="2" t="s">
        <v>19</v>
      </c>
      <c r="C28" s="54"/>
      <c r="D28" s="53"/>
      <c r="E28" s="53">
        <v>305086</v>
      </c>
      <c r="F28" s="53">
        <v>278466</v>
      </c>
      <c r="G28" s="53">
        <v>150464</v>
      </c>
      <c r="H28" s="53">
        <v>186722</v>
      </c>
      <c r="I28" s="54">
        <v>139270</v>
      </c>
      <c r="J28" s="53">
        <v>220338</v>
      </c>
      <c r="K28" s="53">
        <v>261798</v>
      </c>
      <c r="L28" s="54">
        <v>276465</v>
      </c>
      <c r="M28" s="53">
        <v>328294</v>
      </c>
      <c r="N28" s="53">
        <v>414424</v>
      </c>
      <c r="O28" s="53">
        <v>460847</v>
      </c>
      <c r="P28" s="53">
        <v>376571</v>
      </c>
      <c r="Q28" s="53">
        <v>424708</v>
      </c>
      <c r="R28" s="53">
        <v>439966</v>
      </c>
      <c r="S28" s="53">
        <v>556406</v>
      </c>
      <c r="T28" s="53">
        <v>648567</v>
      </c>
      <c r="U28" s="53">
        <v>720123</v>
      </c>
      <c r="V28" s="53">
        <v>846847</v>
      </c>
      <c r="W28" s="55">
        <v>690760</v>
      </c>
      <c r="X28" s="55">
        <v>688617</v>
      </c>
    </row>
    <row r="29" spans="1:24" ht="14.1" customHeight="1" x14ac:dyDescent="0.15">
      <c r="A29" s="65"/>
      <c r="B29" s="2" t="s">
        <v>20</v>
      </c>
      <c r="C29" s="54"/>
      <c r="D29" s="53"/>
      <c r="E29" s="53">
        <v>131839</v>
      </c>
      <c r="F29" s="53">
        <v>131952</v>
      </c>
      <c r="G29" s="53">
        <v>100705</v>
      </c>
      <c r="H29" s="53">
        <v>102955</v>
      </c>
      <c r="I29" s="54">
        <v>94181</v>
      </c>
      <c r="J29" s="53">
        <v>84722</v>
      </c>
      <c r="K29" s="53">
        <v>76166</v>
      </c>
      <c r="L29" s="54">
        <v>67556</v>
      </c>
      <c r="M29" s="53">
        <v>58727</v>
      </c>
      <c r="N29" s="53">
        <v>58856</v>
      </c>
      <c r="O29" s="53">
        <v>59004</v>
      </c>
      <c r="P29" s="53">
        <v>59068</v>
      </c>
      <c r="Q29" s="53">
        <v>59131</v>
      </c>
      <c r="R29" s="53">
        <v>39330</v>
      </c>
      <c r="S29" s="53">
        <v>39333</v>
      </c>
      <c r="T29" s="53">
        <v>39341</v>
      </c>
      <c r="U29" s="53">
        <v>39431</v>
      </c>
      <c r="V29" s="53">
        <v>29622</v>
      </c>
      <c r="W29" s="55">
        <v>7431</v>
      </c>
      <c r="X29" s="55">
        <v>7436</v>
      </c>
    </row>
    <row r="30" spans="1:24" ht="14.1" customHeight="1" x14ac:dyDescent="0.15">
      <c r="A30" s="65"/>
      <c r="B30" s="2" t="s">
        <v>21</v>
      </c>
      <c r="C30" s="54"/>
      <c r="D30" s="53"/>
      <c r="E30" s="53">
        <v>672982</v>
      </c>
      <c r="F30" s="53">
        <v>737890</v>
      </c>
      <c r="G30" s="53">
        <v>783916</v>
      </c>
      <c r="H30" s="53">
        <v>778672</v>
      </c>
      <c r="I30" s="54">
        <v>799629</v>
      </c>
      <c r="J30" s="53">
        <v>759376</v>
      </c>
      <c r="K30" s="53">
        <v>691467</v>
      </c>
      <c r="L30" s="54">
        <v>806271</v>
      </c>
      <c r="M30" s="53">
        <v>847141</v>
      </c>
      <c r="N30" s="53">
        <v>697751</v>
      </c>
      <c r="O30" s="53">
        <v>680558</v>
      </c>
      <c r="P30" s="53">
        <v>635742</v>
      </c>
      <c r="Q30" s="53">
        <v>310462</v>
      </c>
      <c r="R30" s="53">
        <v>235552</v>
      </c>
      <c r="S30" s="53">
        <v>218064</v>
      </c>
      <c r="T30" s="53">
        <v>215700</v>
      </c>
      <c r="U30" s="53">
        <v>207718</v>
      </c>
      <c r="V30" s="53">
        <v>154478</v>
      </c>
      <c r="W30" s="55">
        <v>222332</v>
      </c>
      <c r="X30" s="55">
        <v>419140</v>
      </c>
    </row>
    <row r="31" spans="1:24" ht="14.1" customHeight="1" x14ac:dyDescent="0.2">
      <c r="A31" s="152" t="s">
        <v>202</v>
      </c>
      <c r="B31" s="152"/>
      <c r="C31" s="54"/>
      <c r="D31" s="53"/>
      <c r="E31" s="53">
        <v>1039003</v>
      </c>
      <c r="F31" s="53">
        <v>1099390</v>
      </c>
      <c r="G31" s="53">
        <v>1223311</v>
      </c>
      <c r="H31" s="53">
        <v>1285489</v>
      </c>
      <c r="I31" s="54">
        <v>1480090</v>
      </c>
      <c r="J31" s="53">
        <v>1564870</v>
      </c>
      <c r="K31" s="53">
        <v>1643600</v>
      </c>
      <c r="L31" s="54">
        <v>1805209</v>
      </c>
      <c r="M31" s="53">
        <v>2038897</v>
      </c>
      <c r="N31" s="53">
        <v>1966406</v>
      </c>
      <c r="O31" s="53">
        <v>1954198</v>
      </c>
      <c r="P31" s="53">
        <v>2234311</v>
      </c>
      <c r="Q31" s="53">
        <v>3003095</v>
      </c>
      <c r="R31" s="53">
        <v>3117257</v>
      </c>
      <c r="S31" s="53">
        <v>3078341</v>
      </c>
      <c r="T31" s="53">
        <v>2999843</v>
      </c>
      <c r="U31" s="53">
        <v>2856912</v>
      </c>
      <c r="V31" s="53">
        <v>2731820</v>
      </c>
      <c r="W31" s="55">
        <v>2700042</v>
      </c>
      <c r="X31" s="55">
        <v>2843393</v>
      </c>
    </row>
    <row r="32" spans="1:24" ht="14.1" customHeight="1" x14ac:dyDescent="0.2">
      <c r="A32" s="51"/>
      <c r="B32" s="48" t="s">
        <v>14</v>
      </c>
      <c r="C32" s="54"/>
      <c r="D32" s="53"/>
      <c r="E32" s="53">
        <v>1039003</v>
      </c>
      <c r="F32" s="53">
        <v>1099390</v>
      </c>
      <c r="G32" s="53">
        <v>1223311</v>
      </c>
      <c r="H32" s="53"/>
      <c r="I32" s="54">
        <v>950548</v>
      </c>
      <c r="J32" s="53">
        <v>1001370</v>
      </c>
      <c r="K32" s="53">
        <v>1035825</v>
      </c>
      <c r="L32" s="54">
        <v>1016026</v>
      </c>
      <c r="M32" s="53">
        <v>1045421</v>
      </c>
      <c r="N32" s="53">
        <v>980026</v>
      </c>
      <c r="O32" s="53">
        <v>973985</v>
      </c>
      <c r="P32" s="53">
        <v>1056674</v>
      </c>
      <c r="Q32" s="53">
        <v>1164582</v>
      </c>
      <c r="R32" s="53">
        <v>1154762</v>
      </c>
      <c r="S32" s="53">
        <v>1134830</v>
      </c>
      <c r="T32" s="53">
        <v>1118146</v>
      </c>
      <c r="U32" s="53">
        <v>1141716</v>
      </c>
      <c r="V32" s="53"/>
      <c r="W32" s="55"/>
      <c r="X32" s="55"/>
    </row>
    <row r="33" spans="1:24" ht="14.1" customHeight="1" x14ac:dyDescent="0.2">
      <c r="A33" s="157" t="s">
        <v>203</v>
      </c>
      <c r="B33" s="157"/>
      <c r="C33" s="54">
        <f>SUM(C34:C37)</f>
        <v>0</v>
      </c>
      <c r="D33" s="54">
        <f>SUM(D34:D37)</f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1155</v>
      </c>
      <c r="M33" s="54">
        <v>0</v>
      </c>
      <c r="N33" s="54">
        <v>0</v>
      </c>
      <c r="O33" s="54">
        <v>0</v>
      </c>
      <c r="P33" s="54">
        <v>0</v>
      </c>
      <c r="Q33" s="54">
        <v>4</v>
      </c>
      <c r="R33" s="54">
        <v>0</v>
      </c>
      <c r="S33" s="54">
        <v>0</v>
      </c>
      <c r="T33" s="54">
        <v>5560</v>
      </c>
      <c r="U33" s="54">
        <v>2780</v>
      </c>
      <c r="V33" s="54">
        <v>0</v>
      </c>
      <c r="W33" s="55">
        <v>5400</v>
      </c>
      <c r="X33" s="55">
        <v>2700</v>
      </c>
    </row>
    <row r="34" spans="1:24" ht="14.1" customHeight="1" x14ac:dyDescent="0.2">
      <c r="A34" s="48"/>
      <c r="B34" s="48" t="s">
        <v>15</v>
      </c>
      <c r="C34" s="54"/>
      <c r="D34" s="53"/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3">
        <v>0</v>
      </c>
      <c r="K34" s="53">
        <v>0</v>
      </c>
      <c r="L34" s="54">
        <v>0</v>
      </c>
      <c r="M34" s="53">
        <v>0</v>
      </c>
      <c r="N34" s="53">
        <v>0</v>
      </c>
      <c r="O34" s="53">
        <v>0</v>
      </c>
      <c r="P34" s="53">
        <v>0</v>
      </c>
      <c r="Q34" s="53">
        <v>1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5">
        <v>0</v>
      </c>
      <c r="X34" s="55">
        <v>0</v>
      </c>
    </row>
    <row r="35" spans="1:24" ht="14.1" customHeight="1" x14ac:dyDescent="0.2">
      <c r="A35" s="51"/>
      <c r="B35" s="48" t="s">
        <v>16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1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5">
        <v>0</v>
      </c>
      <c r="X35" s="55">
        <v>0</v>
      </c>
    </row>
    <row r="36" spans="1:24" ht="14.1" customHeight="1" x14ac:dyDescent="0.2">
      <c r="A36" s="51"/>
      <c r="B36" s="48" t="s">
        <v>17</v>
      </c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1155</v>
      </c>
      <c r="M36" s="53">
        <v>0</v>
      </c>
      <c r="N36" s="53">
        <v>0</v>
      </c>
      <c r="O36" s="53">
        <v>0</v>
      </c>
      <c r="P36" s="53">
        <v>0</v>
      </c>
      <c r="Q36" s="53">
        <v>1</v>
      </c>
      <c r="R36" s="53">
        <v>0</v>
      </c>
      <c r="S36" s="53">
        <v>0</v>
      </c>
      <c r="T36" s="53">
        <v>0</v>
      </c>
      <c r="U36" s="53">
        <v>2780</v>
      </c>
      <c r="V36" s="53">
        <v>0</v>
      </c>
      <c r="W36" s="55">
        <v>5400</v>
      </c>
      <c r="X36" s="55">
        <v>2700</v>
      </c>
    </row>
    <row r="37" spans="1:24" ht="14.1" customHeight="1" x14ac:dyDescent="0.2">
      <c r="A37" s="51"/>
      <c r="B37" s="48" t="s">
        <v>18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1</v>
      </c>
      <c r="R37" s="53">
        <v>0</v>
      </c>
      <c r="S37" s="53">
        <v>0</v>
      </c>
      <c r="T37" s="53">
        <v>5560</v>
      </c>
      <c r="U37" s="53">
        <v>0</v>
      </c>
      <c r="V37" s="53">
        <v>0</v>
      </c>
      <c r="W37" s="55">
        <v>0</v>
      </c>
      <c r="X37" s="55">
        <v>0</v>
      </c>
    </row>
    <row r="38" spans="1:24" ht="14.1" customHeight="1" x14ac:dyDescent="0.2">
      <c r="A38" s="152" t="s">
        <v>204</v>
      </c>
      <c r="B38" s="152"/>
      <c r="C38" s="54"/>
      <c r="D38" s="53"/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1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5">
        <v>0</v>
      </c>
      <c r="X38" s="55">
        <v>0</v>
      </c>
    </row>
    <row r="39" spans="1:24" ht="14.1" customHeight="1" x14ac:dyDescent="0.2">
      <c r="A39" s="152" t="s">
        <v>205</v>
      </c>
      <c r="B39" s="152"/>
      <c r="C39" s="54"/>
      <c r="D39" s="53"/>
      <c r="E39" s="53">
        <v>150000</v>
      </c>
      <c r="F39" s="53">
        <v>190000</v>
      </c>
      <c r="G39" s="53">
        <v>190000</v>
      </c>
      <c r="H39" s="53">
        <v>190000</v>
      </c>
      <c r="I39" s="54">
        <v>190000</v>
      </c>
      <c r="J39" s="53">
        <v>190000</v>
      </c>
      <c r="K39" s="53">
        <v>190000</v>
      </c>
      <c r="L39" s="54">
        <v>190000</v>
      </c>
      <c r="M39" s="53">
        <v>190000</v>
      </c>
      <c r="N39" s="53">
        <v>190000</v>
      </c>
      <c r="O39" s="53">
        <v>190000</v>
      </c>
      <c r="P39" s="53">
        <v>190000</v>
      </c>
      <c r="Q39" s="53">
        <v>190000</v>
      </c>
      <c r="R39" s="53">
        <v>190000</v>
      </c>
      <c r="S39" s="53">
        <v>190000</v>
      </c>
      <c r="T39" s="53">
        <v>190000</v>
      </c>
      <c r="U39" s="53">
        <v>0</v>
      </c>
      <c r="V39" s="53">
        <v>0</v>
      </c>
      <c r="W39" s="55">
        <v>0</v>
      </c>
      <c r="X39" s="55">
        <v>0</v>
      </c>
    </row>
    <row r="40" spans="1:24" ht="14.1" customHeight="1" x14ac:dyDescent="0.2"/>
    <row r="41" spans="1:24" ht="14.1" customHeight="1" x14ac:dyDescent="0.2"/>
    <row r="42" spans="1:24" ht="14.1" customHeight="1" x14ac:dyDescent="0.2"/>
    <row r="43" spans="1:24" ht="14.1" customHeight="1" x14ac:dyDescent="0.2"/>
    <row r="44" spans="1:24" ht="14.1" customHeight="1" x14ac:dyDescent="0.2"/>
    <row r="45" spans="1:24" ht="14.1" customHeight="1" x14ac:dyDescent="0.2"/>
    <row r="46" spans="1:24" ht="14.1" customHeight="1" x14ac:dyDescent="0.2"/>
    <row r="47" spans="1:24" ht="14.1" customHeight="1" x14ac:dyDescent="0.2"/>
    <row r="48" spans="1:24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20:B20"/>
    <mergeCell ref="A21:B21"/>
    <mergeCell ref="A22:B22"/>
    <mergeCell ref="A4:B4"/>
    <mergeCell ref="A5:A15"/>
    <mergeCell ref="A16:B16"/>
    <mergeCell ref="A17:B17"/>
    <mergeCell ref="A18:B18"/>
    <mergeCell ref="A19:B19"/>
    <mergeCell ref="A39:B39"/>
    <mergeCell ref="A23:B23"/>
    <mergeCell ref="A25:B25"/>
    <mergeCell ref="A27:B27"/>
    <mergeCell ref="A31:B31"/>
    <mergeCell ref="A33:B33"/>
    <mergeCell ref="A38:B38"/>
    <mergeCell ref="A26:B2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56"/>
  <sheetViews>
    <sheetView view="pageBreakPreview" zoomScaleNormal="100" zoomScaleSheetLayoutView="100" workbookViewId="0">
      <pane xSplit="1" ySplit="3" topLeftCell="T5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8.6640625" style="1" customWidth="1"/>
    <col min="10" max="11" width="8.6640625" style="6" customWidth="1"/>
    <col min="12" max="12" width="8.6640625" style="1" customWidth="1"/>
    <col min="13" max="13" width="8.6640625" style="66" customWidth="1"/>
    <col min="14" max="21" width="8.6640625" style="1" customWidth="1"/>
    <col min="22" max="26" width="8.6640625" style="123" customWidth="1"/>
    <col min="27" max="35" width="8.6640625" style="1" customWidth="1"/>
    <col min="36" max="16384" width="9" style="1"/>
  </cols>
  <sheetData>
    <row r="1" spans="1:26" ht="15" customHeight="1" x14ac:dyDescent="0.2">
      <c r="A1" s="28" t="s">
        <v>96</v>
      </c>
      <c r="L1" s="29" t="str">
        <f>財政指標!$M$1</f>
        <v>栃木市</v>
      </c>
      <c r="V1" s="115"/>
      <c r="Y1" s="29" t="str">
        <f>財政指標!$M$1</f>
        <v>栃木市</v>
      </c>
      <c r="Z1" s="115"/>
    </row>
    <row r="2" spans="1:26" ht="15" customHeight="1" x14ac:dyDescent="0.15">
      <c r="M2" s="22" t="s">
        <v>171</v>
      </c>
      <c r="R2" s="43" t="s">
        <v>303</v>
      </c>
      <c r="S2" s="43"/>
      <c r="T2" s="43"/>
      <c r="V2" s="116"/>
      <c r="W2" s="22"/>
      <c r="X2" s="116"/>
      <c r="Y2" s="147"/>
      <c r="Z2" s="147" t="s">
        <v>171</v>
      </c>
    </row>
    <row r="3" spans="1:26" ht="15" customHeight="1" x14ac:dyDescent="0.15">
      <c r="A3" s="2"/>
      <c r="B3" s="2" t="s">
        <v>10</v>
      </c>
      <c r="C3" s="2" t="s">
        <v>9</v>
      </c>
      <c r="D3" s="78" t="s">
        <v>8</v>
      </c>
      <c r="E3" s="78" t="s">
        <v>7</v>
      </c>
      <c r="F3" s="78" t="s">
        <v>6</v>
      </c>
      <c r="G3" s="78" t="s">
        <v>5</v>
      </c>
      <c r="H3" s="78" t="s">
        <v>4</v>
      </c>
      <c r="I3" s="78" t="s">
        <v>3</v>
      </c>
      <c r="J3" s="79" t="s">
        <v>167</v>
      </c>
      <c r="K3" s="79" t="s">
        <v>168</v>
      </c>
      <c r="L3" s="78" t="s">
        <v>169</v>
      </c>
      <c r="M3" s="78" t="s">
        <v>177</v>
      </c>
      <c r="N3" s="78" t="s">
        <v>184</v>
      </c>
      <c r="O3" s="78" t="s">
        <v>188</v>
      </c>
      <c r="P3" s="78" t="s">
        <v>189</v>
      </c>
      <c r="Q3" s="78" t="s">
        <v>190</v>
      </c>
      <c r="R3" s="78" t="s">
        <v>195</v>
      </c>
      <c r="S3" s="78" t="s">
        <v>198</v>
      </c>
      <c r="T3" s="78" t="s">
        <v>199</v>
      </c>
      <c r="U3" s="78" t="s">
        <v>206</v>
      </c>
      <c r="V3" s="78" t="s">
        <v>297</v>
      </c>
      <c r="W3" s="78" t="s">
        <v>300</v>
      </c>
      <c r="X3" s="117" t="s">
        <v>301</v>
      </c>
      <c r="Y3" s="117" t="s">
        <v>320</v>
      </c>
      <c r="Z3" s="117" t="s">
        <v>321</v>
      </c>
    </row>
    <row r="4" spans="1:26" ht="15" customHeight="1" x14ac:dyDescent="0.15">
      <c r="A4" s="3" t="s">
        <v>116</v>
      </c>
      <c r="B4" s="15"/>
      <c r="C4" s="15"/>
      <c r="D4" s="80">
        <f>旧栃木市・歳入!D4+旧西方町・歳入!D4</f>
        <v>18585722</v>
      </c>
      <c r="E4" s="80">
        <f>旧栃木市・歳入!E4+旧西方町・歳入!E4</f>
        <v>19857236</v>
      </c>
      <c r="F4" s="80">
        <f>旧栃木市・歳入!F4+旧西方町・歳入!F4</f>
        <v>19438350</v>
      </c>
      <c r="G4" s="80">
        <f>旧栃木市・歳入!G4+旧西方町・歳入!G4</f>
        <v>18600440</v>
      </c>
      <c r="H4" s="80">
        <f>旧栃木市・歳入!H4+旧西方町・歳入!H4</f>
        <v>19249356</v>
      </c>
      <c r="I4" s="80">
        <f>旧栃木市・歳入!I4+旧西方町・歳入!I4</f>
        <v>19819324</v>
      </c>
      <c r="J4" s="80">
        <f>旧栃木市・歳入!J4+旧西方町・歳入!J4</f>
        <v>20487275</v>
      </c>
      <c r="K4" s="80">
        <f>旧栃木市・歳入!K4+旧西方町・歳入!K4</f>
        <v>19763009</v>
      </c>
      <c r="L4" s="80">
        <f>旧栃木市・歳入!L4+旧西方町・歳入!L4</f>
        <v>19580317</v>
      </c>
      <c r="M4" s="80">
        <f>旧栃木市・歳入!M4+旧西方町・歳入!M4</f>
        <v>19097708</v>
      </c>
      <c r="N4" s="80">
        <f>旧栃木市・歳入!N4+旧西方町・歳入!N4</f>
        <v>19146222</v>
      </c>
      <c r="O4" s="80">
        <f>旧栃木市・歳入!O4+旧西方町・歳入!O4</f>
        <v>19063226</v>
      </c>
      <c r="P4" s="80">
        <f>旧栃木市・歳入!P4+旧西方町・歳入!P4</f>
        <v>18457887</v>
      </c>
      <c r="Q4" s="80">
        <f>旧栃木市・歳入!Q4+旧西方町・歳入!Q4</f>
        <v>18158286</v>
      </c>
      <c r="R4" s="80">
        <f>旧栃木市・歳入!R4+旧西方町・歳入!R4</f>
        <v>18443624</v>
      </c>
      <c r="S4" s="80">
        <f>旧栃木市・歳入!S4+旧西方町・歳入!S4</f>
        <v>18623207</v>
      </c>
      <c r="T4" s="80">
        <f>旧栃木市・歳入!T4+旧西方町・歳入!T4</f>
        <v>20004982</v>
      </c>
      <c r="U4" s="80">
        <f>旧栃木市・歳入!U4+旧西方町・歳入!U4</f>
        <v>20202545</v>
      </c>
      <c r="V4" s="80">
        <f>旧栃木市・歳入!V4+旧西方町・歳入!V4</f>
        <v>19498696</v>
      </c>
      <c r="W4" s="80">
        <f>旧栃木市・歳入!W4+旧西方町・歳入!W4</f>
        <v>19111292</v>
      </c>
      <c r="X4" s="118">
        <v>19328398</v>
      </c>
      <c r="Y4" s="118">
        <v>18865142</v>
      </c>
      <c r="Z4" s="118">
        <v>19558893</v>
      </c>
    </row>
    <row r="5" spans="1:26" ht="15" customHeight="1" x14ac:dyDescent="0.15">
      <c r="A5" s="3" t="s">
        <v>117</v>
      </c>
      <c r="B5" s="15"/>
      <c r="C5" s="15"/>
      <c r="D5" s="80">
        <f>旧栃木市・歳入!D5+旧西方町・歳入!D5</f>
        <v>1086437</v>
      </c>
      <c r="E5" s="80">
        <f>旧栃木市・歳入!E5+旧西方町・歳入!E5</f>
        <v>1158190</v>
      </c>
      <c r="F5" s="80">
        <f>旧栃木市・歳入!F5+旧西方町・歳入!F5</f>
        <v>1263932</v>
      </c>
      <c r="G5" s="80">
        <f>旧栃木市・歳入!G5+旧西方町・歳入!G5</f>
        <v>1270155</v>
      </c>
      <c r="H5" s="80">
        <f>旧栃木市・歳入!H5+旧西方町・歳入!H5</f>
        <v>1304692</v>
      </c>
      <c r="I5" s="80">
        <f>旧栃木市・歳入!I5+旧西方町・歳入!I5</f>
        <v>1340305</v>
      </c>
      <c r="J5" s="80">
        <f>旧栃木市・歳入!J5+旧西方町・歳入!J5</f>
        <v>844997</v>
      </c>
      <c r="K5" s="80">
        <f>旧栃木市・歳入!K5+旧西方町・歳入!K5</f>
        <v>584574</v>
      </c>
      <c r="L5" s="80">
        <f>旧栃木市・歳入!L5+旧西方町・歳入!L5</f>
        <v>603382</v>
      </c>
      <c r="M5" s="80">
        <f>旧栃木市・歳入!M5+旧西方町・歳入!M5</f>
        <v>623260</v>
      </c>
      <c r="N5" s="80">
        <f>旧栃木市・歳入!N5+旧西方町・歳入!N5</f>
        <v>627076</v>
      </c>
      <c r="O5" s="80">
        <f>旧栃木市・歳入!O5+旧西方町・歳入!O5</f>
        <v>633994</v>
      </c>
      <c r="P5" s="80">
        <f>旧栃木市・歳入!P5+旧西方町・歳入!P5</f>
        <v>673015</v>
      </c>
      <c r="Q5" s="80">
        <f>旧栃木市・歳入!Q5+旧西方町・歳入!Q5</f>
        <v>983329</v>
      </c>
      <c r="R5" s="80">
        <f>旧栃木市・歳入!R5+旧西方町・歳入!R5</f>
        <v>1239390</v>
      </c>
      <c r="S5" s="80">
        <f>旧栃木市・歳入!S5+旧西方町・歳入!S5</f>
        <v>1812926</v>
      </c>
      <c r="T5" s="80">
        <f>旧栃木市・歳入!T5+旧西方町・歳入!T5</f>
        <v>715534</v>
      </c>
      <c r="U5" s="80">
        <f>旧栃木市・歳入!U5+旧西方町・歳入!U5</f>
        <v>693766</v>
      </c>
      <c r="V5" s="80">
        <f>旧栃木市・歳入!V5+旧西方町・歳入!V5</f>
        <v>640371</v>
      </c>
      <c r="W5" s="80">
        <f>旧栃木市・歳入!W5+旧西方町・歳入!W5</f>
        <v>629574</v>
      </c>
      <c r="X5" s="118">
        <v>587837</v>
      </c>
      <c r="Y5" s="118">
        <v>545715</v>
      </c>
      <c r="Z5" s="118">
        <v>521309</v>
      </c>
    </row>
    <row r="6" spans="1:26" ht="15" customHeight="1" x14ac:dyDescent="0.15">
      <c r="A6" s="3" t="s">
        <v>191</v>
      </c>
      <c r="B6" s="15"/>
      <c r="C6" s="15"/>
      <c r="D6" s="80">
        <f>旧栃木市・歳入!D6+旧西方町・歳入!D6</f>
        <v>710576</v>
      </c>
      <c r="E6" s="80">
        <f>旧栃木市・歳入!E6+旧西方町・歳入!E6</f>
        <v>503497</v>
      </c>
      <c r="F6" s="80">
        <f>旧栃木市・歳入!F6+旧西方町・歳入!F6</f>
        <v>532090</v>
      </c>
      <c r="G6" s="80">
        <f>旧栃木市・歳入!G6+旧西方町・歳入!G6</f>
        <v>695432</v>
      </c>
      <c r="H6" s="80">
        <f>旧栃木市・歳入!H6+旧西方町・歳入!H6</f>
        <v>487965</v>
      </c>
      <c r="I6" s="80">
        <f>旧栃木市・歳入!I6+旧西方町・歳入!I6</f>
        <v>269098</v>
      </c>
      <c r="J6" s="80">
        <f>旧栃木市・歳入!J6+旧西方町・歳入!J6</f>
        <v>211271</v>
      </c>
      <c r="K6" s="80">
        <f>旧栃木市・歳入!K6+旧西方町・歳入!K6</f>
        <v>168891</v>
      </c>
      <c r="L6" s="80">
        <f>旧栃木市・歳入!L6+旧西方町・歳入!L6</f>
        <v>158743</v>
      </c>
      <c r="M6" s="80">
        <f>旧栃木市・歳入!M6+旧西方町・歳入!M6</f>
        <v>667361</v>
      </c>
      <c r="N6" s="80">
        <f>旧栃木市・歳入!N6+旧西方町・歳入!N6</f>
        <v>668838</v>
      </c>
      <c r="O6" s="80">
        <f>旧栃木市・歳入!O6+旧西方町・歳入!O6</f>
        <v>209703</v>
      </c>
      <c r="P6" s="80">
        <f>旧栃木市・歳入!P6+旧西方町・歳入!P6</f>
        <v>143789</v>
      </c>
      <c r="Q6" s="80">
        <f>旧栃木市・歳入!Q6+旧西方町・歳入!Q6</f>
        <v>142220</v>
      </c>
      <c r="R6" s="80">
        <f>旧栃木市・歳入!R6+旧西方町・歳入!R6</f>
        <v>82204</v>
      </c>
      <c r="S6" s="80">
        <f>旧栃木市・歳入!S6+旧西方町・歳入!S6</f>
        <v>55828</v>
      </c>
      <c r="T6" s="80">
        <f>旧栃木市・歳入!T6+旧西方町・歳入!T6</f>
        <v>73910</v>
      </c>
      <c r="U6" s="80">
        <f>旧栃木市・歳入!U6+旧西方町・歳入!U6</f>
        <v>74179</v>
      </c>
      <c r="V6" s="80">
        <f>旧栃木市・歳入!V6+旧西方町・歳入!V6</f>
        <v>59943</v>
      </c>
      <c r="W6" s="80">
        <f>旧栃木市・歳入!W6+旧西方町・歳入!W6</f>
        <v>51279</v>
      </c>
      <c r="X6" s="118">
        <v>39885</v>
      </c>
      <c r="Y6" s="118">
        <v>35105</v>
      </c>
      <c r="Z6" s="118">
        <v>32649</v>
      </c>
    </row>
    <row r="7" spans="1:26" ht="15" customHeight="1" x14ac:dyDescent="0.15">
      <c r="A7" s="3" t="s">
        <v>192</v>
      </c>
      <c r="B7" s="15"/>
      <c r="C7" s="15"/>
      <c r="D7" s="80">
        <f>旧栃木市・歳入!D7+旧西方町・歳入!D7</f>
        <v>0</v>
      </c>
      <c r="E7" s="80">
        <f>旧栃木市・歳入!E7+旧西方町・歳入!E7</f>
        <v>0</v>
      </c>
      <c r="F7" s="80">
        <f>旧栃木市・歳入!F7+旧西方町・歳入!F7</f>
        <v>0</v>
      </c>
      <c r="G7" s="80">
        <f>旧栃木市・歳入!G7+旧西方町・歳入!G7</f>
        <v>0</v>
      </c>
      <c r="H7" s="80">
        <f>旧栃木市・歳入!H7+旧西方町・歳入!H7</f>
        <v>0</v>
      </c>
      <c r="I7" s="80">
        <f>旧栃木市・歳入!I7+旧西方町・歳入!I7</f>
        <v>0</v>
      </c>
      <c r="J7" s="80">
        <f>旧栃木市・歳入!J7+旧西方町・歳入!J7</f>
        <v>0</v>
      </c>
      <c r="K7" s="80">
        <f>旧栃木市・歳入!K7+旧西方町・歳入!K7</f>
        <v>0</v>
      </c>
      <c r="L7" s="80">
        <f>旧栃木市・歳入!L7+旧西方町・歳入!L7</f>
        <v>0</v>
      </c>
      <c r="M7" s="80">
        <f>旧栃木市・歳入!M7+旧西方町・歳入!M7</f>
        <v>0</v>
      </c>
      <c r="N7" s="80">
        <f>旧栃木市・歳入!N7+旧西方町・歳入!N7</f>
        <v>0</v>
      </c>
      <c r="O7" s="80">
        <f>旧栃木市・歳入!O7+旧西方町・歳入!O7</f>
        <v>0</v>
      </c>
      <c r="P7" s="80">
        <f>旧栃木市・歳入!P7+旧西方町・歳入!P7</f>
        <v>0</v>
      </c>
      <c r="Q7" s="80">
        <f>旧栃木市・歳入!Q7+旧西方町・歳入!Q7</f>
        <v>22251</v>
      </c>
      <c r="R7" s="80">
        <f>旧栃木市・歳入!R7+旧西方町・歳入!R7</f>
        <v>38780</v>
      </c>
      <c r="S7" s="80">
        <f>旧栃木市・歳入!S7+旧西方町・歳入!S7</f>
        <v>60000</v>
      </c>
      <c r="T7" s="80">
        <f>旧栃木市・歳入!T7+旧西方町・歳入!T7</f>
        <v>65733</v>
      </c>
      <c r="U7" s="80">
        <f>旧栃木市・歳入!U7+旧西方町・歳入!U7</f>
        <v>23590</v>
      </c>
      <c r="V7" s="80">
        <f>旧栃木市・歳入!V7+旧西方町・歳入!V7</f>
        <v>18375</v>
      </c>
      <c r="W7" s="80">
        <f>旧栃木市・歳入!W7+旧西方町・歳入!W7</f>
        <v>23285</v>
      </c>
      <c r="X7" s="118">
        <v>26539</v>
      </c>
      <c r="Y7" s="118">
        <v>30898</v>
      </c>
      <c r="Z7" s="118">
        <v>62946</v>
      </c>
    </row>
    <row r="8" spans="1:26" ht="15" customHeight="1" x14ac:dyDescent="0.15">
      <c r="A8" s="3" t="s">
        <v>193</v>
      </c>
      <c r="B8" s="15"/>
      <c r="C8" s="15"/>
      <c r="D8" s="80">
        <f>旧栃木市・歳入!D8+旧西方町・歳入!D8</f>
        <v>0</v>
      </c>
      <c r="E8" s="80">
        <f>旧栃木市・歳入!E8+旧西方町・歳入!E8</f>
        <v>0</v>
      </c>
      <c r="F8" s="80">
        <f>旧栃木市・歳入!F8+旧西方町・歳入!F8</f>
        <v>0</v>
      </c>
      <c r="G8" s="80">
        <f>旧栃木市・歳入!G8+旧西方町・歳入!G8</f>
        <v>0</v>
      </c>
      <c r="H8" s="80">
        <f>旧栃木市・歳入!H8+旧西方町・歳入!H8</f>
        <v>0</v>
      </c>
      <c r="I8" s="80">
        <f>旧栃木市・歳入!I8+旧西方町・歳入!I8</f>
        <v>0</v>
      </c>
      <c r="J8" s="80">
        <f>旧栃木市・歳入!J8+旧西方町・歳入!J8</f>
        <v>0</v>
      </c>
      <c r="K8" s="80">
        <f>旧栃木市・歳入!K8+旧西方町・歳入!K8</f>
        <v>0</v>
      </c>
      <c r="L8" s="80">
        <f>旧栃木市・歳入!L8+旧西方町・歳入!L8</f>
        <v>0</v>
      </c>
      <c r="M8" s="80">
        <f>旧栃木市・歳入!M8+旧西方町・歳入!M8</f>
        <v>0</v>
      </c>
      <c r="N8" s="80">
        <f>旧栃木市・歳入!N8+旧西方町・歳入!N8</f>
        <v>0</v>
      </c>
      <c r="O8" s="80">
        <f>旧栃木市・歳入!O8+旧西方町・歳入!O8</f>
        <v>0</v>
      </c>
      <c r="P8" s="80">
        <f>旧栃木市・歳入!P8+旧西方町・歳入!P8</f>
        <v>0</v>
      </c>
      <c r="Q8" s="80">
        <f>旧栃木市・歳入!Q8+旧西方町・歳入!Q8</f>
        <v>25864</v>
      </c>
      <c r="R8" s="80">
        <f>旧栃木市・歳入!R8+旧西方町・歳入!R8</f>
        <v>57248</v>
      </c>
      <c r="S8" s="80">
        <f>旧栃木市・歳入!S8+旧西方町・歳入!S8</f>
        <v>43722</v>
      </c>
      <c r="T8" s="80">
        <f>旧栃木市・歳入!T8+旧西方町・歳入!T8</f>
        <v>37695</v>
      </c>
      <c r="U8" s="80">
        <f>旧栃木市・歳入!U8+旧西方町・歳入!U8</f>
        <v>13725</v>
      </c>
      <c r="V8" s="80">
        <f>旧栃木市・歳入!V8+旧西方町・歳入!V8</f>
        <v>10819</v>
      </c>
      <c r="W8" s="80">
        <f>旧栃木市・歳入!W8+旧西方町・歳入!W8</f>
        <v>9003</v>
      </c>
      <c r="X8" s="118">
        <v>6857</v>
      </c>
      <c r="Y8" s="118">
        <v>8988</v>
      </c>
      <c r="Z8" s="118">
        <v>101319</v>
      </c>
    </row>
    <row r="9" spans="1:26" ht="15" customHeight="1" x14ac:dyDescent="0.15">
      <c r="A9" s="3" t="s">
        <v>118</v>
      </c>
      <c r="B9" s="15"/>
      <c r="C9" s="15"/>
      <c r="D9" s="80">
        <f>旧栃木市・歳入!D9+旧西方町・歳入!D9</f>
        <v>0</v>
      </c>
      <c r="E9" s="80">
        <f>旧栃木市・歳入!E9+旧西方町・歳入!E9</f>
        <v>0</v>
      </c>
      <c r="F9" s="80">
        <f>旧栃木市・歳入!F9+旧西方町・歳入!F9</f>
        <v>0</v>
      </c>
      <c r="G9" s="80">
        <f>旧栃木市・歳入!G9+旧西方町・歳入!G9</f>
        <v>0</v>
      </c>
      <c r="H9" s="80">
        <f>旧栃木市・歳入!H9+旧西方町・歳入!H9</f>
        <v>0</v>
      </c>
      <c r="I9" s="80">
        <f>旧栃木市・歳入!I9+旧西方町・歳入!I9</f>
        <v>0</v>
      </c>
      <c r="J9" s="80">
        <f>旧栃木市・歳入!J9+旧西方町・歳入!J9</f>
        <v>356277</v>
      </c>
      <c r="K9" s="80">
        <f>旧栃木市・歳入!K9+旧西方町・歳入!K9</f>
        <v>1537854</v>
      </c>
      <c r="L9" s="80">
        <f>旧栃木市・歳入!L9+旧西方町・歳入!L9</f>
        <v>1459059</v>
      </c>
      <c r="M9" s="80">
        <f>旧栃木市・歳入!M9+旧西方町・歳入!M9</f>
        <v>1504679</v>
      </c>
      <c r="N9" s="80">
        <f>旧栃木市・歳入!N9+旧西方町・歳入!N9</f>
        <v>1455149</v>
      </c>
      <c r="O9" s="80">
        <f>旧栃木市・歳入!O9+旧西方町・歳入!O9</f>
        <v>1264502</v>
      </c>
      <c r="P9" s="80">
        <f>旧栃木市・歳入!P9+旧西方町・歳入!P9</f>
        <v>1401717</v>
      </c>
      <c r="Q9" s="80">
        <f>旧栃木市・歳入!Q9+旧西方町・歳入!Q9</f>
        <v>1546914</v>
      </c>
      <c r="R9" s="80">
        <f>旧栃木市・歳入!R9+旧西方町・歳入!R9</f>
        <v>1428727</v>
      </c>
      <c r="S9" s="80">
        <f>旧栃木市・歳入!S9+旧西方町・歳入!S9</f>
        <v>1476063</v>
      </c>
      <c r="T9" s="80">
        <f>旧栃木市・歳入!T9+旧西方町・歳入!T9</f>
        <v>1436355</v>
      </c>
      <c r="U9" s="80">
        <f>旧栃木市・歳入!U9+旧西方町・歳入!U9</f>
        <v>1327678</v>
      </c>
      <c r="V9" s="80">
        <f>旧栃木市・歳入!V9+旧西方町・歳入!V9</f>
        <v>1406761</v>
      </c>
      <c r="W9" s="80">
        <f>旧栃木市・歳入!W9+旧西方町・歳入!W9</f>
        <v>1404351</v>
      </c>
      <c r="X9" s="118">
        <v>1389443</v>
      </c>
      <c r="Y9" s="118">
        <v>1380254</v>
      </c>
      <c r="Z9" s="118">
        <v>1368488</v>
      </c>
    </row>
    <row r="10" spans="1:26" ht="15" customHeight="1" x14ac:dyDescent="0.15">
      <c r="A10" s="3" t="s">
        <v>119</v>
      </c>
      <c r="B10" s="15"/>
      <c r="C10" s="15"/>
      <c r="D10" s="80">
        <f>旧栃木市・歳入!D10+旧西方町・歳入!D10</f>
        <v>480727</v>
      </c>
      <c r="E10" s="80">
        <f>旧栃木市・歳入!E10+旧西方町・歳入!E10</f>
        <v>529667</v>
      </c>
      <c r="F10" s="80">
        <f>旧栃木市・歳入!F10+旧西方町・歳入!F10</f>
        <v>503028</v>
      </c>
      <c r="G10" s="80">
        <f>旧栃木市・歳入!G10+旧西方町・歳入!G10</f>
        <v>481153</v>
      </c>
      <c r="H10" s="80">
        <f>旧栃木市・歳入!H10+旧西方町・歳入!H10</f>
        <v>519850</v>
      </c>
      <c r="I10" s="80">
        <f>旧栃木市・歳入!I10+旧西方町・歳入!I10</f>
        <v>544972</v>
      </c>
      <c r="J10" s="80">
        <f>旧栃木市・歳入!J10+旧西方町・歳入!J10</f>
        <v>533169</v>
      </c>
      <c r="K10" s="80">
        <f>旧栃木市・歳入!K10+旧西方町・歳入!K10</f>
        <v>525721</v>
      </c>
      <c r="L10" s="80">
        <f>旧栃木市・歳入!L10+旧西方町・歳入!L10</f>
        <v>506668</v>
      </c>
      <c r="M10" s="80">
        <f>旧栃木市・歳入!M10+旧西方町・歳入!M10</f>
        <v>463748</v>
      </c>
      <c r="N10" s="80">
        <f>旧栃木市・歳入!N10+旧西方町・歳入!N10</f>
        <v>469789</v>
      </c>
      <c r="O10" s="80">
        <f>旧栃木市・歳入!O10+旧西方町・歳入!O10</f>
        <v>468401</v>
      </c>
      <c r="P10" s="80">
        <f>旧栃木市・歳入!P10+旧西方町・歳入!P10</f>
        <v>461782</v>
      </c>
      <c r="Q10" s="80">
        <f>旧栃木市・歳入!Q10+旧西方町・歳入!Q10</f>
        <v>445406</v>
      </c>
      <c r="R10" s="80">
        <f>旧栃木市・歳入!R10+旧西方町・歳入!R10</f>
        <v>429934</v>
      </c>
      <c r="S10" s="80">
        <f>旧栃木市・歳入!S10+旧西方町・歳入!S10</f>
        <v>421276</v>
      </c>
      <c r="T10" s="80">
        <f>旧栃木市・歳入!T10+旧西方町・歳入!T10</f>
        <v>425104</v>
      </c>
      <c r="U10" s="80">
        <f>旧栃木市・歳入!U10+旧西方町・歳入!U10</f>
        <v>399308</v>
      </c>
      <c r="V10" s="80">
        <f>旧栃木市・歳入!V10+旧西方町・歳入!V10</f>
        <v>405572</v>
      </c>
      <c r="W10" s="80">
        <f>旧栃木市・歳入!W10+旧西方町・歳入!W10</f>
        <v>394904</v>
      </c>
      <c r="X10" s="118">
        <v>361810</v>
      </c>
      <c r="Y10" s="118">
        <v>380724</v>
      </c>
      <c r="Z10" s="118">
        <v>374635</v>
      </c>
    </row>
    <row r="11" spans="1:26" ht="15" customHeight="1" x14ac:dyDescent="0.15">
      <c r="A11" s="3" t="s">
        <v>120</v>
      </c>
      <c r="B11" s="15"/>
      <c r="C11" s="15"/>
      <c r="D11" s="80">
        <f>旧栃木市・歳入!D11+旧西方町・歳入!D11</f>
        <v>3717</v>
      </c>
      <c r="E11" s="80">
        <f>旧栃木市・歳入!E11+旧西方町・歳入!E11</f>
        <v>7177</v>
      </c>
      <c r="F11" s="80">
        <f>旧栃木市・歳入!F11+旧西方町・歳入!F11</f>
        <v>6414</v>
      </c>
      <c r="G11" s="80">
        <f>旧栃木市・歳入!G11+旧西方町・歳入!G11</f>
        <v>6177</v>
      </c>
      <c r="H11" s="80">
        <f>旧栃木市・歳入!H11+旧西方町・歳入!H11</f>
        <v>5949</v>
      </c>
      <c r="I11" s="80">
        <f>旧栃木市・歳入!I11+旧西方町・歳入!I11</f>
        <v>5047</v>
      </c>
      <c r="J11" s="80">
        <f>旧栃木市・歳入!J11+旧西方町・歳入!J11</f>
        <v>10142</v>
      </c>
      <c r="K11" s="80">
        <f>旧栃木市・歳入!K11+旧西方町・歳入!K11</f>
        <v>10111</v>
      </c>
      <c r="L11" s="80">
        <f>旧栃木市・歳入!L11+旧西方町・歳入!L11</f>
        <v>8966</v>
      </c>
      <c r="M11" s="80">
        <f>旧栃木市・歳入!M11+旧西方町・歳入!M11</f>
        <v>1349</v>
      </c>
      <c r="N11" s="80">
        <f>旧栃木市・歳入!N11+旧西方町・歳入!N11</f>
        <v>139</v>
      </c>
      <c r="O11" s="80">
        <f>旧栃木市・歳入!O11+旧西方町・歳入!O11</f>
        <v>0</v>
      </c>
      <c r="P11" s="80">
        <f>旧栃木市・歳入!P11+旧西方町・歳入!P11</f>
        <v>0</v>
      </c>
      <c r="Q11" s="80">
        <f>旧栃木市・歳入!Q11+旧西方町・歳入!Q11</f>
        <v>2</v>
      </c>
      <c r="R11" s="80">
        <f>旧栃木市・歳入!R11+旧西方町・歳入!R11</f>
        <v>2</v>
      </c>
      <c r="S11" s="80">
        <f>旧栃木市・歳入!S11+旧西方町・歳入!S11</f>
        <v>1</v>
      </c>
      <c r="T11" s="80">
        <f>旧栃木市・歳入!T11+旧西方町・歳入!T11</f>
        <v>1</v>
      </c>
      <c r="U11" s="80">
        <f>旧栃木市・歳入!U11+旧西方町・歳入!U11</f>
        <v>1</v>
      </c>
      <c r="V11" s="80">
        <f>旧栃木市・歳入!V11+旧西方町・歳入!V11</f>
        <v>0</v>
      </c>
      <c r="W11" s="80">
        <f>旧栃木市・歳入!W11+旧西方町・歳入!W11</f>
        <v>0</v>
      </c>
      <c r="X11" s="118">
        <v>0</v>
      </c>
      <c r="Y11" s="118">
        <v>0</v>
      </c>
      <c r="Z11" s="118">
        <v>0</v>
      </c>
    </row>
    <row r="12" spans="1:26" ht="15" customHeight="1" x14ac:dyDescent="0.15">
      <c r="A12" s="3" t="s">
        <v>121</v>
      </c>
      <c r="B12" s="15"/>
      <c r="C12" s="15"/>
      <c r="D12" s="80">
        <f>旧栃木市・歳入!D12+旧西方町・歳入!D12</f>
        <v>637470</v>
      </c>
      <c r="E12" s="80">
        <f>旧栃木市・歳入!E12+旧西方町・歳入!E12</f>
        <v>572578</v>
      </c>
      <c r="F12" s="80">
        <f>旧栃木市・歳入!F12+旧西方町・歳入!F12</f>
        <v>500246</v>
      </c>
      <c r="G12" s="80">
        <f>旧栃木市・歳入!G12+旧西方町・歳入!G12</f>
        <v>543477</v>
      </c>
      <c r="H12" s="80">
        <f>旧栃木市・歳入!H12+旧西方町・歳入!H12</f>
        <v>581091</v>
      </c>
      <c r="I12" s="80">
        <f>旧栃木市・歳入!I12+旧西方町・歳入!I12</f>
        <v>584174</v>
      </c>
      <c r="J12" s="80">
        <f>旧栃木市・歳入!J12+旧西方町・歳入!J12</f>
        <v>490806</v>
      </c>
      <c r="K12" s="80">
        <f>旧栃木市・歳入!K12+旧西方町・歳入!K12</f>
        <v>431926</v>
      </c>
      <c r="L12" s="80">
        <f>旧栃木市・歳入!L12+旧西方町・歳入!L12</f>
        <v>431960</v>
      </c>
      <c r="M12" s="80">
        <f>旧栃木市・歳入!M12+旧西方町・歳入!M12</f>
        <v>411137</v>
      </c>
      <c r="N12" s="80">
        <f>旧栃木市・歳入!N12+旧西方町・歳入!N12</f>
        <v>424464</v>
      </c>
      <c r="O12" s="80">
        <f>旧栃木市・歳入!O12+旧西方町・歳入!O12</f>
        <v>376226</v>
      </c>
      <c r="P12" s="80">
        <f>旧栃木市・歳入!P12+旧西方町・歳入!P12</f>
        <v>428360</v>
      </c>
      <c r="Q12" s="80">
        <f>旧栃木市・歳入!Q12+旧西方町・歳入!Q12</f>
        <v>412599</v>
      </c>
      <c r="R12" s="80">
        <f>旧栃木市・歳入!R12+旧西方町・歳入!R12</f>
        <v>425996</v>
      </c>
      <c r="S12" s="80">
        <f>旧栃木市・歳入!S12+旧西方町・歳入!S12</f>
        <v>411812</v>
      </c>
      <c r="T12" s="80">
        <f>旧栃木市・歳入!T12+旧西方町・歳入!T12</f>
        <v>423343</v>
      </c>
      <c r="U12" s="80">
        <f>旧栃木市・歳入!U12+旧西方町・歳入!U12</f>
        <v>354991</v>
      </c>
      <c r="V12" s="80">
        <f>旧栃木市・歳入!V12+旧西方町・歳入!V12</f>
        <v>218670</v>
      </c>
      <c r="W12" s="80">
        <f>旧栃木市・歳入!W12+旧西方町・歳入!W12</f>
        <v>186596</v>
      </c>
      <c r="X12" s="118">
        <v>134789</v>
      </c>
      <c r="Y12" s="118">
        <v>188339</v>
      </c>
      <c r="Z12" s="118">
        <v>158503</v>
      </c>
    </row>
    <row r="13" spans="1:26" ht="15" customHeight="1" x14ac:dyDescent="0.15">
      <c r="A13" s="3" t="s">
        <v>122</v>
      </c>
      <c r="B13" s="15"/>
      <c r="C13" s="15"/>
      <c r="D13" s="80">
        <f>旧栃木市・歳入!D13+旧西方町・歳入!D13</f>
        <v>0</v>
      </c>
      <c r="E13" s="80">
        <f>旧栃木市・歳入!E13+旧西方町・歳入!E13</f>
        <v>0</v>
      </c>
      <c r="F13" s="80">
        <f>旧栃木市・歳入!F13+旧西方町・歳入!F13</f>
        <v>0</v>
      </c>
      <c r="G13" s="80">
        <f>旧栃木市・歳入!G13+旧西方町・歳入!G13</f>
        <v>0</v>
      </c>
      <c r="H13" s="80">
        <f>旧栃木市・歳入!H13+旧西方町・歳入!H13</f>
        <v>0</v>
      </c>
      <c r="I13" s="80">
        <f>旧栃木市・歳入!I13+旧西方町・歳入!I13</f>
        <v>0</v>
      </c>
      <c r="J13" s="80">
        <f>旧栃木市・歳入!J13+旧西方町・歳入!J13</f>
        <v>0</v>
      </c>
      <c r="K13" s="80">
        <f>旧栃木市・歳入!K13+旧西方町・歳入!K13</f>
        <v>0</v>
      </c>
      <c r="L13" s="80">
        <f>旧栃木市・歳入!L13+旧西方町・歳入!L13</f>
        <v>0</v>
      </c>
      <c r="M13" s="80">
        <f>旧栃木市・歳入!M13+旧西方町・歳入!M13</f>
        <v>0</v>
      </c>
      <c r="N13" s="80">
        <f>旧栃木市・歳入!N13+旧西方町・歳入!N13</f>
        <v>0</v>
      </c>
      <c r="O13" s="80">
        <f>旧栃木市・歳入!O13+旧西方町・歳入!O13</f>
        <v>0</v>
      </c>
      <c r="P13" s="80">
        <f>旧栃木市・歳入!P13+旧西方町・歳入!P13</f>
        <v>0</v>
      </c>
      <c r="Q13" s="80">
        <f>旧栃木市・歳入!Q13+旧西方町・歳入!Q13</f>
        <v>1</v>
      </c>
      <c r="R13" s="80">
        <f>旧栃木市・歳入!R13+旧西方町・歳入!R13</f>
        <v>1</v>
      </c>
      <c r="S13" s="80">
        <f>旧栃木市・歳入!S13+旧西方町・歳入!S13</f>
        <v>1</v>
      </c>
      <c r="T13" s="80">
        <f>旧栃木市・歳入!T13+旧西方町・歳入!T13</f>
        <v>0</v>
      </c>
      <c r="U13" s="80">
        <f>旧栃木市・歳入!U13+旧西方町・歳入!U13</f>
        <v>0</v>
      </c>
      <c r="V13" s="80">
        <f>旧栃木市・歳入!V13+旧西方町・歳入!V13</f>
        <v>0</v>
      </c>
      <c r="W13" s="80">
        <f>旧栃木市・歳入!W13+旧西方町・歳入!W13</f>
        <v>0</v>
      </c>
      <c r="X13" s="118">
        <v>0</v>
      </c>
      <c r="Y13" s="118">
        <v>0</v>
      </c>
      <c r="Z13" s="118">
        <v>0</v>
      </c>
    </row>
    <row r="14" spans="1:26" ht="15" customHeight="1" x14ac:dyDescent="0.15">
      <c r="A14" s="3" t="s">
        <v>123</v>
      </c>
      <c r="B14" s="15"/>
      <c r="C14" s="15"/>
      <c r="D14" s="80">
        <f>旧栃木市・歳入!D14+旧西方町・歳入!D14</f>
        <v>0</v>
      </c>
      <c r="E14" s="80">
        <f>旧栃木市・歳入!E14+旧西方町・歳入!E14</f>
        <v>0</v>
      </c>
      <c r="F14" s="80">
        <f>旧栃木市・歳入!F14+旧西方町・歳入!F14</f>
        <v>0</v>
      </c>
      <c r="G14" s="80">
        <f>旧栃木市・歳入!G14+旧西方町・歳入!G14</f>
        <v>0</v>
      </c>
      <c r="H14" s="80">
        <f>旧栃木市・歳入!H14+旧西方町・歳入!H14</f>
        <v>0</v>
      </c>
      <c r="I14" s="80">
        <f>旧栃木市・歳入!I14+旧西方町・歳入!I14</f>
        <v>0</v>
      </c>
      <c r="J14" s="80">
        <f>旧栃木市・歳入!J14+旧西方町・歳入!J14</f>
        <v>0</v>
      </c>
      <c r="K14" s="80">
        <f>旧栃木市・歳入!K14+旧西方町・歳入!K14</f>
        <v>0</v>
      </c>
      <c r="L14" s="80">
        <f>旧栃木市・歳入!L14+旧西方町・歳入!L14</f>
        <v>444229</v>
      </c>
      <c r="M14" s="80">
        <f>旧栃木市・歳入!M14+旧西方町・歳入!M14</f>
        <v>587625</v>
      </c>
      <c r="N14" s="80">
        <f>旧栃木市・歳入!N14+旧西方町・歳入!N14</f>
        <v>604585</v>
      </c>
      <c r="O14" s="80">
        <f>旧栃木市・歳入!O14+旧西方町・歳入!O14</f>
        <v>569042</v>
      </c>
      <c r="P14" s="80">
        <f>旧栃木市・歳入!P14+旧西方町・歳入!P14</f>
        <v>570788</v>
      </c>
      <c r="Q14" s="80">
        <f>旧栃木市・歳入!Q14+旧西方町・歳入!Q14</f>
        <v>546544</v>
      </c>
      <c r="R14" s="80">
        <f>旧栃木市・歳入!R14+旧西方町・歳入!R14</f>
        <v>537197</v>
      </c>
      <c r="S14" s="80">
        <f>旧栃木市・歳入!S14+旧西方町・歳入!S14</f>
        <v>423683</v>
      </c>
      <c r="T14" s="80">
        <f>旧栃木市・歳入!T14+旧西方町・歳入!T14</f>
        <v>111766</v>
      </c>
      <c r="U14" s="80">
        <f>旧栃木市・歳入!U14+旧西方町・歳入!U14</f>
        <v>238427</v>
      </c>
      <c r="V14" s="80">
        <f>旧栃木市・歳入!V14+旧西方町・歳入!V14</f>
        <v>249576</v>
      </c>
      <c r="W14" s="80">
        <f>旧栃木市・歳入!W14+旧西方町・歳入!W14</f>
        <v>250623</v>
      </c>
      <c r="X14" s="118">
        <v>231638</v>
      </c>
      <c r="Y14" s="118">
        <v>93553</v>
      </c>
      <c r="Z14" s="118">
        <v>92580</v>
      </c>
    </row>
    <row r="15" spans="1:26" ht="15" customHeight="1" x14ac:dyDescent="0.15">
      <c r="A15" s="3" t="s">
        <v>124</v>
      </c>
      <c r="B15" s="15"/>
      <c r="C15" s="15"/>
      <c r="D15" s="80">
        <f>旧栃木市・歳入!D15+旧西方町・歳入!D15</f>
        <v>6955340</v>
      </c>
      <c r="E15" s="80">
        <f>旧栃木市・歳入!E15+旧西方町・歳入!E15</f>
        <v>7656966</v>
      </c>
      <c r="F15" s="80">
        <f>旧栃木市・歳入!F15+旧西方町・歳入!F15</f>
        <v>7324216</v>
      </c>
      <c r="G15" s="80">
        <f>旧栃木市・歳入!G15+旧西方町・歳入!G15</f>
        <v>7756274</v>
      </c>
      <c r="H15" s="80">
        <f>旧栃木市・歳入!H15+旧西方町・歳入!H15</f>
        <v>8187207</v>
      </c>
      <c r="I15" s="80">
        <f>旧栃木市・歳入!I15+旧西方町・歳入!I15</f>
        <v>8643002</v>
      </c>
      <c r="J15" s="80">
        <f>旧栃木市・歳入!J15+旧西方町・歳入!J15</f>
        <v>8850267</v>
      </c>
      <c r="K15" s="80">
        <f>旧栃木市・歳入!K15+旧西方町・歳入!K15</f>
        <v>9639267</v>
      </c>
      <c r="L15" s="80">
        <f>旧栃木市・歳入!L15+旧西方町・歳入!L15</f>
        <v>10758527</v>
      </c>
      <c r="M15" s="80">
        <f>旧栃木市・歳入!M15+旧西方町・歳入!M15</f>
        <v>11249558</v>
      </c>
      <c r="N15" s="80">
        <f>旧栃木市・歳入!N15+旧西方町・歳入!N15</f>
        <v>10172433</v>
      </c>
      <c r="O15" s="80">
        <f>旧栃木市・歳入!O15+旧西方町・歳入!O15</f>
        <v>9149176</v>
      </c>
      <c r="P15" s="80">
        <f>旧栃木市・歳入!P15+旧西方町・歳入!P15</f>
        <v>7720667</v>
      </c>
      <c r="Q15" s="80">
        <f>旧栃木市・歳入!Q15+旧西方町・歳入!Q15</f>
        <v>7473743</v>
      </c>
      <c r="R15" s="80">
        <f>旧栃木市・歳入!R15+旧西方町・歳入!R15</f>
        <v>7700893</v>
      </c>
      <c r="S15" s="80">
        <f>旧栃木市・歳入!S15+旧西方町・歳入!S15</f>
        <v>7174919</v>
      </c>
      <c r="T15" s="80">
        <f>旧栃木市・歳入!T15+旧西方町・歳入!T15</f>
        <v>6902894</v>
      </c>
      <c r="U15" s="80">
        <f>旧栃木市・歳入!U15+旧西方町・歳入!U15</f>
        <v>7752282</v>
      </c>
      <c r="V15" s="80">
        <f>旧栃木市・歳入!V15+旧西方町・歳入!V15</f>
        <v>8205626</v>
      </c>
      <c r="W15" s="80">
        <f>旧栃木市・歳入!W15+旧西方町・歳入!W15</f>
        <v>9777299</v>
      </c>
      <c r="X15" s="118">
        <v>10184961</v>
      </c>
      <c r="Y15" s="118">
        <v>10062185</v>
      </c>
      <c r="Z15" s="118">
        <v>10107636</v>
      </c>
    </row>
    <row r="16" spans="1:26" ht="15" customHeight="1" x14ac:dyDescent="0.15">
      <c r="A16" s="3" t="s">
        <v>125</v>
      </c>
      <c r="B16" s="15"/>
      <c r="C16" s="15"/>
      <c r="D16" s="80">
        <f>旧栃木市・歳入!D16+旧西方町・歳入!D16</f>
        <v>5966526</v>
      </c>
      <c r="E16" s="80">
        <f>旧栃木市・歳入!E16+旧西方町・歳入!E16</f>
        <v>6623957</v>
      </c>
      <c r="F16" s="80">
        <f>旧栃木市・歳入!F16+旧西方町・歳入!F16</f>
        <v>0</v>
      </c>
      <c r="G16" s="80">
        <f>旧栃木市・歳入!G16+旧西方町・歳入!G16</f>
        <v>0</v>
      </c>
      <c r="H16" s="80">
        <f>旧栃木市・歳入!H16+旧西方町・歳入!H16</f>
        <v>0</v>
      </c>
      <c r="I16" s="80">
        <f>旧栃木市・歳入!I16+旧西方町・歳入!I16</f>
        <v>0</v>
      </c>
      <c r="J16" s="80">
        <f>旧栃木市・歳入!J16+旧西方町・歳入!J16</f>
        <v>7732097</v>
      </c>
      <c r="K16" s="80">
        <f>旧栃木市・歳入!K16+旧西方町・歳入!K16</f>
        <v>8404264</v>
      </c>
      <c r="L16" s="80">
        <f>旧栃木市・歳入!L16+旧西方町・歳入!L16</f>
        <v>9384256</v>
      </c>
      <c r="M16" s="80">
        <f>旧栃木市・歳入!M16+旧西方町・歳入!M16</f>
        <v>9783230</v>
      </c>
      <c r="N16" s="80">
        <f>旧栃木市・歳入!N16+旧西方町・歳入!N16</f>
        <v>8762745</v>
      </c>
      <c r="O16" s="80">
        <f>旧栃木市・歳入!O16+旧西方町・歳入!O16</f>
        <v>7787199</v>
      </c>
      <c r="P16" s="80">
        <f>旧栃木市・歳入!P16+旧西方町・歳入!P16</f>
        <v>6456851</v>
      </c>
      <c r="Q16" s="80">
        <f>旧栃木市・歳入!Q16+旧西方町・歳入!Q16</f>
        <v>6339863</v>
      </c>
      <c r="R16" s="80">
        <f>旧栃木市・歳入!R16+旧西方町・歳入!R16</f>
        <v>6679437</v>
      </c>
      <c r="S16" s="80">
        <f>旧栃木市・歳入!S16+旧西方町・歳入!S16</f>
        <v>6226881</v>
      </c>
      <c r="T16" s="80">
        <f>旧栃木市・歳入!T16+旧西方町・歳入!T16</f>
        <v>5903518</v>
      </c>
      <c r="U16" s="80">
        <f>旧栃木市・歳入!U16+旧西方町・歳入!U16</f>
        <v>6709041</v>
      </c>
      <c r="V16" s="80">
        <f>旧栃木市・歳入!V16+旧西方町・歳入!V16</f>
        <v>6975031</v>
      </c>
      <c r="W16" s="80">
        <f>旧栃木市・歳入!W16+旧西方町・歳入!W16</f>
        <v>8641086</v>
      </c>
      <c r="X16" s="118">
        <v>8895644</v>
      </c>
      <c r="Y16" s="118">
        <v>8836120</v>
      </c>
      <c r="Z16" s="118">
        <v>8798454</v>
      </c>
    </row>
    <row r="17" spans="1:26" ht="15" customHeight="1" x14ac:dyDescent="0.15">
      <c r="A17" s="3" t="s">
        <v>126</v>
      </c>
      <c r="B17" s="15"/>
      <c r="C17" s="15"/>
      <c r="D17" s="80">
        <f>旧栃木市・歳入!D17+旧西方町・歳入!D17</f>
        <v>988814</v>
      </c>
      <c r="E17" s="80">
        <f>旧栃木市・歳入!E17+旧西方町・歳入!E17</f>
        <v>1033009</v>
      </c>
      <c r="F17" s="80">
        <f>旧栃木市・歳入!F17+旧西方町・歳入!F17</f>
        <v>0</v>
      </c>
      <c r="G17" s="80">
        <f>旧栃木市・歳入!G17+旧西方町・歳入!G17</f>
        <v>0</v>
      </c>
      <c r="H17" s="80">
        <f>旧栃木市・歳入!H17+旧西方町・歳入!H17</f>
        <v>0</v>
      </c>
      <c r="I17" s="80">
        <f>旧栃木市・歳入!I17+旧西方町・歳入!I17</f>
        <v>0</v>
      </c>
      <c r="J17" s="80">
        <f>旧栃木市・歳入!J17+旧西方町・歳入!J17</f>
        <v>1118170</v>
      </c>
      <c r="K17" s="80">
        <f>旧栃木市・歳入!K17+旧西方町・歳入!K17</f>
        <v>1235003</v>
      </c>
      <c r="L17" s="80">
        <f>旧栃木市・歳入!L17+旧西方町・歳入!L17</f>
        <v>1374271</v>
      </c>
      <c r="M17" s="80">
        <f>旧栃木市・歳入!M17+旧西方町・歳入!M17</f>
        <v>1466328</v>
      </c>
      <c r="N17" s="80">
        <f>旧栃木市・歳入!N17+旧西方町・歳入!N17</f>
        <v>1409688</v>
      </c>
      <c r="O17" s="80">
        <f>旧栃木市・歳入!O17+旧西方町・歳入!O17</f>
        <v>1361977</v>
      </c>
      <c r="P17" s="80">
        <f>旧栃木市・歳入!P17+旧西方町・歳入!P17</f>
        <v>1263816</v>
      </c>
      <c r="Q17" s="80">
        <f>旧栃木市・歳入!Q17+旧西方町・歳入!Q17</f>
        <v>1133880</v>
      </c>
      <c r="R17" s="80">
        <f>旧栃木市・歳入!R17+旧西方町・歳入!R17</f>
        <v>1021456</v>
      </c>
      <c r="S17" s="80">
        <f>旧栃木市・歳入!S17+旧西方町・歳入!S17</f>
        <v>948038</v>
      </c>
      <c r="T17" s="80">
        <f>旧栃木市・歳入!T17+旧西方町・歳入!T17</f>
        <v>999376</v>
      </c>
      <c r="U17" s="80">
        <f>旧栃木市・歳入!U17+旧西方町・歳入!U17</f>
        <v>1043241</v>
      </c>
      <c r="V17" s="80">
        <f>旧栃木市・歳入!V17+旧西方町・歳入!V17</f>
        <v>1230595</v>
      </c>
      <c r="W17" s="80">
        <f>旧栃木市・歳入!W17+旧西方町・歳入!W17</f>
        <v>1136213</v>
      </c>
      <c r="X17" s="118">
        <v>1184100</v>
      </c>
      <c r="Y17" s="118">
        <v>1224318</v>
      </c>
      <c r="Z17" s="118">
        <v>1304262</v>
      </c>
    </row>
    <row r="18" spans="1:26" ht="15" customHeight="1" x14ac:dyDescent="0.15">
      <c r="A18" s="3" t="s">
        <v>302</v>
      </c>
      <c r="B18" s="15"/>
      <c r="C18" s="15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118">
        <v>105217</v>
      </c>
      <c r="Y18" s="118">
        <v>1747</v>
      </c>
      <c r="Z18" s="118">
        <v>4920</v>
      </c>
    </row>
    <row r="19" spans="1:26" ht="15" customHeight="1" x14ac:dyDescent="0.15">
      <c r="A19" s="3" t="s">
        <v>127</v>
      </c>
      <c r="B19" s="15"/>
      <c r="C19" s="15"/>
      <c r="D19" s="80">
        <f>旧栃木市・歳入!D18+旧西方町・歳入!D18</f>
        <v>41011</v>
      </c>
      <c r="E19" s="80">
        <f>旧栃木市・歳入!E18+旧西方町・歳入!E18</f>
        <v>38807</v>
      </c>
      <c r="F19" s="80">
        <f>旧栃木市・歳入!F18+旧西方町・歳入!F18</f>
        <v>38714</v>
      </c>
      <c r="G19" s="80">
        <f>旧栃木市・歳入!G18+旧西方町・歳入!G18</f>
        <v>38403</v>
      </c>
      <c r="H19" s="80">
        <f>旧栃木市・歳入!H18+旧西方町・歳入!H18</f>
        <v>37872</v>
      </c>
      <c r="I19" s="80">
        <f>旧栃木市・歳入!I18+旧西方町・歳入!I18</f>
        <v>38109</v>
      </c>
      <c r="J19" s="80">
        <f>旧栃木市・歳入!J18+旧西方町・歳入!J18</f>
        <v>36335</v>
      </c>
      <c r="K19" s="80">
        <f>旧栃木市・歳入!K18+旧西方町・歳入!K18</f>
        <v>34313</v>
      </c>
      <c r="L19" s="80">
        <f>旧栃木市・歳入!L18+旧西方町・歳入!L18</f>
        <v>33092</v>
      </c>
      <c r="M19" s="80">
        <f>旧栃木市・歳入!M18+旧西方町・歳入!M18</f>
        <v>27751</v>
      </c>
      <c r="N19" s="80">
        <f>旧栃木市・歳入!N18+旧西方町・歳入!N18</f>
        <v>28023</v>
      </c>
      <c r="O19" s="80">
        <f>旧栃木市・歳入!O18+旧西方町・歳入!O18</f>
        <v>27024</v>
      </c>
      <c r="P19" s="80">
        <f>旧栃木市・歳入!P18+旧西方町・歳入!P18</f>
        <v>28593</v>
      </c>
      <c r="Q19" s="80">
        <f>旧栃木市・歳入!Q18+旧西方町・歳入!Q18</f>
        <v>28440</v>
      </c>
      <c r="R19" s="80">
        <f>旧栃木市・歳入!R18+旧西方町・歳入!R18</f>
        <v>29606</v>
      </c>
      <c r="S19" s="80">
        <f>旧栃木市・歳入!S18+旧西方町・歳入!S18</f>
        <v>30432</v>
      </c>
      <c r="T19" s="80">
        <f>旧栃木市・歳入!T18+旧西方町・歳入!T18</f>
        <v>29170</v>
      </c>
      <c r="U19" s="80">
        <f>旧栃木市・歳入!U18+旧西方町・歳入!U18</f>
        <v>26167</v>
      </c>
      <c r="V19" s="80">
        <f>旧栃木市・歳入!V18+旧西方町・歳入!V18</f>
        <v>25731</v>
      </c>
      <c r="W19" s="80">
        <f>旧栃木市・歳入!W18+旧西方町・歳入!W18</f>
        <v>23392</v>
      </c>
      <c r="X19" s="118">
        <v>22220</v>
      </c>
      <c r="Y19" s="118">
        <v>22114</v>
      </c>
      <c r="Z19" s="118">
        <v>21488</v>
      </c>
    </row>
    <row r="20" spans="1:26" ht="15" customHeight="1" x14ac:dyDescent="0.15">
      <c r="A20" s="3" t="s">
        <v>128</v>
      </c>
      <c r="B20" s="15"/>
      <c r="C20" s="15"/>
      <c r="D20" s="80">
        <f>旧栃木市・歳入!D19+旧西方町・歳入!D19</f>
        <v>213450</v>
      </c>
      <c r="E20" s="80">
        <f>旧栃木市・歳入!E19+旧西方町・歳入!E19</f>
        <v>267858</v>
      </c>
      <c r="F20" s="80">
        <f>旧栃木市・歳入!F19+旧西方町・歳入!F19</f>
        <v>385293</v>
      </c>
      <c r="G20" s="80">
        <f>旧栃木市・歳入!G19+旧西方町・歳入!G19</f>
        <v>484678</v>
      </c>
      <c r="H20" s="80">
        <f>旧栃木市・歳入!H19+旧西方町・歳入!H19</f>
        <v>543571</v>
      </c>
      <c r="I20" s="80">
        <f>旧栃木市・歳入!I19+旧西方町・歳入!I19</f>
        <v>285948</v>
      </c>
      <c r="J20" s="80">
        <f>旧栃木市・歳入!J19+旧西方町・歳入!J19</f>
        <v>296785</v>
      </c>
      <c r="K20" s="80">
        <f>旧栃木市・歳入!K19+旧西方町・歳入!K19</f>
        <v>404136</v>
      </c>
      <c r="L20" s="80">
        <f>旧栃木市・歳入!L19+旧西方町・歳入!L19</f>
        <v>378100</v>
      </c>
      <c r="M20" s="80">
        <f>旧栃木市・歳入!M19+旧西方町・歳入!M19</f>
        <v>233259</v>
      </c>
      <c r="N20" s="80">
        <f>旧栃木市・歳入!N19+旧西方町・歳入!N19</f>
        <v>334778</v>
      </c>
      <c r="O20" s="80">
        <f>旧栃木市・歳入!O19+旧西方町・歳入!O19</f>
        <v>388787</v>
      </c>
      <c r="P20" s="80">
        <f>旧栃木市・歳入!P19+旧西方町・歳入!P19</f>
        <v>219283</v>
      </c>
      <c r="Q20" s="80">
        <f>旧栃木市・歳入!Q19+旧西方町・歳入!Q19</f>
        <v>226713</v>
      </c>
      <c r="R20" s="80">
        <f>旧栃木市・歳入!R19+旧西方町・歳入!R19</f>
        <v>230937</v>
      </c>
      <c r="S20" s="80">
        <f>旧栃木市・歳入!S19+旧西方町・歳入!S19</f>
        <v>272409</v>
      </c>
      <c r="T20" s="80">
        <f>旧栃木市・歳入!T19+旧西方町・歳入!T19</f>
        <v>255905</v>
      </c>
      <c r="U20" s="80">
        <f>旧栃木市・歳入!U19+旧西方町・歳入!U19</f>
        <v>278677</v>
      </c>
      <c r="V20" s="80">
        <f>旧栃木市・歳入!V19+旧西方町・歳入!V19</f>
        <v>278445</v>
      </c>
      <c r="W20" s="80">
        <f>旧栃木市・歳入!W19+旧西方町・歳入!W19</f>
        <v>260200</v>
      </c>
      <c r="X20" s="118">
        <v>329423</v>
      </c>
      <c r="Y20" s="118">
        <v>327976</v>
      </c>
      <c r="Z20" s="118">
        <v>340302</v>
      </c>
    </row>
    <row r="21" spans="1:26" ht="15" customHeight="1" x14ac:dyDescent="0.15">
      <c r="A21" s="3" t="s">
        <v>129</v>
      </c>
      <c r="B21" s="15"/>
      <c r="C21" s="15"/>
      <c r="D21" s="80">
        <f>旧栃木市・歳入!D20+旧西方町・歳入!D20</f>
        <v>557456</v>
      </c>
      <c r="E21" s="80">
        <f>旧栃木市・歳入!E20+旧西方町・歳入!E20</f>
        <v>550553</v>
      </c>
      <c r="F21" s="80">
        <f>旧栃木市・歳入!F20+旧西方町・歳入!F20</f>
        <v>578856</v>
      </c>
      <c r="G21" s="80">
        <f>旧栃木市・歳入!G20+旧西方町・歳入!G20</f>
        <v>604291</v>
      </c>
      <c r="H21" s="80">
        <f>旧栃木市・歳入!H20+旧西方町・歳入!H20</f>
        <v>668466</v>
      </c>
      <c r="I21" s="80">
        <f>旧栃木市・歳入!I20+旧西方町・歳入!I20</f>
        <v>692823</v>
      </c>
      <c r="J21" s="80">
        <f>旧栃木市・歳入!J20+旧西方町・歳入!J20</f>
        <v>679763</v>
      </c>
      <c r="K21" s="80">
        <f>旧栃木市・歳入!K20+旧西方町・歳入!K20</f>
        <v>655606</v>
      </c>
      <c r="L21" s="80">
        <f>旧栃木市・歳入!L20+旧西方町・歳入!L20</f>
        <v>645787</v>
      </c>
      <c r="M21" s="80">
        <f>旧栃木市・歳入!M20+旧西方町・歳入!M20</f>
        <v>733382</v>
      </c>
      <c r="N21" s="80">
        <f>旧栃木市・歳入!N20+旧西方町・歳入!N20</f>
        <v>649370</v>
      </c>
      <c r="O21" s="80">
        <f>旧栃木市・歳入!O20+旧西方町・歳入!O20</f>
        <v>675962</v>
      </c>
      <c r="P21" s="80">
        <f>旧栃木市・歳入!P20+旧西方町・歳入!P20</f>
        <v>716311</v>
      </c>
      <c r="Q21" s="80">
        <f>旧栃木市・歳入!Q20+旧西方町・歳入!Q20</f>
        <v>725289</v>
      </c>
      <c r="R21" s="80">
        <f>旧栃木市・歳入!R20+旧西方町・歳入!R20</f>
        <v>712743</v>
      </c>
      <c r="S21" s="80">
        <f>旧栃木市・歳入!S20+旧西方町・歳入!S20</f>
        <v>687989</v>
      </c>
      <c r="T21" s="80">
        <f>旧栃木市・歳入!T20+旧西方町・歳入!T20</f>
        <v>639946</v>
      </c>
      <c r="U21" s="80">
        <f>旧栃木市・歳入!U20+旧西方町・歳入!U20</f>
        <v>817839</v>
      </c>
      <c r="V21" s="80">
        <f>旧栃木市・歳入!V20+旧西方町・歳入!V20</f>
        <v>651873</v>
      </c>
      <c r="W21" s="80">
        <f>旧栃木市・歳入!W20+旧西方町・歳入!W20</f>
        <v>632991</v>
      </c>
      <c r="X21" s="118">
        <v>597567</v>
      </c>
      <c r="Y21" s="118">
        <v>608117</v>
      </c>
      <c r="Z21" s="118">
        <v>565301</v>
      </c>
    </row>
    <row r="22" spans="1:26" ht="15" customHeight="1" x14ac:dyDescent="0.15">
      <c r="A22" s="4" t="s">
        <v>130</v>
      </c>
      <c r="B22" s="15"/>
      <c r="C22" s="15"/>
      <c r="D22" s="80">
        <f>旧栃木市・歳入!D21+旧西方町・歳入!D21</f>
        <v>62153</v>
      </c>
      <c r="E22" s="80">
        <f>旧栃木市・歳入!E21+旧西方町・歳入!E21</f>
        <v>61787</v>
      </c>
      <c r="F22" s="80">
        <f>旧栃木市・歳入!F21+旧西方町・歳入!F21</f>
        <v>64699</v>
      </c>
      <c r="G22" s="80">
        <f>旧栃木市・歳入!G21+旧西方町・歳入!G21</f>
        <v>69251</v>
      </c>
      <c r="H22" s="80">
        <f>旧栃木市・歳入!H21+旧西方町・歳入!H21</f>
        <v>75278</v>
      </c>
      <c r="I22" s="80">
        <f>旧栃木市・歳入!I21+旧西方町・歳入!I21</f>
        <v>77249</v>
      </c>
      <c r="J22" s="80">
        <f>旧栃木市・歳入!J21+旧西方町・歳入!J21</f>
        <v>77919</v>
      </c>
      <c r="K22" s="80">
        <f>旧栃木市・歳入!K21+旧西方町・歳入!K21</f>
        <v>78317</v>
      </c>
      <c r="L22" s="80">
        <f>旧栃木市・歳入!L21+旧西方町・歳入!L21</f>
        <v>76337</v>
      </c>
      <c r="M22" s="80">
        <f>旧栃木市・歳入!M21+旧西方町・歳入!M21</f>
        <v>89004</v>
      </c>
      <c r="N22" s="80">
        <f>旧栃木市・歳入!N21+旧西方町・歳入!N21</f>
        <v>83703</v>
      </c>
      <c r="O22" s="80">
        <f>旧栃木市・歳入!O21+旧西方町・歳入!O21</f>
        <v>101473</v>
      </c>
      <c r="P22" s="80">
        <f>旧栃木市・歳入!P21+旧西方町・歳入!P21</f>
        <v>102862</v>
      </c>
      <c r="Q22" s="80">
        <f>旧栃木市・歳入!Q21+旧西方町・歳入!Q21</f>
        <v>106565</v>
      </c>
      <c r="R22" s="80">
        <f>旧栃木市・歳入!R21+旧西方町・歳入!R21</f>
        <v>105489</v>
      </c>
      <c r="S22" s="80">
        <f>旧栃木市・歳入!S21+旧西方町・歳入!S21</f>
        <v>104806</v>
      </c>
      <c r="T22" s="80">
        <f>旧栃木市・歳入!T21+旧西方町・歳入!T21</f>
        <v>105812</v>
      </c>
      <c r="U22" s="80">
        <f>旧栃木市・歳入!U21+旧西方町・歳入!U21</f>
        <v>106223</v>
      </c>
      <c r="V22" s="80">
        <f>旧栃木市・歳入!V21+旧西方町・歳入!V21</f>
        <v>105905</v>
      </c>
      <c r="W22" s="80">
        <f>旧栃木市・歳入!W21+旧西方町・歳入!W21</f>
        <v>118059</v>
      </c>
      <c r="X22" s="118">
        <v>116928</v>
      </c>
      <c r="Y22" s="118">
        <v>124586</v>
      </c>
      <c r="Z22" s="118">
        <v>128035</v>
      </c>
    </row>
    <row r="23" spans="1:26" ht="15" customHeight="1" x14ac:dyDescent="0.15">
      <c r="A23" s="3" t="s">
        <v>131</v>
      </c>
      <c r="B23" s="15"/>
      <c r="C23" s="15"/>
      <c r="D23" s="80">
        <f>旧栃木市・歳入!D22+旧西方町・歳入!D22</f>
        <v>2395820</v>
      </c>
      <c r="E23" s="80">
        <f>旧栃木市・歳入!E22+旧西方町・歳入!E22</f>
        <v>2631134</v>
      </c>
      <c r="F23" s="80">
        <f>旧栃木市・歳入!F22+旧西方町・歳入!F22</f>
        <v>2870702</v>
      </c>
      <c r="G23" s="80">
        <f>旧栃木市・歳入!G22+旧西方町・歳入!G22</f>
        <v>3793243</v>
      </c>
      <c r="H23" s="80">
        <f>旧栃木市・歳入!H22+旧西方町・歳入!H22</f>
        <v>3478862</v>
      </c>
      <c r="I23" s="80">
        <f>旧栃木市・歳入!I22+旧西方町・歳入!I22</f>
        <v>3208041</v>
      </c>
      <c r="J23" s="80">
        <f>旧栃木市・歳入!J22+旧西方町・歳入!J22</f>
        <v>3197143</v>
      </c>
      <c r="K23" s="80">
        <f>旧栃木市・歳入!K22+旧西方町・歳入!K22</f>
        <v>4209068</v>
      </c>
      <c r="L23" s="80">
        <f>旧栃木市・歳入!L22+旧西方町・歳入!L22</f>
        <v>4674559</v>
      </c>
      <c r="M23" s="80">
        <f>旧栃木市・歳入!M22+旧西方町・歳入!M22</f>
        <v>2818598</v>
      </c>
      <c r="N23" s="80">
        <f>旧栃木市・歳入!N22+旧西方町・歳入!N22</f>
        <v>3036786</v>
      </c>
      <c r="O23" s="80">
        <f>旧栃木市・歳入!O22+旧西方町・歳入!O22</f>
        <v>2866181</v>
      </c>
      <c r="P23" s="80">
        <f>旧栃木市・歳入!P22+旧西方町・歳入!P22</f>
        <v>3688337</v>
      </c>
      <c r="Q23" s="80">
        <f>旧栃木市・歳入!Q22+旧西方町・歳入!Q22</f>
        <v>3323371</v>
      </c>
      <c r="R23" s="80">
        <f>旧栃木市・歳入!R22+旧西方町・歳入!R22</f>
        <v>3275119</v>
      </c>
      <c r="S23" s="80">
        <f>旧栃木市・歳入!S22+旧西方町・歳入!S22</f>
        <v>2751818</v>
      </c>
      <c r="T23" s="80">
        <f>旧栃木市・歳入!T22+旧西方町・歳入!T22</f>
        <v>2737204</v>
      </c>
      <c r="U23" s="80">
        <f>旧栃木市・歳入!U22+旧西方町・歳入!U22</f>
        <v>3495606</v>
      </c>
      <c r="V23" s="80">
        <f>旧栃木市・歳入!V22+旧西方町・歳入!V22</f>
        <v>6713584</v>
      </c>
      <c r="W23" s="80">
        <f>旧栃木市・歳入!W22+旧西方町・歳入!W22</f>
        <v>6021365</v>
      </c>
      <c r="X23" s="118">
        <v>6467002</v>
      </c>
      <c r="Y23" s="118">
        <v>5666065</v>
      </c>
      <c r="Z23" s="118">
        <v>6048369</v>
      </c>
    </row>
    <row r="24" spans="1:26" ht="15" customHeight="1" x14ac:dyDescent="0.15">
      <c r="A24" s="3" t="s">
        <v>132</v>
      </c>
      <c r="B24" s="15"/>
      <c r="C24" s="15"/>
      <c r="D24" s="80">
        <f>旧栃木市・歳入!D23+旧西方町・歳入!D23</f>
        <v>2117712</v>
      </c>
      <c r="E24" s="80">
        <f>旧栃木市・歳入!E23+旧西方町・歳入!E23</f>
        <v>2454713</v>
      </c>
      <c r="F24" s="80">
        <f>旧栃木市・歳入!F23+旧西方町・歳入!F23</f>
        <v>2938046</v>
      </c>
      <c r="G24" s="80">
        <f>旧栃木市・歳入!G23+旧西方町・歳入!G23</f>
        <v>1768760</v>
      </c>
      <c r="H24" s="80">
        <f>旧栃木市・歳入!H23+旧西方町・歳入!H23</f>
        <v>1987470</v>
      </c>
      <c r="I24" s="80">
        <f>旧栃木市・歳入!I23+旧西方町・歳入!I23</f>
        <v>2481022</v>
      </c>
      <c r="J24" s="80">
        <f>旧栃木市・歳入!J23+旧西方町・歳入!J23</f>
        <v>2504870</v>
      </c>
      <c r="K24" s="80">
        <f>旧栃木市・歳入!K23+旧西方町・歳入!K23</f>
        <v>2287017</v>
      </c>
      <c r="L24" s="80">
        <f>旧栃木市・歳入!L23+旧西方町・歳入!L23</f>
        <v>2534798</v>
      </c>
      <c r="M24" s="80">
        <f>旧栃木市・歳入!M23+旧西方町・歳入!M23</f>
        <v>1927802</v>
      </c>
      <c r="N24" s="80">
        <f>旧栃木市・歳入!N23+旧西方町・歳入!N23</f>
        <v>1847607</v>
      </c>
      <c r="O24" s="80">
        <f>旧栃木市・歳入!O23+旧西方町・歳入!O23</f>
        <v>2176280</v>
      </c>
      <c r="P24" s="80">
        <f>旧栃木市・歳入!P23+旧西方町・歳入!P23</f>
        <v>2075152</v>
      </c>
      <c r="Q24" s="80">
        <f>旧栃木市・歳入!Q23+旧西方町・歳入!Q23</f>
        <v>2052383</v>
      </c>
      <c r="R24" s="80">
        <f>旧栃木市・歳入!R23+旧西方町・歳入!R23</f>
        <v>1909174</v>
      </c>
      <c r="S24" s="80">
        <f>旧栃木市・歳入!S23+旧西方町・歳入!S23</f>
        <v>1890501</v>
      </c>
      <c r="T24" s="80">
        <f>旧栃木市・歳入!T23+旧西方町・歳入!T23</f>
        <v>2289067</v>
      </c>
      <c r="U24" s="80">
        <f>旧栃木市・歳入!U23+旧西方町・歳入!U23</f>
        <v>2363940</v>
      </c>
      <c r="V24" s="80">
        <f>旧栃木市・歳入!V23+旧西方町・歳入!V23</f>
        <v>2794812</v>
      </c>
      <c r="W24" s="80">
        <f>旧栃木市・歳入!W23+旧西方町・歳入!W23</f>
        <v>3307013</v>
      </c>
      <c r="X24" s="118">
        <v>4003477</v>
      </c>
      <c r="Y24" s="118">
        <v>3255713</v>
      </c>
      <c r="Z24" s="118">
        <v>2985160</v>
      </c>
    </row>
    <row r="25" spans="1:26" ht="15" customHeight="1" x14ac:dyDescent="0.15">
      <c r="A25" s="3" t="s">
        <v>133</v>
      </c>
      <c r="B25" s="15"/>
      <c r="C25" s="15"/>
      <c r="D25" s="80">
        <f>旧栃木市・歳入!D24+旧西方町・歳入!D24</f>
        <v>3259802</v>
      </c>
      <c r="E25" s="80">
        <f>旧栃木市・歳入!E24+旧西方町・歳入!E24</f>
        <v>1466378</v>
      </c>
      <c r="F25" s="80">
        <f>旧栃木市・歳入!F24+旧西方町・歳入!F24</f>
        <v>970813</v>
      </c>
      <c r="G25" s="80">
        <f>旧栃木市・歳入!G24+旧西方町・歳入!G24</f>
        <v>779883</v>
      </c>
      <c r="H25" s="80">
        <f>旧栃木市・歳入!H24+旧西方町・歳入!H24</f>
        <v>608606</v>
      </c>
      <c r="I25" s="80">
        <f>旧栃木市・歳入!I24+旧西方町・歳入!I24</f>
        <v>741160</v>
      </c>
      <c r="J25" s="80">
        <f>旧栃木市・歳入!J24+旧西方町・歳入!J24</f>
        <v>594098</v>
      </c>
      <c r="K25" s="80">
        <f>旧栃木市・歳入!K24+旧西方町・歳入!K24</f>
        <v>518839</v>
      </c>
      <c r="L25" s="80">
        <f>旧栃木市・歳入!L24+旧西方町・歳入!L24</f>
        <v>1036544</v>
      </c>
      <c r="M25" s="80">
        <f>旧栃木市・歳入!M24+旧西方町・歳入!M24</f>
        <v>367410</v>
      </c>
      <c r="N25" s="80">
        <f>旧栃木市・歳入!N24+旧西方町・歳入!N24</f>
        <v>387381</v>
      </c>
      <c r="O25" s="80">
        <f>旧栃木市・歳入!O24+旧西方町・歳入!O24</f>
        <v>211606</v>
      </c>
      <c r="P25" s="80">
        <f>旧栃木市・歳入!P24+旧西方町・歳入!P24</f>
        <v>253379</v>
      </c>
      <c r="Q25" s="80">
        <f>旧栃木市・歳入!Q24+旧西方町・歳入!Q24</f>
        <v>366342</v>
      </c>
      <c r="R25" s="80">
        <f>旧栃木市・歳入!R24+旧西方町・歳入!R24</f>
        <v>214470</v>
      </c>
      <c r="S25" s="80">
        <f>旧栃木市・歳入!S24+旧西方町・歳入!S24</f>
        <v>444833</v>
      </c>
      <c r="T25" s="80">
        <f>旧栃木市・歳入!T24+旧西方町・歳入!T24</f>
        <v>655579</v>
      </c>
      <c r="U25" s="80">
        <f>旧栃木市・歳入!U24+旧西方町・歳入!U24</f>
        <v>176116</v>
      </c>
      <c r="V25" s="80">
        <f>旧栃木市・歳入!V24+旧西方町・歳入!V24</f>
        <v>161401</v>
      </c>
      <c r="W25" s="80">
        <f>旧栃木市・歳入!W24+旧西方町・歳入!W24</f>
        <v>162980</v>
      </c>
      <c r="X25" s="118">
        <v>117390</v>
      </c>
      <c r="Y25" s="118">
        <v>130579</v>
      </c>
      <c r="Z25" s="118">
        <v>262418</v>
      </c>
    </row>
    <row r="26" spans="1:26" ht="15" customHeight="1" x14ac:dyDescent="0.15">
      <c r="A26" s="3" t="s">
        <v>134</v>
      </c>
      <c r="B26" s="15"/>
      <c r="C26" s="15"/>
      <c r="D26" s="80">
        <f>旧栃木市・歳入!D25+旧西方町・歳入!D25</f>
        <v>147218</v>
      </c>
      <c r="E26" s="80">
        <f>旧栃木市・歳入!E25+旧西方町・歳入!E25</f>
        <v>145259</v>
      </c>
      <c r="F26" s="80">
        <f>旧栃木市・歳入!F25+旧西方町・歳入!F25</f>
        <v>242337</v>
      </c>
      <c r="G26" s="80">
        <f>旧栃木市・歳入!G25+旧西方町・歳入!G25</f>
        <v>188692</v>
      </c>
      <c r="H26" s="80">
        <f>旧栃木市・歳入!H25+旧西方町・歳入!H25</f>
        <v>160859</v>
      </c>
      <c r="I26" s="80">
        <f>旧栃木市・歳入!I25+旧西方町・歳入!I25</f>
        <v>74344</v>
      </c>
      <c r="J26" s="80">
        <f>旧栃木市・歳入!J25+旧西方町・歳入!J25</f>
        <v>104212</v>
      </c>
      <c r="K26" s="80">
        <f>旧栃木市・歳入!K25+旧西方町・歳入!K25</f>
        <v>154204</v>
      </c>
      <c r="L26" s="80">
        <f>旧栃木市・歳入!L25+旧西方町・歳入!L25</f>
        <v>26981</v>
      </c>
      <c r="M26" s="80">
        <f>旧栃木市・歳入!M25+旧西方町・歳入!M25</f>
        <v>26573</v>
      </c>
      <c r="N26" s="80">
        <f>旧栃木市・歳入!N25+旧西方町・歳入!N25</f>
        <v>20308</v>
      </c>
      <c r="O26" s="80">
        <f>旧栃木市・歳入!O25+旧西方町・歳入!O25</f>
        <v>43129</v>
      </c>
      <c r="P26" s="80">
        <f>旧栃木市・歳入!P25+旧西方町・歳入!P25</f>
        <v>57691</v>
      </c>
      <c r="Q26" s="80">
        <f>旧栃木市・歳入!Q25+旧西方町・歳入!Q25</f>
        <v>11821</v>
      </c>
      <c r="R26" s="80">
        <f>旧栃木市・歳入!R25+旧西方町・歳入!R25</f>
        <v>40056</v>
      </c>
      <c r="S26" s="80">
        <f>旧栃木市・歳入!S25+旧西方町・歳入!S25</f>
        <v>8270</v>
      </c>
      <c r="T26" s="80">
        <f>旧栃木市・歳入!T25+旧西方町・歳入!T25</f>
        <v>16378</v>
      </c>
      <c r="U26" s="80">
        <f>旧栃木市・歳入!U25+旧西方町・歳入!U25</f>
        <v>9430</v>
      </c>
      <c r="V26" s="80">
        <f>旧栃木市・歳入!V25+旧西方町・歳入!V25</f>
        <v>81929</v>
      </c>
      <c r="W26" s="80">
        <f>旧栃木市・歳入!W25+旧西方町・歳入!W25</f>
        <v>11326</v>
      </c>
      <c r="X26" s="118">
        <v>22323</v>
      </c>
      <c r="Y26" s="118">
        <v>73298</v>
      </c>
      <c r="Z26" s="118">
        <v>11648</v>
      </c>
    </row>
    <row r="27" spans="1:26" ht="15" customHeight="1" x14ac:dyDescent="0.15">
      <c r="A27" s="3" t="s">
        <v>135</v>
      </c>
      <c r="B27" s="15"/>
      <c r="C27" s="15"/>
      <c r="D27" s="80">
        <f>旧栃木市・歳入!D26+旧西方町・歳入!D26</f>
        <v>1618392</v>
      </c>
      <c r="E27" s="80">
        <f>旧栃木市・歳入!E26+旧西方町・歳入!E26</f>
        <v>2777073</v>
      </c>
      <c r="F27" s="80">
        <f>旧栃木市・歳入!F26+旧西方町・歳入!F26</f>
        <v>1552016</v>
      </c>
      <c r="G27" s="80">
        <f>旧栃木市・歳入!G26+旧西方町・歳入!G26</f>
        <v>1673008</v>
      </c>
      <c r="H27" s="80">
        <f>旧栃木市・歳入!H26+旧西方町・歳入!H26</f>
        <v>1385792</v>
      </c>
      <c r="I27" s="80">
        <f>旧栃木市・歳入!I26+旧西方町・歳入!I26</f>
        <v>947710</v>
      </c>
      <c r="J27" s="80">
        <f>旧栃木市・歳入!J26+旧西方町・歳入!J26</f>
        <v>1094269</v>
      </c>
      <c r="K27" s="80">
        <f>旧栃木市・歳入!K26+旧西方町・歳入!K26</f>
        <v>1884451</v>
      </c>
      <c r="L27" s="80">
        <f>旧栃木市・歳入!L26+旧西方町・歳入!L26</f>
        <v>1160943</v>
      </c>
      <c r="M27" s="80">
        <f>旧栃木市・歳入!M26+旧西方町・歳入!M26</f>
        <v>1093295</v>
      </c>
      <c r="N27" s="80">
        <f>旧栃木市・歳入!N26+旧西方町・歳入!N26</f>
        <v>1752696</v>
      </c>
      <c r="O27" s="80">
        <f>旧栃木市・歳入!O26+旧西方町・歳入!O26</f>
        <v>2568515</v>
      </c>
      <c r="P27" s="80">
        <f>旧栃木市・歳入!P26+旧西方町・歳入!P26</f>
        <v>3894295</v>
      </c>
      <c r="Q27" s="80">
        <f>旧栃木市・歳入!Q26+旧西方町・歳入!Q26</f>
        <v>2054904</v>
      </c>
      <c r="R27" s="80">
        <f>旧栃木市・歳入!R26+旧西方町・歳入!R26</f>
        <v>2341750</v>
      </c>
      <c r="S27" s="80">
        <f>旧栃木市・歳入!S26+旧西方町・歳入!S26</f>
        <v>2045297</v>
      </c>
      <c r="T27" s="80">
        <f>旧栃木市・歳入!T26+旧西方町・歳入!T26</f>
        <v>1967415</v>
      </c>
      <c r="U27" s="80">
        <f>旧栃木市・歳入!U26+旧西方町・歳入!U26</f>
        <v>1562224</v>
      </c>
      <c r="V27" s="80">
        <f>旧栃木市・歳入!V26+旧西方町・歳入!V26</f>
        <v>2973567</v>
      </c>
      <c r="W27" s="80">
        <f>旧栃木市・歳入!W26+旧西方町・歳入!W26</f>
        <v>1099585</v>
      </c>
      <c r="X27" s="118">
        <v>1089898</v>
      </c>
      <c r="Y27" s="118">
        <v>2044561</v>
      </c>
      <c r="Z27" s="118">
        <v>2762737</v>
      </c>
    </row>
    <row r="28" spans="1:26" ht="15" customHeight="1" x14ac:dyDescent="0.15">
      <c r="A28" s="3" t="s">
        <v>136</v>
      </c>
      <c r="B28" s="15"/>
      <c r="C28" s="15"/>
      <c r="D28" s="80">
        <f>旧栃木市・歳入!D27+旧西方町・歳入!D27</f>
        <v>1831356</v>
      </c>
      <c r="E28" s="80">
        <f>旧栃木市・歳入!E27+旧西方町・歳入!E27</f>
        <v>1567598</v>
      </c>
      <c r="F28" s="80">
        <f>旧栃木市・歳入!F27+旧西方町・歳入!F27</f>
        <v>1784852</v>
      </c>
      <c r="G28" s="80">
        <f>旧栃木市・歳入!G27+旧西方町・歳入!G27</f>
        <v>1873561</v>
      </c>
      <c r="H28" s="80">
        <f>旧栃木市・歳入!H27+旧西方町・歳入!H27</f>
        <v>1726681</v>
      </c>
      <c r="I28" s="80">
        <f>旧栃木市・歳入!I27+旧西方町・歳入!I27</f>
        <v>1814698</v>
      </c>
      <c r="J28" s="80">
        <f>旧栃木市・歳入!J27+旧西方町・歳入!J27</f>
        <v>1933006</v>
      </c>
      <c r="K28" s="80">
        <f>旧栃木市・歳入!K27+旧西方町・歳入!K27</f>
        <v>1955043</v>
      </c>
      <c r="L28" s="80">
        <f>旧栃木市・歳入!L27+旧西方町・歳入!L27</f>
        <v>2765175</v>
      </c>
      <c r="M28" s="80">
        <f>旧栃木市・歳入!M27+旧西方町・歳入!M27</f>
        <v>2066113</v>
      </c>
      <c r="N28" s="80">
        <f>旧栃木市・歳入!N27+旧西方町・歳入!N27</f>
        <v>2524809</v>
      </c>
      <c r="O28" s="80">
        <f>旧栃木市・歳入!O27+旧西方町・歳入!O27</f>
        <v>2200648</v>
      </c>
      <c r="P28" s="80">
        <f>旧栃木市・歳入!P27+旧西方町・歳入!P27</f>
        <v>1865587</v>
      </c>
      <c r="Q28" s="80">
        <f>旧栃木市・歳入!Q27+旧西方町・歳入!Q27</f>
        <v>1948052</v>
      </c>
      <c r="R28" s="80">
        <f>旧栃木市・歳入!R27+旧西方町・歳入!R27</f>
        <v>1938222</v>
      </c>
      <c r="S28" s="80">
        <f>旧栃木市・歳入!S27+旧西方町・歳入!S27</f>
        <v>1861540</v>
      </c>
      <c r="T28" s="80">
        <f>旧栃木市・歳入!T27+旧西方町・歳入!T27</f>
        <v>1850284</v>
      </c>
      <c r="U28" s="80">
        <f>旧栃木市・歳入!U27+旧西方町・歳入!U27</f>
        <v>1698346</v>
      </c>
      <c r="V28" s="80">
        <f>旧栃木市・歳入!V27+旧西方町・歳入!V27</f>
        <v>2327575</v>
      </c>
      <c r="W28" s="80">
        <f>旧栃木市・歳入!W27+旧西方町・歳入!W27</f>
        <v>2714316</v>
      </c>
      <c r="X28" s="118">
        <v>2953718</v>
      </c>
      <c r="Y28" s="118">
        <v>3205112</v>
      </c>
      <c r="Z28" s="118">
        <v>3226916</v>
      </c>
    </row>
    <row r="29" spans="1:26" ht="15" customHeight="1" x14ac:dyDescent="0.15">
      <c r="A29" s="3" t="s">
        <v>137</v>
      </c>
      <c r="B29" s="15"/>
      <c r="C29" s="15"/>
      <c r="D29" s="80">
        <f>旧栃木市・歳入!D28+旧西方町・歳入!D28</f>
        <v>2433307</v>
      </c>
      <c r="E29" s="80">
        <f>旧栃木市・歳入!E28+旧西方町・歳入!E28</f>
        <v>2577080</v>
      </c>
      <c r="F29" s="80">
        <f>旧栃木市・歳入!F28+旧西方町・歳入!F28</f>
        <v>2602696</v>
      </c>
      <c r="G29" s="80">
        <f>旧栃木市・歳入!G28+旧西方町・歳入!G28</f>
        <v>2777081</v>
      </c>
      <c r="H29" s="80">
        <f>旧栃木市・歳入!H28+旧西方町・歳入!H28</f>
        <v>2778198</v>
      </c>
      <c r="I29" s="80">
        <f>旧栃木市・歳入!I28+旧西方町・歳入!I28</f>
        <v>2672400</v>
      </c>
      <c r="J29" s="80">
        <f>旧栃木市・歳入!J28+旧西方町・歳入!J28</f>
        <v>2660958</v>
      </c>
      <c r="K29" s="80">
        <f>旧栃木市・歳入!K28+旧西方町・歳入!K28</f>
        <v>2787566</v>
      </c>
      <c r="L29" s="80">
        <f>旧栃木市・歳入!L28+旧西方町・歳入!L28</f>
        <v>2570148</v>
      </c>
      <c r="M29" s="80">
        <f>旧栃木市・歳入!M28+旧西方町・歳入!M28</f>
        <v>2516239</v>
      </c>
      <c r="N29" s="80">
        <f>旧栃木市・歳入!N28+旧西方町・歳入!N28</f>
        <v>2682442</v>
      </c>
      <c r="O29" s="80">
        <f>旧栃木市・歳入!O28+旧西方町・歳入!O28</f>
        <v>2784580</v>
      </c>
      <c r="P29" s="80">
        <f>旧栃木市・歳入!P28+旧西方町・歳入!P28</f>
        <v>3859395</v>
      </c>
      <c r="Q29" s="80">
        <f>旧栃木市・歳入!Q28+旧西方町・歳入!Q28</f>
        <v>3030723</v>
      </c>
      <c r="R29" s="80">
        <f>旧栃木市・歳入!R28+旧西方町・歳入!R28</f>
        <v>2851724</v>
      </c>
      <c r="S29" s="80">
        <f>旧栃木市・歳入!S28+旧西方町・歳入!S28</f>
        <v>2769827</v>
      </c>
      <c r="T29" s="80">
        <f>旧栃木市・歳入!T28+旧西方町・歳入!T28</f>
        <v>2457300</v>
      </c>
      <c r="U29" s="80">
        <f>旧栃木市・歳入!U28+旧西方町・歳入!U28</f>
        <v>2535777</v>
      </c>
      <c r="V29" s="80">
        <f>旧栃木市・歳入!V28+旧西方町・歳入!V28</f>
        <v>2661717</v>
      </c>
      <c r="W29" s="80">
        <f>旧栃木市・歳入!W28+旧西方町・歳入!W28</f>
        <v>2656118</v>
      </c>
      <c r="X29" s="118">
        <v>3549194</v>
      </c>
      <c r="Y29" s="118">
        <v>3498473</v>
      </c>
      <c r="Z29" s="118">
        <v>3854431</v>
      </c>
    </row>
    <row r="30" spans="1:26" ht="15" customHeight="1" x14ac:dyDescent="0.15">
      <c r="A30" s="3" t="s">
        <v>138</v>
      </c>
      <c r="B30" s="76"/>
      <c r="C30" s="76"/>
      <c r="D30" s="80">
        <f>旧栃木市・歳入!D29+旧西方町・歳入!D29</f>
        <v>3739699</v>
      </c>
      <c r="E30" s="80">
        <f>旧栃木市・歳入!E29+旧西方町・歳入!E29</f>
        <v>4094300</v>
      </c>
      <c r="F30" s="80">
        <f>旧栃木市・歳入!F29+旧西方町・歳入!F29</f>
        <v>3922200</v>
      </c>
      <c r="G30" s="80">
        <f>旧栃木市・歳入!G29+旧西方町・歳入!G29</f>
        <v>6168700</v>
      </c>
      <c r="H30" s="80">
        <f>旧栃木市・歳入!H29+旧西方町・歳入!H29</f>
        <v>5416000</v>
      </c>
      <c r="I30" s="80">
        <f>旧栃木市・歳入!I29+旧西方町・歳入!I29</f>
        <v>5198700</v>
      </c>
      <c r="J30" s="80">
        <f>旧栃木市・歳入!J29+旧西方町・歳入!J29</f>
        <v>4300500</v>
      </c>
      <c r="K30" s="80">
        <f>旧栃木市・歳入!K29+旧西方町・歳入!K29</f>
        <v>5266200</v>
      </c>
      <c r="L30" s="80">
        <f>旧栃木市・歳入!L29+旧西方町・歳入!L29</f>
        <v>4770800</v>
      </c>
      <c r="M30" s="80">
        <f>旧栃木市・歳入!M29+旧西方町・歳入!M29</f>
        <v>4732900</v>
      </c>
      <c r="N30" s="80">
        <f>旧栃木市・歳入!N29+旧西方町・歳入!N29</f>
        <v>5037259</v>
      </c>
      <c r="O30" s="80">
        <f>旧栃木市・歳入!O29+旧西方町・歳入!O29</f>
        <v>5078823</v>
      </c>
      <c r="P30" s="80">
        <f>旧栃木市・歳入!P29+旧西方町・歳入!P29</f>
        <v>7246800</v>
      </c>
      <c r="Q30" s="80">
        <f>旧栃木市・歳入!Q29+旧西方町・歳入!Q29</f>
        <v>4367118</v>
      </c>
      <c r="R30" s="80">
        <f>旧栃木市・歳入!R29+旧西方町・歳入!R29</f>
        <v>4170382</v>
      </c>
      <c r="S30" s="80">
        <f>旧栃木市・歳入!S29+旧西方町・歳入!S29</f>
        <v>3527200</v>
      </c>
      <c r="T30" s="80">
        <f>旧栃木市・歳入!T29+旧西方町・歳入!T29</f>
        <v>2655661</v>
      </c>
      <c r="U30" s="80">
        <f>旧栃木市・歳入!U29+旧西方町・歳入!U29</f>
        <v>2040095</v>
      </c>
      <c r="V30" s="80">
        <f>旧栃木市・歳入!V29+旧西方町・歳入!V29</f>
        <v>3449797</v>
      </c>
      <c r="W30" s="80">
        <f>旧栃木市・歳入!W29+旧西方町・歳入!W29</f>
        <v>5780500</v>
      </c>
      <c r="X30" s="119">
        <v>6097500</v>
      </c>
      <c r="Y30" s="119">
        <v>6121100</v>
      </c>
      <c r="Z30" s="119">
        <v>7769000</v>
      </c>
    </row>
    <row r="31" spans="1:26" ht="15" customHeight="1" x14ac:dyDescent="0.15">
      <c r="A31" s="75" t="s">
        <v>185</v>
      </c>
      <c r="B31" s="15"/>
      <c r="C31" s="15"/>
      <c r="D31" s="80">
        <f>旧栃木市・歳入!D30+旧西方町・歳入!D30</f>
        <v>0</v>
      </c>
      <c r="E31" s="80">
        <f>旧栃木市・歳入!E30+旧西方町・歳入!E30</f>
        <v>0</v>
      </c>
      <c r="F31" s="80">
        <f>旧栃木市・歳入!F30+旧西方町・歳入!F30</f>
        <v>0</v>
      </c>
      <c r="G31" s="80">
        <f>旧栃木市・歳入!G30+旧西方町・歳入!G30</f>
        <v>0</v>
      </c>
      <c r="H31" s="80">
        <f>旧栃木市・歳入!H30+旧西方町・歳入!H30</f>
        <v>0</v>
      </c>
      <c r="I31" s="80">
        <f>旧栃木市・歳入!I30+旧西方町・歳入!I30</f>
        <v>0</v>
      </c>
      <c r="J31" s="80">
        <f>旧栃木市・歳入!J30+旧西方町・歳入!J30</f>
        <v>0</v>
      </c>
      <c r="K31" s="80">
        <f>旧栃木市・歳入!K30+旧西方町・歳入!K30</f>
        <v>0</v>
      </c>
      <c r="L31" s="80">
        <f>旧栃木市・歳入!L30+旧西方町・歳入!L30</f>
        <v>0</v>
      </c>
      <c r="M31" s="80">
        <f>旧栃木市・歳入!M30+旧西方町・歳入!M30</f>
        <v>0</v>
      </c>
      <c r="N31" s="80">
        <f>旧栃木市・歳入!N30+旧西方町・歳入!N30</f>
        <v>230300</v>
      </c>
      <c r="O31" s="80">
        <f>旧栃木市・歳入!O30+旧西方町・歳入!O30</f>
        <v>216600</v>
      </c>
      <c r="P31" s="80">
        <f>旧栃木市・歳入!P30+旧西方町・歳入!P30</f>
        <v>259600</v>
      </c>
      <c r="Q31" s="80">
        <f>旧栃木市・歳入!Q30+旧西方町・歳入!Q30</f>
        <v>289600</v>
      </c>
      <c r="R31" s="80">
        <f>旧栃木市・歳入!R30+旧西方町・歳入!R30</f>
        <v>220800</v>
      </c>
      <c r="S31" s="80">
        <f>旧栃木市・歳入!S30+旧西方町・歳入!S30</f>
        <v>154800</v>
      </c>
      <c r="T31" s="80">
        <f>旧栃木市・歳入!T30+旧西方町・歳入!T30</f>
        <v>0</v>
      </c>
      <c r="U31" s="80">
        <f>旧栃木市・歳入!U30+旧西方町・歳入!U30</f>
        <v>0</v>
      </c>
      <c r="V31" s="80">
        <f>旧栃木市・歳入!V30+旧西方町・歳入!V30</f>
        <v>0</v>
      </c>
      <c r="W31" s="80">
        <f>旧栃木市・歳入!W30+旧西方町・歳入!W30</f>
        <v>0</v>
      </c>
      <c r="X31" s="118">
        <v>0</v>
      </c>
      <c r="Y31" s="118">
        <v>0</v>
      </c>
      <c r="Z31" s="118">
        <v>0</v>
      </c>
    </row>
    <row r="32" spans="1:26" ht="15" customHeight="1" x14ac:dyDescent="0.15">
      <c r="A32" s="75" t="s">
        <v>186</v>
      </c>
      <c r="B32" s="15"/>
      <c r="C32" s="15"/>
      <c r="D32" s="80">
        <f>旧栃木市・歳入!D31+旧西方町・歳入!D31</f>
        <v>0</v>
      </c>
      <c r="E32" s="80">
        <f>旧栃木市・歳入!E31+旧西方町・歳入!E31</f>
        <v>0</v>
      </c>
      <c r="F32" s="80">
        <f>旧栃木市・歳入!F31+旧西方町・歳入!F31</f>
        <v>0</v>
      </c>
      <c r="G32" s="80">
        <f>旧栃木市・歳入!G31+旧西方町・歳入!G31</f>
        <v>0</v>
      </c>
      <c r="H32" s="80">
        <f>旧栃木市・歳入!H31+旧西方町・歳入!H31</f>
        <v>0</v>
      </c>
      <c r="I32" s="80">
        <f>旧栃木市・歳入!I31+旧西方町・歳入!I31</f>
        <v>0</v>
      </c>
      <c r="J32" s="80">
        <f>旧栃木市・歳入!J31+旧西方町・歳入!J31</f>
        <v>0</v>
      </c>
      <c r="K32" s="80">
        <f>旧栃木市・歳入!K31+旧西方町・歳入!K31</f>
        <v>0</v>
      </c>
      <c r="L32" s="80">
        <f>旧栃木市・歳入!L31+旧西方町・歳入!L31</f>
        <v>0</v>
      </c>
      <c r="M32" s="80">
        <f>旧栃木市・歳入!M31+旧西方町・歳入!M31</f>
        <v>0</v>
      </c>
      <c r="N32" s="80">
        <f>旧栃木市・歳入!N31+旧西方町・歳入!N31</f>
        <v>639200</v>
      </c>
      <c r="O32" s="80">
        <f>旧栃木市・歳入!O31+旧西方町・歳入!O31</f>
        <v>1613800</v>
      </c>
      <c r="P32" s="80">
        <f>旧栃木市・歳入!P31+旧西方町・歳入!P31</f>
        <v>3158200</v>
      </c>
      <c r="Q32" s="80">
        <f>旧栃木市・歳入!Q31+旧西方町・歳入!Q31</f>
        <v>2293000</v>
      </c>
      <c r="R32" s="80">
        <f>旧栃木市・歳入!R31+旧西方町・歳入!R31</f>
        <v>1712800</v>
      </c>
      <c r="S32" s="80">
        <f>旧栃木市・歳入!S31+旧西方町・歳入!S31</f>
        <v>1574500</v>
      </c>
      <c r="T32" s="80">
        <f>旧栃木市・歳入!T31+旧西方町・歳入!T31</f>
        <v>1462461</v>
      </c>
      <c r="U32" s="80">
        <f>旧栃木市・歳入!U31+旧西方町・歳入!U31</f>
        <v>1373595</v>
      </c>
      <c r="V32" s="80">
        <f>旧栃木市・歳入!V31+旧西方町・歳入!V31</f>
        <v>2093897</v>
      </c>
      <c r="W32" s="80">
        <f>旧栃木市・歳入!W31+旧西方町・歳入!W31</f>
        <v>3456500</v>
      </c>
      <c r="X32" s="118">
        <v>2814000</v>
      </c>
      <c r="Y32" s="118">
        <v>2895700</v>
      </c>
      <c r="Z32" s="118">
        <v>3027600</v>
      </c>
    </row>
    <row r="33" spans="1:26" ht="15" customHeight="1" x14ac:dyDescent="0.15">
      <c r="A33" s="75" t="s">
        <v>0</v>
      </c>
      <c r="B33" s="8">
        <f t="shared" ref="B33:K33" si="0">SUM(B4:B30)-B16-B17</f>
        <v>0</v>
      </c>
      <c r="C33" s="8">
        <f t="shared" si="0"/>
        <v>0</v>
      </c>
      <c r="D33" s="81">
        <f t="shared" si="0"/>
        <v>46877365</v>
      </c>
      <c r="E33" s="82">
        <f t="shared" si="0"/>
        <v>48917851</v>
      </c>
      <c r="F33" s="81">
        <f t="shared" si="0"/>
        <v>47519500</v>
      </c>
      <c r="G33" s="81">
        <f t="shared" si="0"/>
        <v>49572659</v>
      </c>
      <c r="H33" s="81">
        <f t="shared" si="0"/>
        <v>49203765</v>
      </c>
      <c r="I33" s="81">
        <f t="shared" si="0"/>
        <v>49438126</v>
      </c>
      <c r="J33" s="81">
        <f t="shared" si="0"/>
        <v>49264062</v>
      </c>
      <c r="K33" s="81">
        <f t="shared" si="0"/>
        <v>52896113</v>
      </c>
      <c r="L33" s="81">
        <f t="shared" ref="L33:Q33" si="1">SUM(L4:L30)-L16-L17</f>
        <v>54625115</v>
      </c>
      <c r="M33" s="81">
        <f t="shared" si="1"/>
        <v>51238751</v>
      </c>
      <c r="N33" s="81">
        <f t="shared" si="1"/>
        <v>51953857</v>
      </c>
      <c r="O33" s="81">
        <f t="shared" si="1"/>
        <v>50857278</v>
      </c>
      <c r="P33" s="81">
        <f t="shared" si="1"/>
        <v>53865690</v>
      </c>
      <c r="Q33" s="81">
        <f t="shared" si="1"/>
        <v>47998880</v>
      </c>
      <c r="R33" s="81">
        <f t="shared" ref="R33:W33" si="2">SUM(R4:R30)-R16-R17</f>
        <v>48203668</v>
      </c>
      <c r="S33" s="81">
        <f t="shared" si="2"/>
        <v>46898360</v>
      </c>
      <c r="T33" s="81">
        <f t="shared" si="2"/>
        <v>45857038</v>
      </c>
      <c r="U33" s="81">
        <f t="shared" si="2"/>
        <v>46190932</v>
      </c>
      <c r="V33" s="81">
        <f t="shared" si="2"/>
        <v>52940745</v>
      </c>
      <c r="W33" s="81">
        <f t="shared" si="2"/>
        <v>54626051</v>
      </c>
      <c r="X33" s="120">
        <f>SUM(X4:X30)-X16-X17-X18</f>
        <v>57658797</v>
      </c>
      <c r="Y33" s="120">
        <f>SUM(Y4:Y30)-Y16-Y17-Y18</f>
        <v>56668597</v>
      </c>
      <c r="Z33" s="120">
        <f>SUM(Z4:Z30)-Z16-Z17-Z18</f>
        <v>60354763</v>
      </c>
    </row>
    <row r="34" spans="1:26" ht="15" customHeight="1" x14ac:dyDescent="0.15">
      <c r="A34" s="3" t="s">
        <v>1</v>
      </c>
      <c r="B34" s="77">
        <f t="shared" ref="B34:L34" si="3">+B4+B5+B6+B9+B10+B11+B12+B13+B14+B15+B19</f>
        <v>0</v>
      </c>
      <c r="C34" s="77">
        <f t="shared" si="3"/>
        <v>0</v>
      </c>
      <c r="D34" s="83">
        <f t="shared" si="3"/>
        <v>28501000</v>
      </c>
      <c r="E34" s="80">
        <f t="shared" si="3"/>
        <v>30324118</v>
      </c>
      <c r="F34" s="80">
        <f t="shared" si="3"/>
        <v>29606990</v>
      </c>
      <c r="G34" s="80">
        <f t="shared" si="3"/>
        <v>29391511</v>
      </c>
      <c r="H34" s="80">
        <f t="shared" si="3"/>
        <v>30373982</v>
      </c>
      <c r="I34" s="80">
        <f t="shared" si="3"/>
        <v>31244031</v>
      </c>
      <c r="J34" s="84">
        <f t="shared" si="3"/>
        <v>31820539</v>
      </c>
      <c r="K34" s="84">
        <f t="shared" si="3"/>
        <v>32695666</v>
      </c>
      <c r="L34" s="84">
        <f t="shared" si="3"/>
        <v>33984943</v>
      </c>
      <c r="M34" s="84">
        <f>+M4+M5+M6+M9+M10+M11+M12+M13+M14+M15+M19</f>
        <v>34634176</v>
      </c>
      <c r="N34" s="84">
        <f>+N4+N5+N6+N9+N10+N11+N12+N13+N14+N15+N19</f>
        <v>33596718</v>
      </c>
      <c r="O34" s="84">
        <f>+O4+O5+O6+O9+O10+O11+O12+O13+O14+O15+O19</f>
        <v>31761294</v>
      </c>
      <c r="P34" s="84">
        <f>+P4+P5+P6+P9+P10+P11+P12+P13+P14+P15+P19</f>
        <v>29886598</v>
      </c>
      <c r="Q34" s="84">
        <f t="shared" ref="Q34:V34" si="4">+Q4+Q5+Q6+Q7+Q8+Q9+Q10+Q11+Q12+Q13+Q14+Q15+Q19</f>
        <v>29785599</v>
      </c>
      <c r="R34" s="84">
        <f t="shared" si="4"/>
        <v>30413602</v>
      </c>
      <c r="S34" s="84">
        <f t="shared" si="4"/>
        <v>30533870</v>
      </c>
      <c r="T34" s="84">
        <f t="shared" si="4"/>
        <v>30226487</v>
      </c>
      <c r="U34" s="84">
        <f t="shared" si="4"/>
        <v>31106659</v>
      </c>
      <c r="V34" s="84">
        <f t="shared" si="4"/>
        <v>30740140</v>
      </c>
      <c r="W34" s="84">
        <f>+W4+W5+W6+W7+W8+W9+W10+W11+W12+W13+W14+W15+W19</f>
        <v>31861598</v>
      </c>
      <c r="X34" s="121">
        <f>+X4+X5+X6+X7+X8+X9+X10+X11+X12+X13+X14+X15+X19</f>
        <v>32314377</v>
      </c>
      <c r="Y34" s="121">
        <f>+Y4+Y5+Y6+Y7+Y8+Y9+Y10+Y11+Y12+Y13+Y14+Y15+Y19</f>
        <v>31613017</v>
      </c>
      <c r="Z34" s="121">
        <f>+Z4+Z5+Z6+Z7+Z8+Z9+Z10+Z11+Z12+Z13+Z14+Z15+Z19</f>
        <v>32400446</v>
      </c>
    </row>
    <row r="35" spans="1:26" ht="15" customHeight="1" x14ac:dyDescent="0.15">
      <c r="A35" s="3" t="s">
        <v>174</v>
      </c>
      <c r="B35" s="15">
        <f t="shared" ref="B35:I35" si="5">SUM(B20:B30)</f>
        <v>0</v>
      </c>
      <c r="C35" s="15">
        <f t="shared" si="5"/>
        <v>0</v>
      </c>
      <c r="D35" s="80">
        <f t="shared" si="5"/>
        <v>18376365</v>
      </c>
      <c r="E35" s="80">
        <f t="shared" si="5"/>
        <v>18593733</v>
      </c>
      <c r="F35" s="80">
        <f t="shared" si="5"/>
        <v>17912510</v>
      </c>
      <c r="G35" s="80">
        <f t="shared" si="5"/>
        <v>20181148</v>
      </c>
      <c r="H35" s="80">
        <f t="shared" si="5"/>
        <v>18829783</v>
      </c>
      <c r="I35" s="80">
        <f t="shared" si="5"/>
        <v>18194095</v>
      </c>
      <c r="J35" s="84">
        <f t="shared" ref="J35:O35" si="6">SUM(J20:J30)</f>
        <v>17443523</v>
      </c>
      <c r="K35" s="84">
        <f t="shared" si="6"/>
        <v>20200447</v>
      </c>
      <c r="L35" s="84">
        <f t="shared" si="6"/>
        <v>20640172</v>
      </c>
      <c r="M35" s="84">
        <f t="shared" si="6"/>
        <v>16604575</v>
      </c>
      <c r="N35" s="84">
        <f t="shared" si="6"/>
        <v>18357139</v>
      </c>
      <c r="O35" s="84">
        <f t="shared" si="6"/>
        <v>19095984</v>
      </c>
      <c r="P35" s="84">
        <f t="shared" ref="P35:U35" si="7">SUM(P20:P30)</f>
        <v>23979092</v>
      </c>
      <c r="Q35" s="84">
        <f t="shared" si="7"/>
        <v>18213281</v>
      </c>
      <c r="R35" s="84">
        <f t="shared" si="7"/>
        <v>17790066</v>
      </c>
      <c r="S35" s="84">
        <f t="shared" si="7"/>
        <v>16364490</v>
      </c>
      <c r="T35" s="84">
        <f t="shared" si="7"/>
        <v>15630551</v>
      </c>
      <c r="U35" s="84">
        <f t="shared" si="7"/>
        <v>15084273</v>
      </c>
      <c r="V35" s="84">
        <f>SUM(V20:V30)</f>
        <v>22200605</v>
      </c>
      <c r="W35" s="84">
        <f>SUM(W20:W30)</f>
        <v>22764453</v>
      </c>
      <c r="X35" s="121">
        <f>SUM(X20:X30)</f>
        <v>25344420</v>
      </c>
      <c r="Y35" s="121">
        <f>SUM(Y20:Y30)</f>
        <v>25055580</v>
      </c>
      <c r="Z35" s="121">
        <f>SUM(Z20:Z30)</f>
        <v>27954317</v>
      </c>
    </row>
    <row r="36" spans="1:26" ht="15" customHeight="1" x14ac:dyDescent="0.15">
      <c r="A36" s="3" t="s">
        <v>12</v>
      </c>
      <c r="B36" s="15">
        <f t="shared" ref="B36:L36" si="8">+B4+B20+B21+B22+B25+B26+B27+B28+B29</f>
        <v>0</v>
      </c>
      <c r="C36" s="15">
        <f t="shared" si="8"/>
        <v>0</v>
      </c>
      <c r="D36" s="80">
        <f t="shared" si="8"/>
        <v>28708856</v>
      </c>
      <c r="E36" s="80">
        <f t="shared" si="8"/>
        <v>29270822</v>
      </c>
      <c r="F36" s="80">
        <f t="shared" si="8"/>
        <v>27619912</v>
      </c>
      <c r="G36" s="80">
        <f t="shared" si="8"/>
        <v>27050885</v>
      </c>
      <c r="H36" s="80">
        <f t="shared" si="8"/>
        <v>27196807</v>
      </c>
      <c r="I36" s="80">
        <f t="shared" si="8"/>
        <v>27125656</v>
      </c>
      <c r="J36" s="84">
        <f t="shared" si="8"/>
        <v>27928285</v>
      </c>
      <c r="K36" s="84">
        <f t="shared" si="8"/>
        <v>28201171</v>
      </c>
      <c r="L36" s="84">
        <f t="shared" si="8"/>
        <v>28240332</v>
      </c>
      <c r="M36" s="84">
        <f t="shared" ref="M36:R36" si="9">+M4+M20+M21+M22+M25+M26+M27+M28+M29</f>
        <v>26222983</v>
      </c>
      <c r="N36" s="84">
        <f t="shared" si="9"/>
        <v>27581709</v>
      </c>
      <c r="O36" s="84">
        <f t="shared" si="9"/>
        <v>28037926</v>
      </c>
      <c r="P36" s="84">
        <f t="shared" si="9"/>
        <v>29426690</v>
      </c>
      <c r="Q36" s="84">
        <f t="shared" si="9"/>
        <v>26628695</v>
      </c>
      <c r="R36" s="84">
        <f t="shared" si="9"/>
        <v>26879015</v>
      </c>
      <c r="S36" s="84">
        <f t="shared" ref="S36:X36" si="10">+S4+S20+S21+S22+S25+S26+S27+S28+S29</f>
        <v>26818178</v>
      </c>
      <c r="T36" s="84">
        <f t="shared" si="10"/>
        <v>27953601</v>
      </c>
      <c r="U36" s="84">
        <f t="shared" si="10"/>
        <v>27387177</v>
      </c>
      <c r="V36" s="84">
        <f t="shared" si="10"/>
        <v>28741108</v>
      </c>
      <c r="W36" s="84">
        <f t="shared" si="10"/>
        <v>26766867</v>
      </c>
      <c r="X36" s="121">
        <f t="shared" si="10"/>
        <v>28104839</v>
      </c>
      <c r="Y36" s="121">
        <f>+Y4+Y20+Y21+Y22+Y25+Y26+Y27+Y28+Y29</f>
        <v>28877844</v>
      </c>
      <c r="Z36" s="121">
        <f>+Z4+Z20+Z21+Z22+Z25+Z26+Z27+Z28+Z29</f>
        <v>30710681</v>
      </c>
    </row>
    <row r="37" spans="1:26" ht="15" customHeight="1" x14ac:dyDescent="0.15">
      <c r="A37" s="3" t="s">
        <v>11</v>
      </c>
      <c r="B37" s="12">
        <f t="shared" ref="B37:K37" si="11">SUM(B5:B19)-B16-B17+B23+B24+B30</f>
        <v>0</v>
      </c>
      <c r="C37" s="12">
        <f t="shared" si="11"/>
        <v>0</v>
      </c>
      <c r="D37" s="84">
        <f t="shared" si="11"/>
        <v>18168509</v>
      </c>
      <c r="E37" s="84">
        <f t="shared" si="11"/>
        <v>19647029</v>
      </c>
      <c r="F37" s="84">
        <f t="shared" si="11"/>
        <v>19899588</v>
      </c>
      <c r="G37" s="84">
        <f t="shared" si="11"/>
        <v>22521774</v>
      </c>
      <c r="H37" s="84">
        <f t="shared" si="11"/>
        <v>22006958</v>
      </c>
      <c r="I37" s="84">
        <f t="shared" si="11"/>
        <v>22312470</v>
      </c>
      <c r="J37" s="84">
        <f t="shared" si="11"/>
        <v>21335777</v>
      </c>
      <c r="K37" s="84">
        <f t="shared" si="11"/>
        <v>24694942</v>
      </c>
      <c r="L37" s="84">
        <f t="shared" ref="L37:Q37" si="12">SUM(L5:L19)-L16-L17+L23+L24+L30</f>
        <v>26384783</v>
      </c>
      <c r="M37" s="84">
        <f t="shared" si="12"/>
        <v>25015768</v>
      </c>
      <c r="N37" s="84">
        <f t="shared" si="12"/>
        <v>24372148</v>
      </c>
      <c r="O37" s="84">
        <f t="shared" si="12"/>
        <v>22819352</v>
      </c>
      <c r="P37" s="84">
        <f t="shared" si="12"/>
        <v>24439000</v>
      </c>
      <c r="Q37" s="84">
        <f t="shared" si="12"/>
        <v>21370185</v>
      </c>
      <c r="R37" s="84">
        <f t="shared" ref="R37:X37" si="13">SUM(R5:R19)-R16-R17+R23+R24+R30</f>
        <v>21324653</v>
      </c>
      <c r="S37" s="84">
        <f t="shared" si="13"/>
        <v>20080182</v>
      </c>
      <c r="T37" s="84">
        <f t="shared" si="13"/>
        <v>17903437</v>
      </c>
      <c r="U37" s="84">
        <f t="shared" si="13"/>
        <v>18803755</v>
      </c>
      <c r="V37" s="84">
        <f t="shared" si="13"/>
        <v>24199637</v>
      </c>
      <c r="W37" s="84">
        <f t="shared" si="13"/>
        <v>27859184</v>
      </c>
      <c r="X37" s="121">
        <f t="shared" si="13"/>
        <v>29659175</v>
      </c>
      <c r="Y37" s="121">
        <f>SUM(Y5:Y19)-Y16-Y17+Y23+Y24+Y30</f>
        <v>27792500</v>
      </c>
      <c r="Z37" s="121">
        <f>SUM(Z5:Z19)-Z16-Z17+Z23+Z24+Z30</f>
        <v>29649002</v>
      </c>
    </row>
    <row r="38" spans="1:26" ht="15" customHeight="1" x14ac:dyDescent="0.2">
      <c r="A38" s="28" t="s">
        <v>97</v>
      </c>
      <c r="L38" s="29"/>
      <c r="M38" s="70" t="str">
        <f>財政指標!$M$1</f>
        <v>栃木市</v>
      </c>
      <c r="P38" s="70"/>
      <c r="Q38" s="70"/>
      <c r="R38" s="70"/>
      <c r="S38" s="70"/>
      <c r="T38" s="70"/>
      <c r="U38" s="70"/>
      <c r="V38" s="122"/>
      <c r="W38" s="122"/>
      <c r="X38" s="122"/>
      <c r="Y38" s="122"/>
      <c r="Z38" s="122" t="str">
        <f>財政指標!$M$1</f>
        <v>栃木市</v>
      </c>
    </row>
    <row r="39" spans="1:26" ht="15" customHeight="1" x14ac:dyDescent="0.15">
      <c r="N39" s="66"/>
      <c r="O39" s="66"/>
    </row>
    <row r="40" spans="1:26" ht="15" customHeight="1" x14ac:dyDescent="0.15">
      <c r="A40" s="2"/>
      <c r="B40" s="2" t="s">
        <v>10</v>
      </c>
      <c r="C40" s="2" t="s">
        <v>9</v>
      </c>
      <c r="D40" s="78" t="s">
        <v>245</v>
      </c>
      <c r="E40" s="78" t="s">
        <v>246</v>
      </c>
      <c r="F40" s="78" t="s">
        <v>6</v>
      </c>
      <c r="G40" s="78" t="s">
        <v>5</v>
      </c>
      <c r="H40" s="78" t="s">
        <v>4</v>
      </c>
      <c r="I40" s="78" t="s">
        <v>3</v>
      </c>
      <c r="J40" s="79" t="s">
        <v>167</v>
      </c>
      <c r="K40" s="79" t="s">
        <v>168</v>
      </c>
      <c r="L40" s="78" t="s">
        <v>170</v>
      </c>
      <c r="M40" s="78" t="s">
        <v>176</v>
      </c>
      <c r="N40" s="78" t="s">
        <v>184</v>
      </c>
      <c r="O40" s="78" t="s">
        <v>188</v>
      </c>
      <c r="P40" s="78" t="s">
        <v>189</v>
      </c>
      <c r="Q40" s="78" t="s">
        <v>190</v>
      </c>
      <c r="R40" s="78" t="s">
        <v>195</v>
      </c>
      <c r="S40" s="78" t="s">
        <v>198</v>
      </c>
      <c r="T40" s="78" t="s">
        <v>199</v>
      </c>
      <c r="U40" s="78" t="s">
        <v>206</v>
      </c>
      <c r="V40" s="78" t="s">
        <v>297</v>
      </c>
      <c r="W40" s="78" t="s">
        <v>300</v>
      </c>
      <c r="X40" s="117" t="s">
        <v>301</v>
      </c>
      <c r="Y40" s="117" t="s">
        <v>315</v>
      </c>
      <c r="Z40" s="117" t="s">
        <v>321</v>
      </c>
    </row>
    <row r="41" spans="1:26" ht="15" customHeight="1" x14ac:dyDescent="0.15">
      <c r="A41" s="3" t="s">
        <v>116</v>
      </c>
      <c r="B41" s="26" t="e">
        <f>+B4/$B$33*100</f>
        <v>#DIV/0!</v>
      </c>
      <c r="C41" s="26" t="e">
        <f t="shared" ref="C41:D43" si="14">+C4/C$33*100</f>
        <v>#DIV/0!</v>
      </c>
      <c r="D41" s="139">
        <f t="shared" si="14"/>
        <v>39.647539916119435</v>
      </c>
      <c r="E41" s="139">
        <f t="shared" ref="E41:L41" si="15">+E4/E$33*100</f>
        <v>40.593026050960418</v>
      </c>
      <c r="F41" s="139">
        <f t="shared" si="15"/>
        <v>40.906049095634422</v>
      </c>
      <c r="G41" s="139">
        <f t="shared" si="15"/>
        <v>37.521570105811755</v>
      </c>
      <c r="H41" s="139">
        <f t="shared" si="15"/>
        <v>39.121713551798322</v>
      </c>
      <c r="I41" s="139">
        <f t="shared" si="15"/>
        <v>40.089149010219359</v>
      </c>
      <c r="J41" s="139">
        <f t="shared" si="15"/>
        <v>41.586653979121742</v>
      </c>
      <c r="K41" s="139">
        <f t="shared" si="15"/>
        <v>37.361930544877652</v>
      </c>
      <c r="L41" s="139">
        <f t="shared" si="15"/>
        <v>35.844898450099372</v>
      </c>
      <c r="M41" s="139">
        <f t="shared" ref="M41:X41" si="16">+M4/M$33*100</f>
        <v>37.272001419394471</v>
      </c>
      <c r="N41" s="139">
        <f t="shared" si="16"/>
        <v>36.852359200203367</v>
      </c>
      <c r="O41" s="139">
        <f t="shared" si="16"/>
        <v>37.483771742561608</v>
      </c>
      <c r="P41" s="139">
        <f t="shared" si="16"/>
        <v>34.266500624052156</v>
      </c>
      <c r="Q41" s="139">
        <f t="shared" si="16"/>
        <v>37.830645215055021</v>
      </c>
      <c r="R41" s="139">
        <f t="shared" si="16"/>
        <v>38.261868370680837</v>
      </c>
      <c r="S41" s="139">
        <f t="shared" si="16"/>
        <v>39.709719060538582</v>
      </c>
      <c r="T41" s="139">
        <f t="shared" si="16"/>
        <v>43.624671091927048</v>
      </c>
      <c r="U41" s="139">
        <f t="shared" si="16"/>
        <v>43.737036957816741</v>
      </c>
      <c r="V41" s="139">
        <f t="shared" si="16"/>
        <v>36.831170396260951</v>
      </c>
      <c r="W41" s="139">
        <f t="shared" si="16"/>
        <v>34.98567377678463</v>
      </c>
      <c r="X41" s="140">
        <f t="shared" si="16"/>
        <v>33.522027870265831</v>
      </c>
      <c r="Y41" s="140">
        <f t="shared" ref="Y41:Z54" si="17">+Y4/Y$33*100</f>
        <v>33.290293034782565</v>
      </c>
      <c r="Z41" s="140">
        <f t="shared" si="17"/>
        <v>32.406544285494085</v>
      </c>
    </row>
    <row r="42" spans="1:26" ht="15" customHeight="1" x14ac:dyDescent="0.15">
      <c r="A42" s="3" t="s">
        <v>117</v>
      </c>
      <c r="B42" s="26" t="e">
        <f>+B5/$B$33*100</f>
        <v>#DIV/0!</v>
      </c>
      <c r="C42" s="26" t="e">
        <f t="shared" si="14"/>
        <v>#DIV/0!</v>
      </c>
      <c r="D42" s="139">
        <f t="shared" si="14"/>
        <v>2.317615335247619</v>
      </c>
      <c r="E42" s="139">
        <f t="shared" ref="E42:L42" si="18">+E5/E$33*100</f>
        <v>2.3676224043447864</v>
      </c>
      <c r="F42" s="139">
        <f t="shared" si="18"/>
        <v>2.6598175485853175</v>
      </c>
      <c r="G42" s="139">
        <f t="shared" si="18"/>
        <v>2.562208736876511</v>
      </c>
      <c r="H42" s="139">
        <f t="shared" si="18"/>
        <v>2.6516100952843753</v>
      </c>
      <c r="I42" s="139">
        <f t="shared" si="18"/>
        <v>2.7110756584907767</v>
      </c>
      <c r="J42" s="139">
        <f t="shared" si="18"/>
        <v>1.7152402089783014</v>
      </c>
      <c r="K42" s="139">
        <f t="shared" si="18"/>
        <v>1.1051360238889387</v>
      </c>
      <c r="L42" s="139">
        <f t="shared" si="18"/>
        <v>1.1045871482375826</v>
      </c>
      <c r="M42" s="139">
        <f t="shared" ref="M42:X42" si="19">+M5/M$33*100</f>
        <v>1.216384060571656</v>
      </c>
      <c r="N42" s="139">
        <f t="shared" si="19"/>
        <v>1.2069864225864886</v>
      </c>
      <c r="O42" s="139">
        <f t="shared" si="19"/>
        <v>1.2466141030984788</v>
      </c>
      <c r="P42" s="139">
        <f t="shared" si="19"/>
        <v>1.2494316883344481</v>
      </c>
      <c r="Q42" s="139">
        <f t="shared" si="19"/>
        <v>2.0486498851639872</v>
      </c>
      <c r="R42" s="139">
        <f t="shared" si="19"/>
        <v>2.5711528840502345</v>
      </c>
      <c r="S42" s="139">
        <f t="shared" si="19"/>
        <v>3.86564903335639</v>
      </c>
      <c r="T42" s="139">
        <f t="shared" si="19"/>
        <v>1.560358085055559</v>
      </c>
      <c r="U42" s="139">
        <f t="shared" si="19"/>
        <v>1.5019528075337385</v>
      </c>
      <c r="V42" s="139">
        <f t="shared" si="19"/>
        <v>1.2095995249027947</v>
      </c>
      <c r="W42" s="139">
        <f t="shared" si="19"/>
        <v>1.1525160403778776</v>
      </c>
      <c r="X42" s="140">
        <f t="shared" si="19"/>
        <v>1.0195096508864032</v>
      </c>
      <c r="Y42" s="140">
        <f t="shared" si="17"/>
        <v>0.96299366649221962</v>
      </c>
      <c r="Z42" s="140">
        <f t="shared" si="17"/>
        <v>0.86374127589565719</v>
      </c>
    </row>
    <row r="43" spans="1:26" ht="12.75" customHeight="1" x14ac:dyDescent="0.15">
      <c r="A43" s="3" t="s">
        <v>191</v>
      </c>
      <c r="B43" s="26" t="e">
        <f>+B6/$B$33*100</f>
        <v>#DIV/0!</v>
      </c>
      <c r="C43" s="26" t="e">
        <f t="shared" si="14"/>
        <v>#DIV/0!</v>
      </c>
      <c r="D43" s="139">
        <f t="shared" si="14"/>
        <v>1.5158189885459645</v>
      </c>
      <c r="E43" s="139">
        <f t="shared" ref="E43:L43" si="20">+E6/E$33*100</f>
        <v>1.0292704804223718</v>
      </c>
      <c r="F43" s="139">
        <f t="shared" si="20"/>
        <v>1.1197297951367333</v>
      </c>
      <c r="G43" s="139">
        <f t="shared" si="20"/>
        <v>1.4028539401124318</v>
      </c>
      <c r="H43" s="139">
        <f t="shared" si="20"/>
        <v>0.99172288949839515</v>
      </c>
      <c r="I43" s="139">
        <f t="shared" si="20"/>
        <v>0.5443127031150008</v>
      </c>
      <c r="J43" s="139">
        <f t="shared" si="20"/>
        <v>0.42885420207533842</v>
      </c>
      <c r="K43" s="139">
        <f t="shared" si="20"/>
        <v>0.31928811101866789</v>
      </c>
      <c r="L43" s="139">
        <f t="shared" si="20"/>
        <v>0.29060442252615853</v>
      </c>
      <c r="M43" s="139">
        <f t="shared" ref="M43:X43" si="21">+M6/M$33*100</f>
        <v>1.3024536839315228</v>
      </c>
      <c r="N43" s="139">
        <f t="shared" si="21"/>
        <v>1.2873692900221057</v>
      </c>
      <c r="O43" s="139">
        <f t="shared" si="21"/>
        <v>0.41233626384801797</v>
      </c>
      <c r="P43" s="139">
        <f t="shared" si="21"/>
        <v>0.2669398646893783</v>
      </c>
      <c r="Q43" s="139">
        <f t="shared" si="21"/>
        <v>0.296298580300207</v>
      </c>
      <c r="R43" s="139">
        <f t="shared" si="21"/>
        <v>0.17053474021935427</v>
      </c>
      <c r="S43" s="139">
        <f t="shared" si="21"/>
        <v>0.11904040994184019</v>
      </c>
      <c r="T43" s="139">
        <f t="shared" si="21"/>
        <v>0.16117482337171452</v>
      </c>
      <c r="U43" s="139">
        <f t="shared" si="21"/>
        <v>0.16059212661047845</v>
      </c>
      <c r="V43" s="139">
        <f t="shared" si="21"/>
        <v>0.1132265894633708</v>
      </c>
      <c r="W43" s="139">
        <f t="shared" si="21"/>
        <v>9.387279340401157E-2</v>
      </c>
      <c r="X43" s="140">
        <f t="shared" si="21"/>
        <v>6.917417996077857E-2</v>
      </c>
      <c r="Y43" s="140">
        <f t="shared" si="17"/>
        <v>6.1947889763355184E-2</v>
      </c>
      <c r="Z43" s="140">
        <f t="shared" si="17"/>
        <v>5.4095150700865145E-2</v>
      </c>
    </row>
    <row r="44" spans="1:26" ht="12.75" customHeight="1" x14ac:dyDescent="0.15">
      <c r="A44" s="3" t="s">
        <v>192</v>
      </c>
      <c r="B44" s="26"/>
      <c r="C44" s="26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>
        <f t="shared" ref="Q44:X54" si="22">+Q7/Q$33*100</f>
        <v>4.6357331671072324E-2</v>
      </c>
      <c r="R44" s="139">
        <f t="shared" si="22"/>
        <v>8.0450309300113834E-2</v>
      </c>
      <c r="S44" s="139">
        <f t="shared" si="22"/>
        <v>0.12793624339955598</v>
      </c>
      <c r="T44" s="139">
        <f t="shared" si="22"/>
        <v>0.14334331842366269</v>
      </c>
      <c r="U44" s="139">
        <f t="shared" si="22"/>
        <v>5.1070630053535182E-2</v>
      </c>
      <c r="V44" s="139">
        <f t="shared" si="22"/>
        <v>3.4708616208555435E-2</v>
      </c>
      <c r="W44" s="139">
        <f t="shared" si="22"/>
        <v>4.2626182148879845E-2</v>
      </c>
      <c r="X44" s="140">
        <f t="shared" si="22"/>
        <v>4.6027668596693057E-2</v>
      </c>
      <c r="Y44" s="140">
        <f t="shared" si="17"/>
        <v>5.452402500806576E-2</v>
      </c>
      <c r="Z44" s="140">
        <f t="shared" si="17"/>
        <v>0.10429334301254732</v>
      </c>
    </row>
    <row r="45" spans="1:26" ht="12.75" customHeight="1" x14ac:dyDescent="0.15">
      <c r="A45" s="3" t="s">
        <v>193</v>
      </c>
      <c r="B45" s="26"/>
      <c r="C45" s="26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>
        <f t="shared" si="22"/>
        <v>5.3884590640448274E-2</v>
      </c>
      <c r="R45" s="139">
        <f t="shared" si="22"/>
        <v>0.11876274643664046</v>
      </c>
      <c r="S45" s="139">
        <f t="shared" si="22"/>
        <v>9.3227140565256439E-2</v>
      </c>
      <c r="T45" s="139">
        <f t="shared" si="22"/>
        <v>8.2201122540884561E-2</v>
      </c>
      <c r="U45" s="139">
        <f t="shared" si="22"/>
        <v>2.9713624310503197E-2</v>
      </c>
      <c r="V45" s="139">
        <f t="shared" si="22"/>
        <v>2.0436055442740748E-2</v>
      </c>
      <c r="W45" s="139">
        <f t="shared" si="22"/>
        <v>1.6481147429090195E-2</v>
      </c>
      <c r="X45" s="140">
        <f t="shared" si="22"/>
        <v>1.1892374376107778E-2</v>
      </c>
      <c r="Y45" s="140">
        <f t="shared" si="17"/>
        <v>1.5860636182681565E-2</v>
      </c>
      <c r="Z45" s="140">
        <f t="shared" si="17"/>
        <v>0.16787241795647512</v>
      </c>
    </row>
    <row r="46" spans="1:26" ht="15" customHeight="1" x14ac:dyDescent="0.15">
      <c r="A46" s="3" t="s">
        <v>118</v>
      </c>
      <c r="B46" s="26" t="e">
        <f t="shared" ref="B46:B54" si="23">+B9/$B$33*100</f>
        <v>#DIV/0!</v>
      </c>
      <c r="C46" s="26" t="e">
        <f t="shared" ref="C46:D54" si="24">+C9/C$33*100</f>
        <v>#DIV/0!</v>
      </c>
      <c r="D46" s="139">
        <f t="shared" si="24"/>
        <v>0</v>
      </c>
      <c r="E46" s="139">
        <f t="shared" ref="E46:L46" si="25">+E9/E$33*100</f>
        <v>0</v>
      </c>
      <c r="F46" s="139">
        <f t="shared" si="25"/>
        <v>0</v>
      </c>
      <c r="G46" s="139">
        <f t="shared" si="25"/>
        <v>0</v>
      </c>
      <c r="H46" s="139">
        <f t="shared" si="25"/>
        <v>0</v>
      </c>
      <c r="I46" s="139">
        <f t="shared" si="25"/>
        <v>0</v>
      </c>
      <c r="J46" s="139">
        <f t="shared" si="25"/>
        <v>0.7231985864259427</v>
      </c>
      <c r="K46" s="139">
        <f t="shared" si="25"/>
        <v>2.9073100324025698</v>
      </c>
      <c r="L46" s="139">
        <f t="shared" si="25"/>
        <v>2.6710406010129222</v>
      </c>
      <c r="M46" s="139">
        <f t="shared" ref="M46:P54" si="26">+M9/M$33*100</f>
        <v>2.9366035873903327</v>
      </c>
      <c r="N46" s="139">
        <f t="shared" si="26"/>
        <v>2.8008488378447054</v>
      </c>
      <c r="O46" s="139">
        <f t="shared" si="26"/>
        <v>2.4863737300293578</v>
      </c>
      <c r="P46" s="139">
        <f t="shared" si="26"/>
        <v>2.6022445827761604</v>
      </c>
      <c r="Q46" s="139">
        <f t="shared" si="22"/>
        <v>3.2228126989629757</v>
      </c>
      <c r="R46" s="139">
        <f t="shared" si="22"/>
        <v>2.9639383459366622</v>
      </c>
      <c r="S46" s="139">
        <f t="shared" si="22"/>
        <v>3.1473659206846465</v>
      </c>
      <c r="T46" s="139">
        <f t="shared" si="22"/>
        <v>3.1322454799631845</v>
      </c>
      <c r="U46" s="139">
        <f t="shared" si="22"/>
        <v>2.8743260690215129</v>
      </c>
      <c r="V46" s="139">
        <f t="shared" si="22"/>
        <v>2.6572368787027836</v>
      </c>
      <c r="W46" s="139">
        <f t="shared" si="22"/>
        <v>2.5708448154159997</v>
      </c>
      <c r="X46" s="140">
        <f t="shared" si="22"/>
        <v>2.4097675849879421</v>
      </c>
      <c r="Y46" s="140">
        <f t="shared" si="17"/>
        <v>2.4356593829206679</v>
      </c>
      <c r="Z46" s="140">
        <f t="shared" si="17"/>
        <v>2.2674067993606406</v>
      </c>
    </row>
    <row r="47" spans="1:26" ht="15" customHeight="1" x14ac:dyDescent="0.15">
      <c r="A47" s="3" t="s">
        <v>119</v>
      </c>
      <c r="B47" s="26" t="e">
        <f t="shared" si="23"/>
        <v>#DIV/0!</v>
      </c>
      <c r="C47" s="26" t="e">
        <f t="shared" si="24"/>
        <v>#DIV/0!</v>
      </c>
      <c r="D47" s="139">
        <f t="shared" si="24"/>
        <v>1.0254991934806916</v>
      </c>
      <c r="E47" s="139">
        <f t="shared" ref="E47:L47" si="27">+E10/E$33*100</f>
        <v>1.0827683333840648</v>
      </c>
      <c r="F47" s="139">
        <f t="shared" si="27"/>
        <v>1.0585717442313156</v>
      </c>
      <c r="G47" s="139">
        <f t="shared" si="27"/>
        <v>0.97060155679766957</v>
      </c>
      <c r="H47" s="139">
        <f t="shared" si="27"/>
        <v>1.0565248411376649</v>
      </c>
      <c r="I47" s="139">
        <f t="shared" si="27"/>
        <v>1.1023314273684242</v>
      </c>
      <c r="J47" s="139">
        <f t="shared" si="27"/>
        <v>1.0822676376138045</v>
      </c>
      <c r="K47" s="139">
        <f t="shared" si="27"/>
        <v>0.99387454046009016</v>
      </c>
      <c r="L47" s="139">
        <f t="shared" si="27"/>
        <v>0.92753672005999444</v>
      </c>
      <c r="M47" s="139">
        <f t="shared" si="26"/>
        <v>0.90507280319928174</v>
      </c>
      <c r="N47" s="139">
        <f t="shared" si="26"/>
        <v>0.90424277835618638</v>
      </c>
      <c r="O47" s="139">
        <f t="shared" si="26"/>
        <v>0.92101075484220774</v>
      </c>
      <c r="P47" s="139">
        <f t="shared" si="26"/>
        <v>0.85728410793586785</v>
      </c>
      <c r="Q47" s="139">
        <f t="shared" si="22"/>
        <v>0.92795081885244002</v>
      </c>
      <c r="R47" s="139">
        <f t="shared" si="22"/>
        <v>0.89191137902617701</v>
      </c>
      <c r="S47" s="139">
        <f t="shared" si="22"/>
        <v>0.89827448123985576</v>
      </c>
      <c r="T47" s="139">
        <f t="shared" si="22"/>
        <v>0.92702018826423105</v>
      </c>
      <c r="U47" s="139">
        <f t="shared" si="22"/>
        <v>0.86447270646108632</v>
      </c>
      <c r="V47" s="139">
        <f t="shared" si="22"/>
        <v>0.76608668805095204</v>
      </c>
      <c r="W47" s="139">
        <f t="shared" si="22"/>
        <v>0.72292247521242203</v>
      </c>
      <c r="X47" s="140">
        <f t="shared" si="22"/>
        <v>0.62750181901991464</v>
      </c>
      <c r="Y47" s="140">
        <f t="shared" si="17"/>
        <v>0.67184299621887589</v>
      </c>
      <c r="Z47" s="140">
        <f t="shared" si="17"/>
        <v>0.62072151621239902</v>
      </c>
    </row>
    <row r="48" spans="1:26" ht="15" customHeight="1" x14ac:dyDescent="0.15">
      <c r="A48" s="3" t="s">
        <v>120</v>
      </c>
      <c r="B48" s="26" t="e">
        <f t="shared" si="23"/>
        <v>#DIV/0!</v>
      </c>
      <c r="C48" s="26" t="e">
        <f t="shared" si="24"/>
        <v>#DIV/0!</v>
      </c>
      <c r="D48" s="139">
        <f t="shared" si="24"/>
        <v>7.9291999454320864E-3</v>
      </c>
      <c r="E48" s="139">
        <f t="shared" ref="E48:L48" si="28">+E11/E$33*100</f>
        <v>1.4671535754912863E-2</v>
      </c>
      <c r="F48" s="139">
        <f t="shared" si="28"/>
        <v>1.3497616767853198E-2</v>
      </c>
      <c r="G48" s="139">
        <f t="shared" si="28"/>
        <v>1.2460497630357089E-2</v>
      </c>
      <c r="H48" s="139">
        <f t="shared" si="28"/>
        <v>1.2090538193571162E-2</v>
      </c>
      <c r="I48" s="139">
        <f t="shared" si="28"/>
        <v>1.0208720290085429E-2</v>
      </c>
      <c r="J48" s="139">
        <f t="shared" si="28"/>
        <v>2.0587015337874492E-2</v>
      </c>
      <c r="K48" s="139">
        <f t="shared" si="28"/>
        <v>1.9114826074271282E-2</v>
      </c>
      <c r="L48" s="139">
        <f t="shared" si="28"/>
        <v>1.6413695421968449E-2</v>
      </c>
      <c r="M48" s="139">
        <f t="shared" si="26"/>
        <v>2.632772996359728E-3</v>
      </c>
      <c r="N48" s="139">
        <f t="shared" si="26"/>
        <v>2.6754510257053675E-4</v>
      </c>
      <c r="O48" s="139">
        <f t="shared" si="26"/>
        <v>0</v>
      </c>
      <c r="P48" s="139">
        <f t="shared" si="26"/>
        <v>0</v>
      </c>
      <c r="Q48" s="139">
        <f t="shared" si="22"/>
        <v>4.1667638911574601E-6</v>
      </c>
      <c r="R48" s="139">
        <f t="shared" si="22"/>
        <v>4.1490618514757009E-6</v>
      </c>
      <c r="S48" s="139">
        <f t="shared" si="22"/>
        <v>2.1322707233259329E-6</v>
      </c>
      <c r="T48" s="139">
        <f t="shared" si="22"/>
        <v>2.1806903446315044E-6</v>
      </c>
      <c r="U48" s="139">
        <f t="shared" si="22"/>
        <v>2.1649270900184476E-6</v>
      </c>
      <c r="V48" s="139">
        <f t="shared" si="22"/>
        <v>0</v>
      </c>
      <c r="W48" s="139">
        <f t="shared" si="22"/>
        <v>0</v>
      </c>
      <c r="X48" s="140">
        <f t="shared" si="22"/>
        <v>0</v>
      </c>
      <c r="Y48" s="140">
        <f t="shared" si="17"/>
        <v>0</v>
      </c>
      <c r="Z48" s="140">
        <f t="shared" si="17"/>
        <v>0</v>
      </c>
    </row>
    <row r="49" spans="1:26" ht="15" customHeight="1" x14ac:dyDescent="0.15">
      <c r="A49" s="3" t="s">
        <v>121</v>
      </c>
      <c r="B49" s="26" t="e">
        <f t="shared" si="23"/>
        <v>#DIV/0!</v>
      </c>
      <c r="C49" s="26" t="e">
        <f t="shared" si="24"/>
        <v>#DIV/0!</v>
      </c>
      <c r="D49" s="139">
        <f t="shared" si="24"/>
        <v>1.3598673901572753</v>
      </c>
      <c r="E49" s="139">
        <f t="shared" ref="E49:L49" si="29">+E12/E$33*100</f>
        <v>1.1704888671417719</v>
      </c>
      <c r="F49" s="139">
        <f t="shared" si="29"/>
        <v>1.0527173055272045</v>
      </c>
      <c r="G49" s="139">
        <f t="shared" si="29"/>
        <v>1.0963240846128508</v>
      </c>
      <c r="H49" s="139">
        <f t="shared" si="29"/>
        <v>1.1809888938376971</v>
      </c>
      <c r="I49" s="139">
        <f t="shared" si="29"/>
        <v>1.1816265042085132</v>
      </c>
      <c r="J49" s="139">
        <f t="shared" si="29"/>
        <v>0.99627594655105778</v>
      </c>
      <c r="K49" s="139">
        <f t="shared" si="29"/>
        <v>0.81655527316345533</v>
      </c>
      <c r="L49" s="139">
        <f t="shared" si="29"/>
        <v>0.79077179059485725</v>
      </c>
      <c r="M49" s="139">
        <f t="shared" si="26"/>
        <v>0.8023946563412524</v>
      </c>
      <c r="N49" s="139">
        <f t="shared" si="26"/>
        <v>0.81700190228417502</v>
      </c>
      <c r="O49" s="139">
        <f t="shared" si="26"/>
        <v>0.73976825893041309</v>
      </c>
      <c r="P49" s="139">
        <f t="shared" si="26"/>
        <v>0.79523719087233447</v>
      </c>
      <c r="Q49" s="139">
        <f t="shared" si="22"/>
        <v>0.85960130736383844</v>
      </c>
      <c r="R49" s="139">
        <f t="shared" si="22"/>
        <v>0.88374187624062139</v>
      </c>
      <c r="S49" s="139">
        <f t="shared" si="22"/>
        <v>0.87809467111429917</v>
      </c>
      <c r="T49" s="139">
        <f t="shared" si="22"/>
        <v>0.92317999256733507</v>
      </c>
      <c r="U49" s="139">
        <f t="shared" si="22"/>
        <v>0.76852963261273877</v>
      </c>
      <c r="V49" s="139">
        <f t="shared" si="22"/>
        <v>0.41304669966393565</v>
      </c>
      <c r="W49" s="139">
        <f t="shared" si="22"/>
        <v>0.34158793576346935</v>
      </c>
      <c r="X49" s="140">
        <f t="shared" si="22"/>
        <v>0.2337700524691835</v>
      </c>
      <c r="Y49" s="140">
        <f t="shared" si="17"/>
        <v>0.3323516197162954</v>
      </c>
      <c r="Z49" s="140">
        <f t="shared" si="17"/>
        <v>0.26261887566354952</v>
      </c>
    </row>
    <row r="50" spans="1:26" ht="15" customHeight="1" x14ac:dyDescent="0.15">
      <c r="A50" s="3" t="s">
        <v>122</v>
      </c>
      <c r="B50" s="26" t="e">
        <f t="shared" si="23"/>
        <v>#DIV/0!</v>
      </c>
      <c r="C50" s="26" t="e">
        <f t="shared" si="24"/>
        <v>#DIV/0!</v>
      </c>
      <c r="D50" s="139">
        <f t="shared" si="24"/>
        <v>0</v>
      </c>
      <c r="E50" s="139">
        <f t="shared" ref="E50:L50" si="30">+E13/E$33*100</f>
        <v>0</v>
      </c>
      <c r="F50" s="139">
        <f t="shared" si="30"/>
        <v>0</v>
      </c>
      <c r="G50" s="139">
        <f t="shared" si="30"/>
        <v>0</v>
      </c>
      <c r="H50" s="139">
        <f t="shared" si="30"/>
        <v>0</v>
      </c>
      <c r="I50" s="139">
        <f t="shared" si="30"/>
        <v>0</v>
      </c>
      <c r="J50" s="139">
        <f t="shared" si="30"/>
        <v>0</v>
      </c>
      <c r="K50" s="139">
        <f t="shared" si="30"/>
        <v>0</v>
      </c>
      <c r="L50" s="139">
        <f t="shared" si="30"/>
        <v>0</v>
      </c>
      <c r="M50" s="139">
        <f t="shared" si="26"/>
        <v>0</v>
      </c>
      <c r="N50" s="139">
        <f t="shared" si="26"/>
        <v>0</v>
      </c>
      <c r="O50" s="139">
        <f t="shared" si="26"/>
        <v>0</v>
      </c>
      <c r="P50" s="139">
        <f t="shared" si="26"/>
        <v>0</v>
      </c>
      <c r="Q50" s="139">
        <f t="shared" si="22"/>
        <v>2.08338194557873E-6</v>
      </c>
      <c r="R50" s="139">
        <f t="shared" si="22"/>
        <v>2.0745309257378505E-6</v>
      </c>
      <c r="S50" s="139">
        <f t="shared" si="22"/>
        <v>2.1322707233259329E-6</v>
      </c>
      <c r="T50" s="139">
        <f t="shared" si="22"/>
        <v>0</v>
      </c>
      <c r="U50" s="139">
        <f t="shared" si="22"/>
        <v>0</v>
      </c>
      <c r="V50" s="139">
        <f t="shared" si="22"/>
        <v>0</v>
      </c>
      <c r="W50" s="139">
        <f t="shared" si="22"/>
        <v>0</v>
      </c>
      <c r="X50" s="140">
        <f t="shared" si="22"/>
        <v>0</v>
      </c>
      <c r="Y50" s="140">
        <f t="shared" si="17"/>
        <v>0</v>
      </c>
      <c r="Z50" s="140">
        <f t="shared" si="17"/>
        <v>0</v>
      </c>
    </row>
    <row r="51" spans="1:26" ht="15" customHeight="1" x14ac:dyDescent="0.15">
      <c r="A51" s="3" t="s">
        <v>123</v>
      </c>
      <c r="B51" s="26" t="e">
        <f t="shared" si="23"/>
        <v>#DIV/0!</v>
      </c>
      <c r="C51" s="26" t="e">
        <f t="shared" si="24"/>
        <v>#DIV/0!</v>
      </c>
      <c r="D51" s="139">
        <f t="shared" si="24"/>
        <v>0</v>
      </c>
      <c r="E51" s="139">
        <f t="shared" ref="E51:L51" si="31">+E14/E$33*100</f>
        <v>0</v>
      </c>
      <c r="F51" s="139">
        <f t="shared" si="31"/>
        <v>0</v>
      </c>
      <c r="G51" s="139">
        <f t="shared" si="31"/>
        <v>0</v>
      </c>
      <c r="H51" s="139">
        <f t="shared" si="31"/>
        <v>0</v>
      </c>
      <c r="I51" s="139">
        <f t="shared" si="31"/>
        <v>0</v>
      </c>
      <c r="J51" s="139">
        <f t="shared" si="31"/>
        <v>0</v>
      </c>
      <c r="K51" s="139">
        <f t="shared" si="31"/>
        <v>0</v>
      </c>
      <c r="L51" s="139">
        <f t="shared" si="31"/>
        <v>0.81323215520919279</v>
      </c>
      <c r="M51" s="139">
        <f t="shared" si="26"/>
        <v>1.1468370882030283</v>
      </c>
      <c r="N51" s="139">
        <f t="shared" si="26"/>
        <v>1.1636960851626472</v>
      </c>
      <c r="O51" s="139">
        <f t="shared" si="26"/>
        <v>1.1188998357324591</v>
      </c>
      <c r="P51" s="139">
        <f t="shared" si="26"/>
        <v>1.0596504008395697</v>
      </c>
      <c r="Q51" s="139">
        <f t="shared" si="22"/>
        <v>1.1386599020643815</v>
      </c>
      <c r="R51" s="139">
        <f t="shared" si="22"/>
        <v>1.114431789713596</v>
      </c>
      <c r="S51" s="139">
        <f t="shared" si="22"/>
        <v>0.90340685687090128</v>
      </c>
      <c r="T51" s="139">
        <f t="shared" si="22"/>
        <v>0.24372703705808474</v>
      </c>
      <c r="U51" s="139">
        <f t="shared" si="22"/>
        <v>0.51617707129182844</v>
      </c>
      <c r="V51" s="139">
        <f t="shared" si="22"/>
        <v>0.47142517544851326</v>
      </c>
      <c r="W51" s="139">
        <f t="shared" si="22"/>
        <v>0.45879757993123099</v>
      </c>
      <c r="X51" s="140">
        <f t="shared" si="22"/>
        <v>0.40173921769474308</v>
      </c>
      <c r="Y51" s="140">
        <f t="shared" si="17"/>
        <v>0.16508790574081092</v>
      </c>
      <c r="Z51" s="140">
        <f t="shared" si="17"/>
        <v>0.15339303047217664</v>
      </c>
    </row>
    <row r="52" spans="1:26" ht="15" customHeight="1" x14ac:dyDescent="0.15">
      <c r="A52" s="3" t="s">
        <v>124</v>
      </c>
      <c r="B52" s="26" t="e">
        <f t="shared" si="23"/>
        <v>#DIV/0!</v>
      </c>
      <c r="C52" s="26" t="e">
        <f t="shared" si="24"/>
        <v>#DIV/0!</v>
      </c>
      <c r="D52" s="139">
        <f t="shared" si="24"/>
        <v>14.837310074915685</v>
      </c>
      <c r="E52" s="139">
        <f t="shared" ref="E52:L52" si="32">+E15/E$33*100</f>
        <v>15.652703141027189</v>
      </c>
      <c r="F52" s="139">
        <f t="shared" si="32"/>
        <v>15.41307463251928</v>
      </c>
      <c r="G52" s="139">
        <f t="shared" si="32"/>
        <v>15.646273886579293</v>
      </c>
      <c r="H52" s="139">
        <f t="shared" si="32"/>
        <v>16.63939131487194</v>
      </c>
      <c r="I52" s="139">
        <f t="shared" si="32"/>
        <v>17.482462826361985</v>
      </c>
      <c r="J52" s="139">
        <f t="shared" si="32"/>
        <v>17.9649558739188</v>
      </c>
      <c r="K52" s="139">
        <f t="shared" si="32"/>
        <v>18.223015744086904</v>
      </c>
      <c r="L52" s="139">
        <f t="shared" si="32"/>
        <v>19.695202472342622</v>
      </c>
      <c r="M52" s="139">
        <f t="shared" si="26"/>
        <v>21.955176073671272</v>
      </c>
      <c r="N52" s="139">
        <f t="shared" si="26"/>
        <v>19.579745542279952</v>
      </c>
      <c r="O52" s="139">
        <f t="shared" si="26"/>
        <v>17.989905004353556</v>
      </c>
      <c r="P52" s="139">
        <f t="shared" si="26"/>
        <v>14.333181288497371</v>
      </c>
      <c r="Q52" s="139">
        <f t="shared" si="22"/>
        <v>15.570661232095414</v>
      </c>
      <c r="R52" s="139">
        <f t="shared" si="22"/>
        <v>15.975740684298131</v>
      </c>
      <c r="S52" s="139">
        <f t="shared" si="22"/>
        <v>15.29886972593498</v>
      </c>
      <c r="T52" s="139">
        <f t="shared" si="22"/>
        <v>15.053074295814744</v>
      </c>
      <c r="U52" s="139">
        <f t="shared" si="22"/>
        <v>16.783125311262392</v>
      </c>
      <c r="V52" s="139">
        <f t="shared" si="22"/>
        <v>15.499642099860891</v>
      </c>
      <c r="W52" s="139">
        <f t="shared" si="22"/>
        <v>17.898601163756098</v>
      </c>
      <c r="X52" s="140">
        <f t="shared" si="22"/>
        <v>17.664192681647521</v>
      </c>
      <c r="Y52" s="140">
        <f t="shared" si="17"/>
        <v>17.756192199358665</v>
      </c>
      <c r="Z52" s="140">
        <f t="shared" si="17"/>
        <v>16.747039500428492</v>
      </c>
    </row>
    <row r="53" spans="1:26" ht="15" customHeight="1" x14ac:dyDescent="0.15">
      <c r="A53" s="3" t="s">
        <v>125</v>
      </c>
      <c r="B53" s="26" t="e">
        <f t="shared" si="23"/>
        <v>#DIV/0!</v>
      </c>
      <c r="C53" s="26" t="e">
        <f t="shared" si="24"/>
        <v>#DIV/0!</v>
      </c>
      <c r="D53" s="139">
        <f t="shared" si="24"/>
        <v>12.727946632665892</v>
      </c>
      <c r="E53" s="139">
        <f t="shared" ref="E53:L53" si="33">+E16/E$33*100</f>
        <v>13.540981184966608</v>
      </c>
      <c r="F53" s="139">
        <f t="shared" si="33"/>
        <v>0</v>
      </c>
      <c r="G53" s="139">
        <f t="shared" si="33"/>
        <v>0</v>
      </c>
      <c r="H53" s="139">
        <f t="shared" si="33"/>
        <v>0</v>
      </c>
      <c r="I53" s="139">
        <f t="shared" si="33"/>
        <v>0</v>
      </c>
      <c r="J53" s="139">
        <f t="shared" si="33"/>
        <v>15.695207999697629</v>
      </c>
      <c r="K53" s="139">
        <f t="shared" si="33"/>
        <v>15.888244945332749</v>
      </c>
      <c r="L53" s="139">
        <f t="shared" si="33"/>
        <v>17.179379851191161</v>
      </c>
      <c r="M53" s="139">
        <f t="shared" si="26"/>
        <v>19.09342013430421</v>
      </c>
      <c r="N53" s="139">
        <f t="shared" si="26"/>
        <v>16.866399351255097</v>
      </c>
      <c r="O53" s="139">
        <f t="shared" si="26"/>
        <v>15.311867457790406</v>
      </c>
      <c r="P53" s="139">
        <f t="shared" si="26"/>
        <v>11.986945679151237</v>
      </c>
      <c r="Q53" s="139">
        <f t="shared" si="22"/>
        <v>13.208356111642605</v>
      </c>
      <c r="R53" s="139">
        <f t="shared" si="22"/>
        <v>13.856698623017651</v>
      </c>
      <c r="S53" s="139">
        <f t="shared" si="22"/>
        <v>13.27739605393451</v>
      </c>
      <c r="T53" s="139">
        <f t="shared" si="22"/>
        <v>12.873744701958289</v>
      </c>
      <c r="U53" s="139">
        <f t="shared" si="22"/>
        <v>14.524584608944458</v>
      </c>
      <c r="V53" s="139">
        <f t="shared" si="22"/>
        <v>13.175165933157912</v>
      </c>
      <c r="W53" s="139">
        <f t="shared" si="22"/>
        <v>15.818617384588171</v>
      </c>
      <c r="X53" s="140">
        <f t="shared" si="22"/>
        <v>15.428077696452808</v>
      </c>
      <c r="Y53" s="140">
        <f t="shared" si="17"/>
        <v>15.592621783101496</v>
      </c>
      <c r="Z53" s="140">
        <f t="shared" si="17"/>
        <v>14.577895037049521</v>
      </c>
    </row>
    <row r="54" spans="1:26" ht="15" customHeight="1" x14ac:dyDescent="0.15">
      <c r="A54" s="3" t="s">
        <v>126</v>
      </c>
      <c r="B54" s="26" t="e">
        <f t="shared" si="23"/>
        <v>#DIV/0!</v>
      </c>
      <c r="C54" s="26" t="e">
        <f t="shared" si="24"/>
        <v>#DIV/0!</v>
      </c>
      <c r="D54" s="139">
        <f t="shared" si="24"/>
        <v>2.1093634422497938</v>
      </c>
      <c r="E54" s="139">
        <f t="shared" ref="E54:L54" si="34">+E17/E$33*100</f>
        <v>2.1117219560605802</v>
      </c>
      <c r="F54" s="139">
        <f t="shared" si="34"/>
        <v>0</v>
      </c>
      <c r="G54" s="139">
        <f t="shared" si="34"/>
        <v>0</v>
      </c>
      <c r="H54" s="139">
        <f t="shared" si="34"/>
        <v>0</v>
      </c>
      <c r="I54" s="139">
        <f t="shared" si="34"/>
        <v>0</v>
      </c>
      <c r="J54" s="139">
        <f t="shared" si="34"/>
        <v>2.2697478742211716</v>
      </c>
      <c r="K54" s="139">
        <f t="shared" si="34"/>
        <v>2.3347707987541542</v>
      </c>
      <c r="L54" s="139">
        <f t="shared" si="34"/>
        <v>2.5158226211514609</v>
      </c>
      <c r="M54" s="139">
        <f t="shared" si="26"/>
        <v>2.861755939367062</v>
      </c>
      <c r="N54" s="139">
        <f t="shared" si="26"/>
        <v>2.7133461910248551</v>
      </c>
      <c r="O54" s="139">
        <f t="shared" si="26"/>
        <v>2.6780375465631487</v>
      </c>
      <c r="P54" s="139">
        <f t="shared" si="26"/>
        <v>2.3462356093461345</v>
      </c>
      <c r="Q54" s="139">
        <f t="shared" si="22"/>
        <v>2.3623051204528105</v>
      </c>
      <c r="R54" s="139">
        <f t="shared" si="22"/>
        <v>2.1190420612804819</v>
      </c>
      <c r="S54" s="139">
        <f t="shared" si="22"/>
        <v>2.0214736720004711</v>
      </c>
      <c r="T54" s="139">
        <f t="shared" si="22"/>
        <v>2.1793295938564547</v>
      </c>
      <c r="U54" s="139">
        <f t="shared" si="22"/>
        <v>2.2585407023179358</v>
      </c>
      <c r="V54" s="139">
        <f t="shared" si="22"/>
        <v>2.324476166702981</v>
      </c>
      <c r="W54" s="139">
        <f t="shared" si="22"/>
        <v>2.0799837791679288</v>
      </c>
      <c r="X54" s="140">
        <f t="shared" si="22"/>
        <v>2.05363285675211</v>
      </c>
      <c r="Y54" s="140">
        <f t="shared" si="17"/>
        <v>2.1604875800966097</v>
      </c>
      <c r="Z54" s="140">
        <f t="shared" si="17"/>
        <v>2.1609926626669052</v>
      </c>
    </row>
    <row r="55" spans="1:26" ht="15" customHeight="1" x14ac:dyDescent="0.15">
      <c r="A55" s="3" t="s">
        <v>302</v>
      </c>
      <c r="B55" s="26"/>
      <c r="C55" s="26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0">
        <f t="shared" ref="X55:Y69" si="35">+X18/X$33*100</f>
        <v>0.18248212844260348</v>
      </c>
      <c r="Y55" s="140">
        <f t="shared" si="35"/>
        <v>3.082836160563495E-3</v>
      </c>
      <c r="Z55" s="140">
        <f t="shared" ref="Z55" si="36">+Z18/Z$33*100</f>
        <v>8.1518007120664187E-3</v>
      </c>
    </row>
    <row r="56" spans="1:26" ht="15" customHeight="1" x14ac:dyDescent="0.15">
      <c r="A56" s="3" t="s">
        <v>127</v>
      </c>
      <c r="B56" s="26" t="e">
        <f t="shared" ref="B56:B67" si="37">+B19/$B$33*100</f>
        <v>#DIV/0!</v>
      </c>
      <c r="C56" s="26" t="e">
        <f t="shared" ref="C56:D67" si="38">+C19/C$33*100</f>
        <v>#DIV/0!</v>
      </c>
      <c r="D56" s="139">
        <f t="shared" si="38"/>
        <v>8.7485719387171174E-2</v>
      </c>
      <c r="E56" s="139">
        <f t="shared" ref="E56:L56" si="39">+E19/E$33*100</f>
        <v>7.9330958344838165E-2</v>
      </c>
      <c r="F56" s="139">
        <f t="shared" si="39"/>
        <v>8.1469712433842947E-2</v>
      </c>
      <c r="G56" s="139">
        <f t="shared" si="39"/>
        <v>7.7468105957358466E-2</v>
      </c>
      <c r="H56" s="139">
        <f t="shared" si="39"/>
        <v>7.6969719695230643E-2</v>
      </c>
      <c r="I56" s="139">
        <f t="shared" si="39"/>
        <v>7.7084232521273152E-2</v>
      </c>
      <c r="J56" s="139">
        <f t="shared" si="39"/>
        <v>7.3755590840235627E-2</v>
      </c>
      <c r="K56" s="139">
        <f t="shared" si="39"/>
        <v>6.4868660576250653E-2</v>
      </c>
      <c r="L56" s="139">
        <f t="shared" si="39"/>
        <v>6.058019282888466E-2</v>
      </c>
      <c r="M56" s="139">
        <f t="shared" ref="M56:W56" si="40">+M19/M$33*100</f>
        <v>5.4160180446240776E-2</v>
      </c>
      <c r="N56" s="139">
        <f t="shared" si="40"/>
        <v>5.3938247549166561E-2</v>
      </c>
      <c r="O56" s="139">
        <f t="shared" si="40"/>
        <v>5.3136937450722392E-2</v>
      </c>
      <c r="P56" s="139">
        <f t="shared" si="40"/>
        <v>5.3082026796649216E-2</v>
      </c>
      <c r="Q56" s="139">
        <f t="shared" si="40"/>
        <v>5.9251382532259089E-2</v>
      </c>
      <c r="R56" s="139">
        <f t="shared" si="40"/>
        <v>6.1418562587394802E-2</v>
      </c>
      <c r="S56" s="139">
        <f t="shared" si="40"/>
        <v>6.4889262652254795E-2</v>
      </c>
      <c r="T56" s="139">
        <f t="shared" si="40"/>
        <v>6.3610737352900987E-2</v>
      </c>
      <c r="U56" s="139">
        <f t="shared" si="40"/>
        <v>5.6649647164512727E-2</v>
      </c>
      <c r="V56" s="139">
        <f t="shared" si="40"/>
        <v>4.860339611767836E-2</v>
      </c>
      <c r="W56" s="139">
        <f t="shared" si="40"/>
        <v>4.282205938701298E-2</v>
      </c>
      <c r="X56" s="140">
        <f t="shared" si="35"/>
        <v>3.8537050989808197E-2</v>
      </c>
      <c r="Y56" s="140">
        <f t="shared" si="35"/>
        <v>3.9023376562507803E-2</v>
      </c>
      <c r="Z56" s="140">
        <f t="shared" ref="Z56" si="41">+Z19/Z$33*100</f>
        <v>3.5602823922943748E-2</v>
      </c>
    </row>
    <row r="57" spans="1:26" ht="15" customHeight="1" x14ac:dyDescent="0.15">
      <c r="A57" s="3" t="s">
        <v>128</v>
      </c>
      <c r="B57" s="26" t="e">
        <f t="shared" si="37"/>
        <v>#DIV/0!</v>
      </c>
      <c r="C57" s="26" t="e">
        <f t="shared" si="38"/>
        <v>#DIV/0!</v>
      </c>
      <c r="D57" s="139">
        <f t="shared" si="38"/>
        <v>0.45533702672921139</v>
      </c>
      <c r="E57" s="139">
        <f t="shared" ref="E57:L57" si="42">+E20/E$33*100</f>
        <v>0.54756698122327574</v>
      </c>
      <c r="F57" s="139">
        <f t="shared" si="42"/>
        <v>0.81081029892991296</v>
      </c>
      <c r="G57" s="139">
        <f t="shared" si="42"/>
        <v>0.97771233130746538</v>
      </c>
      <c r="H57" s="139">
        <f t="shared" si="42"/>
        <v>1.1047345665519701</v>
      </c>
      <c r="I57" s="139">
        <f t="shared" si="42"/>
        <v>0.57839571022574765</v>
      </c>
      <c r="J57" s="139">
        <f t="shared" si="42"/>
        <v>0.6024371274946837</v>
      </c>
      <c r="K57" s="139">
        <f t="shared" si="42"/>
        <v>0.76401833155491028</v>
      </c>
      <c r="L57" s="139">
        <f t="shared" si="42"/>
        <v>0.69217245583830811</v>
      </c>
      <c r="M57" s="139">
        <f t="shared" ref="M57:W57" si="43">+M20/M$33*100</f>
        <v>0.45523943391984711</v>
      </c>
      <c r="N57" s="139">
        <f t="shared" si="43"/>
        <v>0.64437564279395076</v>
      </c>
      <c r="O57" s="139">
        <f t="shared" si="43"/>
        <v>0.76446678880454433</v>
      </c>
      <c r="P57" s="139">
        <f t="shared" si="43"/>
        <v>0.40709215829222645</v>
      </c>
      <c r="Q57" s="139">
        <f t="shared" si="43"/>
        <v>0.47232977102799067</v>
      </c>
      <c r="R57" s="139">
        <f t="shared" si="43"/>
        <v>0.47908594839712199</v>
      </c>
      <c r="S57" s="139">
        <f t="shared" si="43"/>
        <v>0.58084973547049412</v>
      </c>
      <c r="T57" s="139">
        <f t="shared" si="43"/>
        <v>0.55804956264292516</v>
      </c>
      <c r="U57" s="139">
        <f t="shared" si="43"/>
        <v>0.60331538666507101</v>
      </c>
      <c r="V57" s="139">
        <f t="shared" si="43"/>
        <v>0.5259559532076854</v>
      </c>
      <c r="W57" s="139">
        <f t="shared" si="43"/>
        <v>0.47632950805834384</v>
      </c>
      <c r="X57" s="140">
        <f t="shared" si="35"/>
        <v>0.57133172584228564</v>
      </c>
      <c r="Y57" s="140">
        <f t="shared" si="35"/>
        <v>0.57876146113163873</v>
      </c>
      <c r="Z57" s="140">
        <f t="shared" ref="Z57" si="44">+Z20/Z$33*100</f>
        <v>0.56383619632472093</v>
      </c>
    </row>
    <row r="58" spans="1:26" ht="15" customHeight="1" x14ac:dyDescent="0.15">
      <c r="A58" s="3" t="s">
        <v>129</v>
      </c>
      <c r="B58" s="26" t="e">
        <f t="shared" si="37"/>
        <v>#DIV/0!</v>
      </c>
      <c r="C58" s="26" t="e">
        <f t="shared" si="38"/>
        <v>#DIV/0!</v>
      </c>
      <c r="D58" s="139">
        <f t="shared" si="38"/>
        <v>1.1891794685985442</v>
      </c>
      <c r="E58" s="139">
        <f t="shared" ref="E58:L58" si="45">+E21/E$33*100</f>
        <v>1.1254644035773362</v>
      </c>
      <c r="F58" s="139">
        <f t="shared" si="45"/>
        <v>1.2181441303044014</v>
      </c>
      <c r="G58" s="139">
        <f t="shared" si="45"/>
        <v>1.2190005785245452</v>
      </c>
      <c r="H58" s="139">
        <f t="shared" si="45"/>
        <v>1.3585667682137739</v>
      </c>
      <c r="I58" s="139">
        <f t="shared" si="45"/>
        <v>1.4013941386046873</v>
      </c>
      <c r="J58" s="139">
        <f t="shared" si="45"/>
        <v>1.3798354670794302</v>
      </c>
      <c r="K58" s="139">
        <f t="shared" si="45"/>
        <v>1.2394218834189197</v>
      </c>
      <c r="L58" s="139">
        <f t="shared" si="45"/>
        <v>1.1822162754256902</v>
      </c>
      <c r="M58" s="139">
        <f t="shared" ref="M58:W58" si="46">+M21/M$33*100</f>
        <v>1.4313034289223794</v>
      </c>
      <c r="N58" s="139">
        <f t="shared" si="46"/>
        <v>1.2498975773829457</v>
      </c>
      <c r="O58" s="139">
        <f t="shared" si="46"/>
        <v>1.3291352321294112</v>
      </c>
      <c r="P58" s="139">
        <f t="shared" si="46"/>
        <v>1.3298093833013185</v>
      </c>
      <c r="Q58" s="139">
        <f t="shared" si="46"/>
        <v>1.5110540079268515</v>
      </c>
      <c r="R58" s="139">
        <f t="shared" si="46"/>
        <v>1.4786073956031729</v>
      </c>
      <c r="S58" s="139">
        <f t="shared" si="46"/>
        <v>1.4669788026702852</v>
      </c>
      <c r="T58" s="139">
        <f t="shared" si="46"/>
        <v>1.3955240632855528</v>
      </c>
      <c r="U58" s="139">
        <f t="shared" si="46"/>
        <v>1.7705618063735975</v>
      </c>
      <c r="V58" s="139">
        <f t="shared" si="46"/>
        <v>1.2313257019711377</v>
      </c>
      <c r="W58" s="139">
        <f t="shared" si="46"/>
        <v>1.1587712975993818</v>
      </c>
      <c r="X58" s="140">
        <f t="shared" si="35"/>
        <v>1.0363847861758197</v>
      </c>
      <c r="Y58" s="140">
        <f t="shared" si="35"/>
        <v>1.0731110918451006</v>
      </c>
      <c r="Z58" s="140">
        <f t="shared" ref="Z58" si="47">+Z21/Z$33*100</f>
        <v>0.93663030372598766</v>
      </c>
    </row>
    <row r="59" spans="1:26" ht="15" customHeight="1" x14ac:dyDescent="0.15">
      <c r="A59" s="4" t="s">
        <v>130</v>
      </c>
      <c r="B59" s="26" t="e">
        <f t="shared" si="37"/>
        <v>#DIV/0!</v>
      </c>
      <c r="C59" s="26" t="e">
        <f t="shared" si="38"/>
        <v>#DIV/0!</v>
      </c>
      <c r="D59" s="139">
        <f t="shared" si="38"/>
        <v>0.13258637724198022</v>
      </c>
      <c r="E59" s="139">
        <f t="shared" ref="E59:L59" si="48">+E22/E$33*100</f>
        <v>0.12630767447245383</v>
      </c>
      <c r="F59" s="139">
        <f t="shared" si="48"/>
        <v>0.13615252685739537</v>
      </c>
      <c r="G59" s="139">
        <f t="shared" si="48"/>
        <v>0.13969595619230349</v>
      </c>
      <c r="H59" s="139">
        <f t="shared" si="48"/>
        <v>0.15299235739378886</v>
      </c>
      <c r="I59" s="139">
        <f t="shared" si="48"/>
        <v>0.15625390007703771</v>
      </c>
      <c r="J59" s="139">
        <f t="shared" si="48"/>
        <v>0.15816600750461868</v>
      </c>
      <c r="K59" s="139">
        <f t="shared" si="48"/>
        <v>0.14805813803369636</v>
      </c>
      <c r="L59" s="139">
        <f t="shared" si="48"/>
        <v>0.13974707421668586</v>
      </c>
      <c r="M59" s="139">
        <f t="shared" ref="M59:W59" si="49">+M22/M$33*100</f>
        <v>0.17370446832320327</v>
      </c>
      <c r="N59" s="139">
        <f t="shared" si="49"/>
        <v>0.16111027137022763</v>
      </c>
      <c r="O59" s="139">
        <f t="shared" si="49"/>
        <v>0.19952503159921378</v>
      </c>
      <c r="P59" s="139">
        <f t="shared" si="49"/>
        <v>0.19096014550263812</v>
      </c>
      <c r="Q59" s="139">
        <f t="shared" si="49"/>
        <v>0.22201559703059737</v>
      </c>
      <c r="R59" s="139">
        <f t="shared" si="49"/>
        <v>0.2188401928251601</v>
      </c>
      <c r="S59" s="139">
        <f t="shared" si="49"/>
        <v>0.22347476542889771</v>
      </c>
      <c r="T59" s="139">
        <f t="shared" si="49"/>
        <v>0.23074320674614876</v>
      </c>
      <c r="U59" s="139">
        <f t="shared" si="49"/>
        <v>0.2299650502830296</v>
      </c>
      <c r="V59" s="139">
        <f t="shared" si="49"/>
        <v>0.20004440813970412</v>
      </c>
      <c r="W59" s="139">
        <f t="shared" si="49"/>
        <v>0.21612215753981559</v>
      </c>
      <c r="X59" s="140">
        <f t="shared" si="35"/>
        <v>0.20279299271540474</v>
      </c>
      <c r="Y59" s="140">
        <f t="shared" si="35"/>
        <v>0.21985015792785551</v>
      </c>
      <c r="Z59" s="140">
        <f t="shared" ref="Z59" si="50">+Z22/Z$33*100</f>
        <v>0.21213735857102115</v>
      </c>
    </row>
    <row r="60" spans="1:26" ht="15" customHeight="1" x14ac:dyDescent="0.15">
      <c r="A60" s="3" t="s">
        <v>131</v>
      </c>
      <c r="B60" s="26" t="e">
        <f t="shared" si="37"/>
        <v>#DIV/0!</v>
      </c>
      <c r="C60" s="26" t="e">
        <f t="shared" si="38"/>
        <v>#DIV/0!</v>
      </c>
      <c r="D60" s="139">
        <f t="shared" si="38"/>
        <v>5.110824808518994</v>
      </c>
      <c r="E60" s="139">
        <f t="shared" ref="E60:L60" si="51">+E23/E$33*100</f>
        <v>5.3786786341043475</v>
      </c>
      <c r="F60" s="139">
        <f t="shared" si="51"/>
        <v>6.0411031260850807</v>
      </c>
      <c r="G60" s="139">
        <f t="shared" si="51"/>
        <v>7.6518852862018152</v>
      </c>
      <c r="H60" s="139">
        <f t="shared" si="51"/>
        <v>7.0703166719050872</v>
      </c>
      <c r="I60" s="139">
        <f t="shared" si="51"/>
        <v>6.4890020305381313</v>
      </c>
      <c r="J60" s="139">
        <f t="shared" si="51"/>
        <v>6.4898079252985674</v>
      </c>
      <c r="K60" s="139">
        <f t="shared" si="51"/>
        <v>7.9572349673406055</v>
      </c>
      <c r="L60" s="139">
        <f t="shared" si="51"/>
        <v>8.5575270642450825</v>
      </c>
      <c r="M60" s="139">
        <f t="shared" ref="M60:W60" si="52">+M23/M$33*100</f>
        <v>5.5009108243095159</v>
      </c>
      <c r="N60" s="139">
        <f t="shared" si="52"/>
        <v>5.8451598694587776</v>
      </c>
      <c r="O60" s="139">
        <f t="shared" si="52"/>
        <v>5.6357341814479334</v>
      </c>
      <c r="P60" s="139">
        <f t="shared" si="52"/>
        <v>6.8472844216791797</v>
      </c>
      <c r="Q60" s="139">
        <f t="shared" si="52"/>
        <v>6.9238511398599298</v>
      </c>
      <c r="R60" s="139">
        <f t="shared" si="52"/>
        <v>6.7943356509716235</v>
      </c>
      <c r="S60" s="139">
        <f t="shared" si="52"/>
        <v>5.8676209573213223</v>
      </c>
      <c r="T60" s="139">
        <f t="shared" si="52"/>
        <v>5.9689943340867329</v>
      </c>
      <c r="U60" s="139">
        <f t="shared" si="52"/>
        <v>7.5677321254310259</v>
      </c>
      <c r="V60" s="139">
        <f t="shared" si="52"/>
        <v>12.681317574960458</v>
      </c>
      <c r="W60" s="139">
        <f t="shared" si="52"/>
        <v>11.022881738238775</v>
      </c>
      <c r="X60" s="140">
        <f t="shared" si="35"/>
        <v>11.215984960629685</v>
      </c>
      <c r="Y60" s="140">
        <f t="shared" si="35"/>
        <v>9.9985976360064104</v>
      </c>
      <c r="Z60" s="140">
        <f t="shared" ref="Z60" si="53">+Z23/Z$33*100</f>
        <v>10.021361528666759</v>
      </c>
    </row>
    <row r="61" spans="1:26" ht="15" customHeight="1" x14ac:dyDescent="0.15">
      <c r="A61" s="3" t="s">
        <v>132</v>
      </c>
      <c r="B61" s="26" t="e">
        <f t="shared" si="37"/>
        <v>#DIV/0!</v>
      </c>
      <c r="C61" s="26" t="e">
        <f t="shared" si="38"/>
        <v>#DIV/0!</v>
      </c>
      <c r="D61" s="139">
        <f t="shared" si="38"/>
        <v>4.517557674156814</v>
      </c>
      <c r="E61" s="139">
        <f t="shared" ref="E61:L61" si="54">+E24/E$33*100</f>
        <v>5.0180311477705759</v>
      </c>
      <c r="F61" s="139">
        <f t="shared" si="54"/>
        <v>6.1828217889497994</v>
      </c>
      <c r="G61" s="139">
        <f t="shared" si="54"/>
        <v>3.568015183530906</v>
      </c>
      <c r="H61" s="139">
        <f t="shared" si="54"/>
        <v>4.0392640685118302</v>
      </c>
      <c r="I61" s="139">
        <f t="shared" si="54"/>
        <v>5.0184386034373549</v>
      </c>
      <c r="J61" s="139">
        <f t="shared" si="54"/>
        <v>5.0845786934906014</v>
      </c>
      <c r="K61" s="139">
        <f t="shared" si="54"/>
        <v>4.3236012445753813</v>
      </c>
      <c r="L61" s="139">
        <f t="shared" si="54"/>
        <v>4.6403527022322972</v>
      </c>
      <c r="M61" s="139">
        <f t="shared" ref="M61:W61" si="55">+M24/M$33*100</f>
        <v>3.7623906952767059</v>
      </c>
      <c r="N61" s="139">
        <f t="shared" si="55"/>
        <v>3.5562460742808755</v>
      </c>
      <c r="O61" s="139">
        <f t="shared" si="55"/>
        <v>4.279190876082672</v>
      </c>
      <c r="P61" s="139">
        <f t="shared" si="55"/>
        <v>3.8524559882181029</v>
      </c>
      <c r="Q61" s="139">
        <f t="shared" si="55"/>
        <v>4.2758976876127113</v>
      </c>
      <c r="R61" s="139">
        <f t="shared" si="55"/>
        <v>3.9606405056146348</v>
      </c>
      <c r="S61" s="139">
        <f t="shared" si="55"/>
        <v>4.0310599347183995</v>
      </c>
      <c r="T61" s="139">
        <f t="shared" si="55"/>
        <v>4.9917463051146038</v>
      </c>
      <c r="U61" s="139">
        <f t="shared" si="55"/>
        <v>5.117757745178209</v>
      </c>
      <c r="V61" s="139">
        <f t="shared" si="55"/>
        <v>5.2791323582620526</v>
      </c>
      <c r="W61" s="139">
        <f t="shared" si="55"/>
        <v>6.0539118963587537</v>
      </c>
      <c r="X61" s="140">
        <f t="shared" si="35"/>
        <v>6.9433932171703123</v>
      </c>
      <c r="Y61" s="140">
        <f t="shared" si="35"/>
        <v>5.7451801744800566</v>
      </c>
      <c r="Z61" s="140">
        <f t="shared" ref="Z61" si="56">+Z24/Z$33*100</f>
        <v>4.9460222385431285</v>
      </c>
    </row>
    <row r="62" spans="1:26" ht="15" customHeight="1" x14ac:dyDescent="0.15">
      <c r="A62" s="3" t="s">
        <v>133</v>
      </c>
      <c r="B62" s="26" t="e">
        <f t="shared" si="37"/>
        <v>#DIV/0!</v>
      </c>
      <c r="C62" s="26" t="e">
        <f t="shared" si="38"/>
        <v>#DIV/0!</v>
      </c>
      <c r="D62" s="139">
        <f t="shared" si="38"/>
        <v>6.9538934195640039</v>
      </c>
      <c r="E62" s="139">
        <f t="shared" ref="E62:L62" si="57">+E25/E$33*100</f>
        <v>2.9976337267963795</v>
      </c>
      <c r="F62" s="139">
        <f t="shared" si="57"/>
        <v>2.0429781458138239</v>
      </c>
      <c r="G62" s="139">
        <f t="shared" si="57"/>
        <v>1.573211959439174</v>
      </c>
      <c r="H62" s="139">
        <f t="shared" si="57"/>
        <v>1.2369094113021637</v>
      </c>
      <c r="I62" s="139">
        <f t="shared" si="57"/>
        <v>1.4991668575787036</v>
      </c>
      <c r="J62" s="139">
        <f t="shared" si="57"/>
        <v>1.2059460301913392</v>
      </c>
      <c r="K62" s="139">
        <f t="shared" si="57"/>
        <v>0.98086413268211226</v>
      </c>
      <c r="L62" s="139">
        <f t="shared" si="57"/>
        <v>1.8975593918658111</v>
      </c>
      <c r="M62" s="139">
        <f t="shared" ref="M62:W62" si="58">+M25/M$33*100</f>
        <v>0.71705494929023539</v>
      </c>
      <c r="N62" s="139">
        <f t="shared" si="58"/>
        <v>0.74562510344515909</v>
      </c>
      <c r="O62" s="139">
        <f t="shared" si="58"/>
        <v>0.41607810783738758</v>
      </c>
      <c r="P62" s="139">
        <f t="shared" si="58"/>
        <v>0.47039033566635829</v>
      </c>
      <c r="Q62" s="139">
        <f t="shared" si="58"/>
        <v>0.76323030870720321</v>
      </c>
      <c r="R62" s="139">
        <f t="shared" si="58"/>
        <v>0.44492464764299677</v>
      </c>
      <c r="S62" s="139">
        <f t="shared" si="58"/>
        <v>0.94850438266924475</v>
      </c>
      <c r="T62" s="139">
        <f t="shared" si="58"/>
        <v>1.4296147954431773</v>
      </c>
      <c r="U62" s="139">
        <f t="shared" si="58"/>
        <v>0.38127829938568891</v>
      </c>
      <c r="V62" s="139">
        <f t="shared" si="58"/>
        <v>0.3048710402545336</v>
      </c>
      <c r="W62" s="139">
        <f t="shared" si="58"/>
        <v>0.29835581561625241</v>
      </c>
      <c r="X62" s="140">
        <f t="shared" si="35"/>
        <v>0.20359425813202453</v>
      </c>
      <c r="Y62" s="140">
        <f t="shared" si="35"/>
        <v>0.2304256800287468</v>
      </c>
      <c r="Z62" s="140">
        <f t="shared" ref="Z62" si="59">+Z25/Z$33*100</f>
        <v>0.43479252830468412</v>
      </c>
    </row>
    <row r="63" spans="1:26" ht="15" customHeight="1" x14ac:dyDescent="0.15">
      <c r="A63" s="3" t="s">
        <v>134</v>
      </c>
      <c r="B63" s="26" t="e">
        <f t="shared" si="37"/>
        <v>#DIV/0!</v>
      </c>
      <c r="C63" s="26" t="e">
        <f t="shared" si="38"/>
        <v>#DIV/0!</v>
      </c>
      <c r="D63" s="139">
        <f t="shared" si="38"/>
        <v>0.31404922183659428</v>
      </c>
      <c r="E63" s="139">
        <f t="shared" ref="E63:L63" si="60">+E26/E$33*100</f>
        <v>0.29694476971198103</v>
      </c>
      <c r="F63" s="139">
        <f t="shared" si="60"/>
        <v>0.50997380022937944</v>
      </c>
      <c r="G63" s="139">
        <f t="shared" si="60"/>
        <v>0.38063723795812526</v>
      </c>
      <c r="H63" s="139">
        <f t="shared" si="60"/>
        <v>0.3269241693191568</v>
      </c>
      <c r="I63" s="139">
        <f t="shared" si="60"/>
        <v>0.15037786828732141</v>
      </c>
      <c r="J63" s="139">
        <f t="shared" si="60"/>
        <v>0.21153757073462598</v>
      </c>
      <c r="K63" s="139">
        <f t="shared" si="60"/>
        <v>0.29152236573602297</v>
      </c>
      <c r="L63" s="139">
        <f t="shared" si="60"/>
        <v>4.9393031026113171E-2</v>
      </c>
      <c r="M63" s="139">
        <f t="shared" ref="M63:W63" si="61">+M26/M$33*100</f>
        <v>5.1861139238151992E-2</v>
      </c>
      <c r="N63" s="139">
        <f t="shared" si="61"/>
        <v>3.9088531964046477E-2</v>
      </c>
      <c r="O63" s="139">
        <f t="shared" si="61"/>
        <v>8.4803988133222555E-2</v>
      </c>
      <c r="P63" s="139">
        <f t="shared" si="61"/>
        <v>0.1071015705915955</v>
      </c>
      <c r="Q63" s="139">
        <f t="shared" si="61"/>
        <v>2.4627657978686168E-2</v>
      </c>
      <c r="R63" s="139">
        <f t="shared" si="61"/>
        <v>8.309741076135535E-2</v>
      </c>
      <c r="S63" s="139">
        <f t="shared" si="61"/>
        <v>1.7633878881905464E-2</v>
      </c>
      <c r="T63" s="139">
        <f t="shared" si="61"/>
        <v>3.5715346464374784E-2</v>
      </c>
      <c r="U63" s="139">
        <f t="shared" si="61"/>
        <v>2.0415262458873963E-2</v>
      </c>
      <c r="V63" s="139">
        <f t="shared" si="61"/>
        <v>0.15475603903949595</v>
      </c>
      <c r="W63" s="139">
        <f t="shared" si="61"/>
        <v>2.0733697187812459E-2</v>
      </c>
      <c r="X63" s="140">
        <f t="shared" si="35"/>
        <v>3.8715688084855461E-2</v>
      </c>
      <c r="Y63" s="140">
        <f t="shared" si="35"/>
        <v>0.12934500566513055</v>
      </c>
      <c r="Z63" s="140">
        <f t="shared" ref="Z63" si="62">+Z26/Z$33*100</f>
        <v>1.9299222498810904E-2</v>
      </c>
    </row>
    <row r="64" spans="1:26" ht="15" customHeight="1" x14ac:dyDescent="0.15">
      <c r="A64" s="3" t="s">
        <v>135</v>
      </c>
      <c r="B64" s="26" t="e">
        <f t="shared" si="37"/>
        <v>#DIV/0!</v>
      </c>
      <c r="C64" s="26" t="e">
        <f t="shared" si="38"/>
        <v>#DIV/0!</v>
      </c>
      <c r="D64" s="139">
        <f t="shared" si="38"/>
        <v>3.4523954151433216</v>
      </c>
      <c r="E64" s="139">
        <f t="shared" ref="E64:L64" si="63">+E27/E$33*100</f>
        <v>5.6770134894110535</v>
      </c>
      <c r="F64" s="139">
        <f t="shared" si="63"/>
        <v>3.2660613011500543</v>
      </c>
      <c r="G64" s="139">
        <f t="shared" si="63"/>
        <v>3.3748603237119075</v>
      </c>
      <c r="H64" s="139">
        <f t="shared" si="63"/>
        <v>2.8164348805421699</v>
      </c>
      <c r="I64" s="139">
        <f t="shared" si="63"/>
        <v>1.9169618201142979</v>
      </c>
      <c r="J64" s="139">
        <f t="shared" si="63"/>
        <v>2.2212317774364605</v>
      </c>
      <c r="K64" s="139">
        <f t="shared" si="63"/>
        <v>3.5625509950041128</v>
      </c>
      <c r="L64" s="139">
        <f t="shared" si="63"/>
        <v>2.1252916355416369</v>
      </c>
      <c r="M64" s="139">
        <f t="shared" ref="M64:W64" si="64">+M27/M$33*100</f>
        <v>2.133726874021578</v>
      </c>
      <c r="N64" s="139">
        <f t="shared" si="64"/>
        <v>3.3735628136328746</v>
      </c>
      <c r="O64" s="139">
        <f t="shared" si="64"/>
        <v>5.0504374221522434</v>
      </c>
      <c r="P64" s="139">
        <f t="shared" si="64"/>
        <v>7.229639126501489</v>
      </c>
      <c r="Q64" s="139">
        <f t="shared" si="64"/>
        <v>4.2811498934975152</v>
      </c>
      <c r="R64" s="139">
        <f t="shared" si="64"/>
        <v>4.8580327953466114</v>
      </c>
      <c r="S64" s="139">
        <f t="shared" si="64"/>
        <v>4.3611269136063608</v>
      </c>
      <c r="T64" s="139">
        <f t="shared" si="64"/>
        <v>4.2903228943831913</v>
      </c>
      <c r="U64" s="139">
        <f t="shared" si="64"/>
        <v>3.3821010582769797</v>
      </c>
      <c r="V64" s="139">
        <f t="shared" si="64"/>
        <v>5.6167834434517312</v>
      </c>
      <c r="W64" s="139">
        <f t="shared" si="64"/>
        <v>2.0129315223610069</v>
      </c>
      <c r="X64" s="140">
        <f t="shared" si="35"/>
        <v>1.8902544914351924</v>
      </c>
      <c r="Y64" s="140">
        <f t="shared" si="35"/>
        <v>3.6079259205940817</v>
      </c>
      <c r="Z64" s="140">
        <f t="shared" ref="Z64" si="65">+Z27/Z$33*100</f>
        <v>4.5774962284252529</v>
      </c>
    </row>
    <row r="65" spans="1:26" ht="15" customHeight="1" x14ac:dyDescent="0.15">
      <c r="A65" s="3" t="s">
        <v>136</v>
      </c>
      <c r="B65" s="26" t="e">
        <f t="shared" si="37"/>
        <v>#DIV/0!</v>
      </c>
      <c r="C65" s="26" t="e">
        <f t="shared" si="38"/>
        <v>#DIV/0!</v>
      </c>
      <c r="D65" s="139">
        <f t="shared" si="38"/>
        <v>3.9066956941799096</v>
      </c>
      <c r="E65" s="139">
        <f t="shared" ref="E65:L65" si="66">+E28/E$33*100</f>
        <v>3.204552056058227</v>
      </c>
      <c r="F65" s="139">
        <f t="shared" si="66"/>
        <v>3.7560412041372491</v>
      </c>
      <c r="G65" s="139">
        <f t="shared" si="66"/>
        <v>3.7794240571198734</v>
      </c>
      <c r="H65" s="139">
        <f t="shared" si="66"/>
        <v>3.509245684756034</v>
      </c>
      <c r="I65" s="139">
        <f t="shared" si="66"/>
        <v>3.6706447974989986</v>
      </c>
      <c r="J65" s="139">
        <f t="shared" si="66"/>
        <v>3.923764954664112</v>
      </c>
      <c r="K65" s="139">
        <f t="shared" si="66"/>
        <v>3.6960050353794425</v>
      </c>
      <c r="L65" s="139">
        <f t="shared" si="66"/>
        <v>5.0620946061166192</v>
      </c>
      <c r="M65" s="139">
        <f t="shared" ref="M65:W65" si="67">+M28/M$33*100</f>
        <v>4.0323250658471359</v>
      </c>
      <c r="N65" s="139">
        <f t="shared" si="67"/>
        <v>4.859714265295068</v>
      </c>
      <c r="O65" s="139">
        <f t="shared" si="67"/>
        <v>4.3271053555009376</v>
      </c>
      <c r="P65" s="139">
        <f t="shared" si="67"/>
        <v>3.4634049986178583</v>
      </c>
      <c r="Q65" s="139">
        <f t="shared" si="67"/>
        <v>4.0585363658485365</v>
      </c>
      <c r="R65" s="139">
        <f t="shared" si="67"/>
        <v>4.0209014799454676</v>
      </c>
      <c r="S65" s="139">
        <f t="shared" si="67"/>
        <v>3.9693072423001574</v>
      </c>
      <c r="T65" s="139">
        <f t="shared" si="67"/>
        <v>4.0348964536261587</v>
      </c>
      <c r="U65" s="139">
        <f t="shared" si="67"/>
        <v>3.676795263624471</v>
      </c>
      <c r="V65" s="139">
        <f t="shared" si="67"/>
        <v>4.3965663875716139</v>
      </c>
      <c r="W65" s="139">
        <f t="shared" si="67"/>
        <v>4.9689039392578458</v>
      </c>
      <c r="X65" s="140">
        <f t="shared" si="35"/>
        <v>5.1227534282409675</v>
      </c>
      <c r="Y65" s="140">
        <f t="shared" si="35"/>
        <v>5.6558873338614681</v>
      </c>
      <c r="Z65" s="140">
        <f t="shared" ref="Z65" si="68">+Z28/Z$33*100</f>
        <v>5.3465805175972614</v>
      </c>
    </row>
    <row r="66" spans="1:26" ht="15" customHeight="1" x14ac:dyDescent="0.15">
      <c r="A66" s="3" t="s">
        <v>137</v>
      </c>
      <c r="B66" s="26" t="e">
        <f t="shared" si="37"/>
        <v>#DIV/0!</v>
      </c>
      <c r="C66" s="26" t="e">
        <f t="shared" si="38"/>
        <v>#DIV/0!</v>
      </c>
      <c r="D66" s="139">
        <f t="shared" si="38"/>
        <v>5.190793040521795</v>
      </c>
      <c r="E66" s="139">
        <f t="shared" ref="E66:L66" si="69">+E29/E$33*100</f>
        <v>5.2681790947848466</v>
      </c>
      <c r="F66" s="139">
        <f t="shared" si="69"/>
        <v>5.4771115015940826</v>
      </c>
      <c r="G66" s="139">
        <f t="shared" si="69"/>
        <v>5.6020416415427698</v>
      </c>
      <c r="H66" s="139">
        <f t="shared" si="69"/>
        <v>5.6463118218697286</v>
      </c>
      <c r="I66" s="139">
        <f t="shared" si="69"/>
        <v>5.4055447004605313</v>
      </c>
      <c r="J66" s="139">
        <f t="shared" si="69"/>
        <v>5.4014181778189538</v>
      </c>
      <c r="K66" s="139">
        <f t="shared" si="69"/>
        <v>5.2698881673971014</v>
      </c>
      <c r="L66" s="139">
        <f t="shared" si="69"/>
        <v>4.7050665248027395</v>
      </c>
      <c r="M66" s="139">
        <f t="shared" ref="M66:W66" si="70">+M29/M$33*100</f>
        <v>4.9108125215620495</v>
      </c>
      <c r="N66" s="139">
        <f t="shared" si="70"/>
        <v>5.1631238851044303</v>
      </c>
      <c r="O66" s="139">
        <f t="shared" si="70"/>
        <v>5.475283203320477</v>
      </c>
      <c r="P66" s="139">
        <f t="shared" si="70"/>
        <v>7.1648483478072968</v>
      </c>
      <c r="Q66" s="139">
        <f t="shared" si="70"/>
        <v>6.3141535802502062</v>
      </c>
      <c r="R66" s="139">
        <f t="shared" si="70"/>
        <v>5.9159896296688466</v>
      </c>
      <c r="S66" s="139">
        <f t="shared" si="70"/>
        <v>5.9060210207776986</v>
      </c>
      <c r="T66" s="139">
        <f t="shared" si="70"/>
        <v>5.3586103838629962</v>
      </c>
      <c r="U66" s="139">
        <f t="shared" si="70"/>
        <v>5.4897723215457095</v>
      </c>
      <c r="V66" s="139">
        <f t="shared" si="70"/>
        <v>5.027728642655104</v>
      </c>
      <c r="W66" s="139">
        <f t="shared" si="70"/>
        <v>4.862365027997356</v>
      </c>
      <c r="X66" s="140">
        <f t="shared" si="35"/>
        <v>6.1555117079532549</v>
      </c>
      <c r="Y66" s="140">
        <f t="shared" si="35"/>
        <v>6.1735655816571571</v>
      </c>
      <c r="Z66" s="140">
        <f t="shared" ref="Z66" si="71">+Z29/Z$33*100</f>
        <v>6.386291335449366</v>
      </c>
    </row>
    <row r="67" spans="1:26" ht="15" customHeight="1" x14ac:dyDescent="0.15">
      <c r="A67" s="3" t="s">
        <v>138</v>
      </c>
      <c r="B67" s="26" t="e">
        <f t="shared" si="37"/>
        <v>#DIV/0!</v>
      </c>
      <c r="C67" s="26" t="e">
        <f t="shared" si="38"/>
        <v>#DIV/0!</v>
      </c>
      <c r="D67" s="139">
        <f t="shared" si="38"/>
        <v>7.9776220357095582</v>
      </c>
      <c r="E67" s="139">
        <f t="shared" ref="E67:L67" si="72">+E30/E$33*100</f>
        <v>8.3697462507091736</v>
      </c>
      <c r="F67" s="139">
        <f t="shared" si="72"/>
        <v>8.2538747251128495</v>
      </c>
      <c r="G67" s="139">
        <f t="shared" si="72"/>
        <v>12.443754530092889</v>
      </c>
      <c r="H67" s="139">
        <f t="shared" si="72"/>
        <v>11.007287755317098</v>
      </c>
      <c r="I67" s="139">
        <f t="shared" si="72"/>
        <v>10.515568490601767</v>
      </c>
      <c r="J67" s="139">
        <f t="shared" si="72"/>
        <v>8.7294872274235118</v>
      </c>
      <c r="K67" s="139">
        <f t="shared" si="72"/>
        <v>9.9557409823288907</v>
      </c>
      <c r="L67" s="139">
        <f t="shared" si="72"/>
        <v>8.7337115903554619</v>
      </c>
      <c r="M67" s="139">
        <f t="shared" ref="M67:W67" si="73">+M30/M$33*100</f>
        <v>9.2369542731437768</v>
      </c>
      <c r="N67" s="139">
        <f t="shared" si="73"/>
        <v>9.6956401138802839</v>
      </c>
      <c r="O67" s="139">
        <f t="shared" si="73"/>
        <v>9.9864231821451384</v>
      </c>
      <c r="P67" s="139">
        <f t="shared" si="73"/>
        <v>13.453461749027998</v>
      </c>
      <c r="Q67" s="139">
        <f t="shared" si="73"/>
        <v>9.0983747954118925</v>
      </c>
      <c r="R67" s="139">
        <f t="shared" si="73"/>
        <v>8.6515864311404673</v>
      </c>
      <c r="S67" s="139">
        <f t="shared" si="73"/>
        <v>7.5209452953152303</v>
      </c>
      <c r="T67" s="139">
        <f t="shared" si="73"/>
        <v>5.7911743013144461</v>
      </c>
      <c r="U67" s="139">
        <f t="shared" si="73"/>
        <v>4.4166569317111852</v>
      </c>
      <c r="V67" s="139">
        <f t="shared" si="73"/>
        <v>6.5163363303633144</v>
      </c>
      <c r="W67" s="139">
        <f t="shared" si="73"/>
        <v>10.58194743017393</v>
      </c>
      <c r="X67" s="140">
        <f t="shared" si="35"/>
        <v>10.575142592725269</v>
      </c>
      <c r="Y67" s="140">
        <f t="shared" si="35"/>
        <v>10.801573224055645</v>
      </c>
      <c r="Z67" s="140">
        <f t="shared" ref="Z67" si="74">+Z30/Z$33*100</f>
        <v>12.872223522773174</v>
      </c>
    </row>
    <row r="68" spans="1:26" ht="15" customHeight="1" x14ac:dyDescent="0.15">
      <c r="A68" s="3" t="s">
        <v>185</v>
      </c>
      <c r="B68" s="26"/>
      <c r="C68" s="26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>
        <f t="shared" ref="N68:W68" si="75">+N31/N$33*100</f>
        <v>0.44327796490643606</v>
      </c>
      <c r="O68" s="139">
        <f t="shared" si="75"/>
        <v>0.42589774466498187</v>
      </c>
      <c r="P68" s="139">
        <f t="shared" si="75"/>
        <v>0.48193943120379601</v>
      </c>
      <c r="Q68" s="139">
        <f t="shared" si="75"/>
        <v>0.60334741143960025</v>
      </c>
      <c r="R68" s="139">
        <f t="shared" si="75"/>
        <v>0.45805642840291738</v>
      </c>
      <c r="S68" s="139">
        <f t="shared" si="75"/>
        <v>0.33007550797085444</v>
      </c>
      <c r="T68" s="139">
        <f t="shared" si="75"/>
        <v>0</v>
      </c>
      <c r="U68" s="139">
        <f t="shared" si="75"/>
        <v>0</v>
      </c>
      <c r="V68" s="139">
        <f t="shared" si="75"/>
        <v>0</v>
      </c>
      <c r="W68" s="139">
        <f t="shared" si="75"/>
        <v>0</v>
      </c>
      <c r="X68" s="140">
        <f t="shared" si="35"/>
        <v>0</v>
      </c>
      <c r="Y68" s="140">
        <f t="shared" si="35"/>
        <v>0</v>
      </c>
      <c r="Z68" s="140">
        <f t="shared" ref="Z68" si="76">+Z31/Z$33*100</f>
        <v>0</v>
      </c>
    </row>
    <row r="69" spans="1:26" ht="15" customHeight="1" x14ac:dyDescent="0.15">
      <c r="A69" s="3" t="s">
        <v>186</v>
      </c>
      <c r="B69" s="26"/>
      <c r="C69" s="26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>
        <f t="shared" ref="N69:W69" si="77">+N32/N$33*100</f>
        <v>1.2303225148423533</v>
      </c>
      <c r="O69" s="139">
        <f t="shared" si="77"/>
        <v>3.17319381505239</v>
      </c>
      <c r="P69" s="139">
        <f t="shared" si="77"/>
        <v>5.8631013544985686</v>
      </c>
      <c r="Q69" s="139">
        <f t="shared" si="77"/>
        <v>4.7771948012120289</v>
      </c>
      <c r="R69" s="139">
        <f t="shared" si="77"/>
        <v>3.5532565696037901</v>
      </c>
      <c r="S69" s="139">
        <f t="shared" si="77"/>
        <v>3.3572602538766816</v>
      </c>
      <c r="T69" s="139">
        <f t="shared" si="77"/>
        <v>3.1891745821001347</v>
      </c>
      <c r="U69" s="139">
        <f t="shared" si="77"/>
        <v>2.9737330262138895</v>
      </c>
      <c r="V69" s="139">
        <f t="shared" si="77"/>
        <v>3.9551710124215287</v>
      </c>
      <c r="W69" s="139">
        <f t="shared" si="77"/>
        <v>6.3275670430578996</v>
      </c>
      <c r="X69" s="140">
        <f t="shared" si="35"/>
        <v>4.8804348103204447</v>
      </c>
      <c r="Y69" s="140">
        <f t="shared" si="35"/>
        <v>5.1098847568080785</v>
      </c>
      <c r="Z69" s="140">
        <f t="shared" ref="Z69" si="78">+Z32/Z$33*100</f>
        <v>5.0163398040350184</v>
      </c>
    </row>
    <row r="70" spans="1:26" ht="15" customHeight="1" x14ac:dyDescent="0.15">
      <c r="A70" s="3" t="s">
        <v>0</v>
      </c>
      <c r="B70" s="27" t="e">
        <f t="shared" ref="B70:M70" si="79">SUM(B41:B67)-B53-B54</f>
        <v>#DIV/0!</v>
      </c>
      <c r="C70" s="27" t="e">
        <f t="shared" si="79"/>
        <v>#DIV/0!</v>
      </c>
      <c r="D70" s="96">
        <f t="shared" si="79"/>
        <v>100</v>
      </c>
      <c r="E70" s="96">
        <f t="shared" si="79"/>
        <v>100</v>
      </c>
      <c r="F70" s="96">
        <f t="shared" si="79"/>
        <v>99.999999999999986</v>
      </c>
      <c r="G70" s="96">
        <f t="shared" si="79"/>
        <v>100</v>
      </c>
      <c r="H70" s="96">
        <f t="shared" si="79"/>
        <v>100</v>
      </c>
      <c r="I70" s="96">
        <f t="shared" si="79"/>
        <v>100</v>
      </c>
      <c r="J70" s="96">
        <f t="shared" si="79"/>
        <v>99.999999999999972</v>
      </c>
      <c r="K70" s="96">
        <f t="shared" si="79"/>
        <v>100</v>
      </c>
      <c r="L70" s="96">
        <f t="shared" si="79"/>
        <v>99.999999999999986</v>
      </c>
      <c r="M70" s="96">
        <f t="shared" si="79"/>
        <v>99.999999999999986</v>
      </c>
      <c r="N70" s="96">
        <f t="shared" ref="N70:S70" si="80">SUM(N41:N67)-N53-N54</f>
        <v>100.00000000000003</v>
      </c>
      <c r="O70" s="96">
        <f t="shared" si="80"/>
        <v>99.999999999999957</v>
      </c>
      <c r="P70" s="96">
        <f t="shared" si="80"/>
        <v>100</v>
      </c>
      <c r="Q70" s="96">
        <f t="shared" si="80"/>
        <v>99.999999999999986</v>
      </c>
      <c r="R70" s="96">
        <f t="shared" si="80"/>
        <v>99.999999999999986</v>
      </c>
      <c r="S70" s="96">
        <f t="shared" si="80"/>
        <v>100</v>
      </c>
      <c r="T70" s="96">
        <f>SUM(T41:T67)-T53-T54</f>
        <v>99.999999999999986</v>
      </c>
      <c r="U70" s="96">
        <f>SUM(U41:U67)-U53-U54</f>
        <v>100</v>
      </c>
      <c r="V70" s="96">
        <f>SUM(V41:V67)-V53-V54</f>
        <v>100.00000000000003</v>
      </c>
      <c r="W70" s="96">
        <f>SUM(W41:W67)-W53-W54</f>
        <v>99.999999999999972</v>
      </c>
      <c r="X70" s="130">
        <f>SUM(X41:X67)-X53-X54-X55</f>
        <v>99.999999999999972</v>
      </c>
      <c r="Y70" s="130">
        <f>SUM(Y41:Y67)-Y53-Y54-Y55</f>
        <v>100</v>
      </c>
      <c r="Z70" s="130">
        <f>SUM(Z41:Z67)-Z53-Z54-Z55</f>
        <v>100</v>
      </c>
    </row>
    <row r="71" spans="1:26" ht="15" customHeight="1" x14ac:dyDescent="0.15">
      <c r="A71" s="3" t="s">
        <v>1</v>
      </c>
      <c r="B71" s="26" t="e">
        <f>+B34/$B$33*100</f>
        <v>#DIV/0!</v>
      </c>
      <c r="C71" s="26" t="e">
        <f t="shared" ref="C71:D74" si="81">+C34/C$33*100</f>
        <v>#DIV/0!</v>
      </c>
      <c r="D71" s="139">
        <f t="shared" si="81"/>
        <v>60.799065817799267</v>
      </c>
      <c r="E71" s="139">
        <f t="shared" ref="E71:L71" si="82">+E34/E$33*100</f>
        <v>61.989881771380354</v>
      </c>
      <c r="F71" s="139">
        <f t="shared" si="82"/>
        <v>62.304927450835969</v>
      </c>
      <c r="G71" s="139">
        <f t="shared" si="82"/>
        <v>59.289760914378235</v>
      </c>
      <c r="H71" s="139">
        <f t="shared" si="82"/>
        <v>61.731011844317194</v>
      </c>
      <c r="I71" s="139">
        <f t="shared" si="82"/>
        <v>63.198251082575418</v>
      </c>
      <c r="J71" s="139">
        <f t="shared" si="82"/>
        <v>64.591789040863091</v>
      </c>
      <c r="K71" s="139">
        <f t="shared" si="82"/>
        <v>61.811093756548807</v>
      </c>
      <c r="L71" s="139">
        <f t="shared" si="82"/>
        <v>62.214867648333559</v>
      </c>
      <c r="M71" s="139">
        <f>+M34/M$33*100</f>
        <v>67.593716326145426</v>
      </c>
      <c r="N71" s="139">
        <f t="shared" ref="N71:O74" si="83">+N34/N$33*100</f>
        <v>64.666455851391362</v>
      </c>
      <c r="O71" s="139">
        <f t="shared" si="83"/>
        <v>62.451816630846814</v>
      </c>
      <c r="P71" s="139">
        <f t="shared" ref="P71:Q74" si="84">+P34/P$33*100</f>
        <v>55.483551774793938</v>
      </c>
      <c r="Q71" s="139">
        <f t="shared" si="84"/>
        <v>62.054779194847875</v>
      </c>
      <c r="R71" s="139">
        <f t="shared" ref="R71:S74" si="85">+R34/R$33*100</f>
        <v>63.093957912082544</v>
      </c>
      <c r="S71" s="139">
        <f t="shared" si="85"/>
        <v>65.106477070840015</v>
      </c>
      <c r="T71" s="139">
        <f t="shared" ref="T71:U74" si="86">+T34/T$33*100</f>
        <v>65.914608353029692</v>
      </c>
      <c r="U71" s="139">
        <f t="shared" si="86"/>
        <v>67.343648749066148</v>
      </c>
      <c r="V71" s="139">
        <f t="shared" ref="V71:X74" si="87">+V34/V$33*100</f>
        <v>58.065182120123168</v>
      </c>
      <c r="W71" s="139">
        <f t="shared" si="87"/>
        <v>58.326745969610727</v>
      </c>
      <c r="X71" s="140">
        <f t="shared" si="87"/>
        <v>56.044140150894926</v>
      </c>
      <c r="Y71" s="140">
        <f t="shared" ref="Y71:Z74" si="88">+Y34/Y$33*100</f>
        <v>55.785776732746704</v>
      </c>
      <c r="Z71" s="140">
        <f t="shared" si="88"/>
        <v>53.683329019119832</v>
      </c>
    </row>
    <row r="72" spans="1:26" ht="15" customHeight="1" x14ac:dyDescent="0.15">
      <c r="A72" s="3" t="s">
        <v>174</v>
      </c>
      <c r="B72" s="26" t="e">
        <f>+B35/$B$33*100</f>
        <v>#DIV/0!</v>
      </c>
      <c r="C72" s="26" t="e">
        <f t="shared" si="81"/>
        <v>#DIV/0!</v>
      </c>
      <c r="D72" s="139">
        <f t="shared" si="81"/>
        <v>39.200934182200726</v>
      </c>
      <c r="E72" s="139">
        <f t="shared" ref="E72:L72" si="89">+E35/E$33*100</f>
        <v>38.010118228619646</v>
      </c>
      <c r="F72" s="139">
        <f t="shared" si="89"/>
        <v>37.695072549164024</v>
      </c>
      <c r="G72" s="139">
        <f t="shared" si="89"/>
        <v>40.710239085621772</v>
      </c>
      <c r="H72" s="139">
        <f t="shared" si="89"/>
        <v>38.268988155682806</v>
      </c>
      <c r="I72" s="139">
        <f t="shared" si="89"/>
        <v>36.801748917424582</v>
      </c>
      <c r="J72" s="139">
        <f t="shared" si="89"/>
        <v>35.408210959136902</v>
      </c>
      <c r="K72" s="139">
        <f t="shared" si="89"/>
        <v>38.1889062434512</v>
      </c>
      <c r="L72" s="139">
        <f t="shared" si="89"/>
        <v>37.785132351666448</v>
      </c>
      <c r="M72" s="139">
        <f>+M35/M$33*100</f>
        <v>32.406283673854581</v>
      </c>
      <c r="N72" s="139">
        <f t="shared" si="83"/>
        <v>35.333544148608645</v>
      </c>
      <c r="O72" s="139">
        <f t="shared" si="83"/>
        <v>37.548183369153179</v>
      </c>
      <c r="P72" s="139">
        <f t="shared" si="84"/>
        <v>44.516448225206062</v>
      </c>
      <c r="Q72" s="139">
        <f t="shared" si="84"/>
        <v>37.945220805152118</v>
      </c>
      <c r="R72" s="139">
        <f t="shared" si="85"/>
        <v>36.906042087917456</v>
      </c>
      <c r="S72" s="139">
        <f t="shared" si="85"/>
        <v>34.89352292916</v>
      </c>
      <c r="T72" s="139">
        <f t="shared" si="86"/>
        <v>34.085391646970308</v>
      </c>
      <c r="U72" s="139">
        <f t="shared" si="86"/>
        <v>32.656351250933838</v>
      </c>
      <c r="V72" s="139">
        <f t="shared" si="87"/>
        <v>41.934817879876832</v>
      </c>
      <c r="W72" s="139">
        <f t="shared" si="87"/>
        <v>41.673254030389273</v>
      </c>
      <c r="X72" s="140">
        <f t="shared" si="87"/>
        <v>43.955859849105074</v>
      </c>
      <c r="Y72" s="140">
        <f t="shared" si="88"/>
        <v>44.214223267253288</v>
      </c>
      <c r="Z72" s="140">
        <f t="shared" si="88"/>
        <v>46.316670980880161</v>
      </c>
    </row>
    <row r="73" spans="1:26" ht="15" customHeight="1" x14ac:dyDescent="0.15">
      <c r="A73" s="3" t="s">
        <v>12</v>
      </c>
      <c r="B73" s="26" t="e">
        <f>+B36/$B$33*100</f>
        <v>#DIV/0!</v>
      </c>
      <c r="C73" s="26" t="e">
        <f t="shared" si="81"/>
        <v>#DIV/0!</v>
      </c>
      <c r="D73" s="139">
        <f t="shared" si="81"/>
        <v>61.242469579934792</v>
      </c>
      <c r="E73" s="139">
        <f t="shared" ref="E73:L73" si="90">+E36/E$33*100</f>
        <v>59.836688246995976</v>
      </c>
      <c r="F73" s="139">
        <f t="shared" si="90"/>
        <v>58.123322004650724</v>
      </c>
      <c r="G73" s="139">
        <f t="shared" si="90"/>
        <v>54.568154191607917</v>
      </c>
      <c r="H73" s="139">
        <f t="shared" si="90"/>
        <v>55.273833211747117</v>
      </c>
      <c r="I73" s="139">
        <f t="shared" si="90"/>
        <v>54.867888803066691</v>
      </c>
      <c r="J73" s="139">
        <f t="shared" si="90"/>
        <v>56.690991092045962</v>
      </c>
      <c r="K73" s="139">
        <f t="shared" si="90"/>
        <v>53.314259594083971</v>
      </c>
      <c r="L73" s="139">
        <f t="shared" si="90"/>
        <v>51.698439444932973</v>
      </c>
      <c r="M73" s="139">
        <f>+M36/M$33*100</f>
        <v>51.178029300519057</v>
      </c>
      <c r="N73" s="139">
        <f t="shared" si="83"/>
        <v>53.08885729119207</v>
      </c>
      <c r="O73" s="139">
        <f t="shared" si="83"/>
        <v>55.130606872039046</v>
      </c>
      <c r="P73" s="139">
        <f t="shared" si="84"/>
        <v>54.629746690332937</v>
      </c>
      <c r="Q73" s="139">
        <f t="shared" si="84"/>
        <v>55.477742397322608</v>
      </c>
      <c r="R73" s="139">
        <f t="shared" si="85"/>
        <v>55.761347870871568</v>
      </c>
      <c r="S73" s="139">
        <f t="shared" si="85"/>
        <v>57.183615802343624</v>
      </c>
      <c r="T73" s="139">
        <f t="shared" si="86"/>
        <v>60.958147798381567</v>
      </c>
      <c r="U73" s="139">
        <f t="shared" si="86"/>
        <v>59.29124140643016</v>
      </c>
      <c r="V73" s="139">
        <f t="shared" si="87"/>
        <v>54.289202012551961</v>
      </c>
      <c r="W73" s="139">
        <f t="shared" si="87"/>
        <v>49.000186742402448</v>
      </c>
      <c r="X73" s="140">
        <f t="shared" si="87"/>
        <v>48.74336694884564</v>
      </c>
      <c r="Y73" s="140">
        <f t="shared" si="88"/>
        <v>50.959165267493745</v>
      </c>
      <c r="Z73" s="140">
        <f t="shared" si="88"/>
        <v>50.88360797639119</v>
      </c>
    </row>
    <row r="74" spans="1:26" ht="15" customHeight="1" x14ac:dyDescent="0.15">
      <c r="A74" s="3" t="s">
        <v>11</v>
      </c>
      <c r="B74" s="26" t="e">
        <f>+B37/$B$33*100</f>
        <v>#DIV/0!</v>
      </c>
      <c r="C74" s="26" t="e">
        <f t="shared" si="81"/>
        <v>#DIV/0!</v>
      </c>
      <c r="D74" s="139">
        <f t="shared" si="81"/>
        <v>38.757530420065208</v>
      </c>
      <c r="E74" s="139">
        <f t="shared" ref="E74:L74" si="91">+E37/E$33*100</f>
        <v>40.163311753004031</v>
      </c>
      <c r="F74" s="139">
        <f t="shared" si="91"/>
        <v>41.876677995349276</v>
      </c>
      <c r="G74" s="139">
        <f t="shared" si="91"/>
        <v>45.431845808392083</v>
      </c>
      <c r="H74" s="139">
        <f t="shared" si="91"/>
        <v>44.72616678825289</v>
      </c>
      <c r="I74" s="139">
        <f t="shared" si="91"/>
        <v>45.132111196933316</v>
      </c>
      <c r="J74" s="139">
        <f t="shared" si="91"/>
        <v>43.309008907954038</v>
      </c>
      <c r="K74" s="139">
        <f t="shared" si="91"/>
        <v>46.685740405916029</v>
      </c>
      <c r="L74" s="139">
        <f t="shared" si="91"/>
        <v>48.301560555067027</v>
      </c>
      <c r="M74" s="139">
        <f>+M37/M$33*100</f>
        <v>48.821970699480943</v>
      </c>
      <c r="N74" s="139">
        <f t="shared" si="83"/>
        <v>46.911142708807937</v>
      </c>
      <c r="O74" s="139">
        <f t="shared" si="83"/>
        <v>44.869393127960961</v>
      </c>
      <c r="P74" s="139">
        <f t="shared" si="84"/>
        <v>45.370253309667063</v>
      </c>
      <c r="Q74" s="139">
        <f t="shared" si="84"/>
        <v>44.522257602677392</v>
      </c>
      <c r="R74" s="139">
        <f t="shared" si="85"/>
        <v>44.238652129128432</v>
      </c>
      <c r="S74" s="139">
        <f t="shared" si="85"/>
        <v>42.816384197656376</v>
      </c>
      <c r="T74" s="139">
        <f t="shared" si="86"/>
        <v>39.041852201618433</v>
      </c>
      <c r="U74" s="139">
        <f t="shared" si="86"/>
        <v>40.70875859356984</v>
      </c>
      <c r="V74" s="139">
        <f t="shared" si="87"/>
        <v>45.710797987448046</v>
      </c>
      <c r="W74" s="139">
        <f t="shared" si="87"/>
        <v>50.999813257597552</v>
      </c>
      <c r="X74" s="140">
        <f t="shared" si="87"/>
        <v>51.439115179596961</v>
      </c>
      <c r="Y74" s="140">
        <f t="shared" si="88"/>
        <v>49.043917568666821</v>
      </c>
      <c r="Z74" s="140">
        <f t="shared" si="88"/>
        <v>49.124543824320874</v>
      </c>
    </row>
    <row r="75" spans="1:26" ht="15" customHeight="1" x14ac:dyDescent="0.15"/>
    <row r="76" spans="1:26" ht="15" customHeight="1" x14ac:dyDescent="0.15"/>
    <row r="77" spans="1:26" ht="15" customHeight="1" x14ac:dyDescent="0.15"/>
    <row r="78" spans="1:26" ht="15" customHeight="1" x14ac:dyDescent="0.15"/>
    <row r="79" spans="1:26" ht="15" customHeight="1" x14ac:dyDescent="0.15"/>
    <row r="80" spans="1:2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39370078740157483" bottom="0.47244094488188981" header="0.51181102362204722" footer="0.31496062992125984"/>
  <pageSetup paperSize="9" firstPageNumber="2" orientation="landscape" useFirstPageNumber="1" r:id="rId1"/>
  <headerFooter alignWithMargins="0">
    <oddFooter>&amp;C-&amp;P--</oddFoot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54"/>
  <sheetViews>
    <sheetView topLeftCell="A7" workbookViewId="0">
      <selection activeCell="D17" sqref="D17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8.6640625" style="1" customWidth="1"/>
    <col min="10" max="11" width="8.6640625" style="6" customWidth="1"/>
    <col min="12" max="12" width="8.6640625" style="1" customWidth="1"/>
    <col min="13" max="13" width="8.6640625" style="66" customWidth="1"/>
    <col min="14" max="35" width="8.6640625" style="1" customWidth="1"/>
    <col min="36" max="16384" width="9" style="1"/>
  </cols>
  <sheetData>
    <row r="1" spans="1:23" ht="15" customHeight="1" x14ac:dyDescent="0.2">
      <c r="A1" s="28" t="s">
        <v>96</v>
      </c>
      <c r="L1" s="29" t="str">
        <f>[1]財政指標!$M$1</f>
        <v>栃木市</v>
      </c>
      <c r="T1" s="29" t="str">
        <f>[1]財政指標!$M$1</f>
        <v>栃木市</v>
      </c>
      <c r="U1" s="66"/>
    </row>
    <row r="2" spans="1:23" ht="15" customHeight="1" x14ac:dyDescent="0.15">
      <c r="M2" s="22" t="s">
        <v>171</v>
      </c>
      <c r="U2" s="22" t="s">
        <v>171</v>
      </c>
    </row>
    <row r="3" spans="1:23" ht="15" customHeight="1" x14ac:dyDescent="0.15">
      <c r="A3" s="2"/>
      <c r="B3" s="2" t="s">
        <v>10</v>
      </c>
      <c r="C3" s="2" t="s">
        <v>247</v>
      </c>
      <c r="D3" s="2" t="s">
        <v>248</v>
      </c>
      <c r="E3" s="2" t="s">
        <v>249</v>
      </c>
      <c r="F3" s="2" t="s">
        <v>250</v>
      </c>
      <c r="G3" s="2" t="s">
        <v>251</v>
      </c>
      <c r="H3" s="2" t="s">
        <v>252</v>
      </c>
      <c r="I3" s="2" t="s">
        <v>253</v>
      </c>
      <c r="J3" s="5" t="s">
        <v>254</v>
      </c>
      <c r="K3" s="5" t="s">
        <v>255</v>
      </c>
      <c r="L3" s="2" t="s">
        <v>256</v>
      </c>
      <c r="M3" s="2" t="s">
        <v>257</v>
      </c>
      <c r="N3" s="2" t="s">
        <v>258</v>
      </c>
      <c r="O3" s="2" t="s">
        <v>259</v>
      </c>
      <c r="P3" s="2" t="s">
        <v>260</v>
      </c>
      <c r="Q3" s="2" t="s">
        <v>261</v>
      </c>
      <c r="R3" s="2" t="s">
        <v>262</v>
      </c>
      <c r="S3" s="2" t="s">
        <v>263</v>
      </c>
      <c r="T3" s="2" t="s">
        <v>264</v>
      </c>
      <c r="U3" s="2" t="s">
        <v>265</v>
      </c>
      <c r="V3" s="117" t="s">
        <v>304</v>
      </c>
      <c r="W3" s="117" t="s">
        <v>305</v>
      </c>
    </row>
    <row r="4" spans="1:23" ht="15" customHeight="1" x14ac:dyDescent="0.15">
      <c r="A4" s="3" t="s">
        <v>266</v>
      </c>
      <c r="B4" s="15"/>
      <c r="C4" s="15"/>
      <c r="D4" s="15">
        <v>17798838</v>
      </c>
      <c r="E4" s="15">
        <v>18964912</v>
      </c>
      <c r="F4" s="15">
        <v>18657948</v>
      </c>
      <c r="G4" s="15">
        <v>17827936</v>
      </c>
      <c r="H4" s="15">
        <v>18490733</v>
      </c>
      <c r="I4" s="15">
        <v>19056777</v>
      </c>
      <c r="J4" s="8">
        <v>19627262</v>
      </c>
      <c r="K4" s="9">
        <v>18891136</v>
      </c>
      <c r="L4" s="9">
        <v>18661300</v>
      </c>
      <c r="M4" s="9">
        <v>18133011</v>
      </c>
      <c r="N4" s="9">
        <v>18106627</v>
      </c>
      <c r="O4" s="9">
        <v>18041168</v>
      </c>
      <c r="P4" s="9">
        <v>17509930</v>
      </c>
      <c r="Q4" s="9">
        <v>17221285</v>
      </c>
      <c r="R4" s="9">
        <v>17431360</v>
      </c>
      <c r="S4" s="9">
        <v>17672592</v>
      </c>
      <c r="T4" s="9">
        <v>18890189</v>
      </c>
      <c r="U4" s="9">
        <v>19092770</v>
      </c>
      <c r="V4" s="118">
        <v>18482433</v>
      </c>
      <c r="W4" s="118">
        <v>18078165</v>
      </c>
    </row>
    <row r="5" spans="1:23" ht="15" customHeight="1" x14ac:dyDescent="0.15">
      <c r="A5" s="3" t="s">
        <v>267</v>
      </c>
      <c r="B5" s="15"/>
      <c r="C5" s="15"/>
      <c r="D5" s="15">
        <v>1034485</v>
      </c>
      <c r="E5" s="15">
        <v>1102861</v>
      </c>
      <c r="F5" s="15">
        <v>1203725</v>
      </c>
      <c r="G5" s="15">
        <v>1209265</v>
      </c>
      <c r="H5" s="15">
        <v>1241354</v>
      </c>
      <c r="I5" s="15">
        <v>1274027</v>
      </c>
      <c r="J5" s="8">
        <v>798889</v>
      </c>
      <c r="K5" s="9">
        <v>547942</v>
      </c>
      <c r="L5" s="9">
        <v>558769</v>
      </c>
      <c r="M5" s="9">
        <v>577806</v>
      </c>
      <c r="N5" s="9">
        <v>581290</v>
      </c>
      <c r="O5" s="9">
        <v>587198</v>
      </c>
      <c r="P5" s="9">
        <v>623413</v>
      </c>
      <c r="Q5" s="9">
        <v>912305</v>
      </c>
      <c r="R5" s="9">
        <v>1163394</v>
      </c>
      <c r="S5" s="9">
        <v>1699412</v>
      </c>
      <c r="T5" s="9">
        <v>658224</v>
      </c>
      <c r="U5" s="9">
        <v>638734</v>
      </c>
      <c r="V5" s="118">
        <v>588890</v>
      </c>
      <c r="W5" s="118">
        <v>579732</v>
      </c>
    </row>
    <row r="6" spans="1:23" ht="15" customHeight="1" x14ac:dyDescent="0.15">
      <c r="A6" s="3" t="s">
        <v>268</v>
      </c>
      <c r="B6" s="15"/>
      <c r="C6" s="15"/>
      <c r="D6" s="15">
        <v>681827</v>
      </c>
      <c r="E6" s="15">
        <v>482730</v>
      </c>
      <c r="F6" s="15">
        <v>510940</v>
      </c>
      <c r="G6" s="15">
        <v>668281</v>
      </c>
      <c r="H6" s="15">
        <v>468674</v>
      </c>
      <c r="I6" s="15">
        <v>258481</v>
      </c>
      <c r="J6" s="8">
        <v>203209</v>
      </c>
      <c r="K6" s="9">
        <v>162447</v>
      </c>
      <c r="L6" s="9">
        <v>152516</v>
      </c>
      <c r="M6" s="9">
        <v>640366</v>
      </c>
      <c r="N6" s="9">
        <v>641315</v>
      </c>
      <c r="O6" s="9">
        <v>200889</v>
      </c>
      <c r="P6" s="9">
        <v>137660</v>
      </c>
      <c r="Q6" s="9">
        <v>136138</v>
      </c>
      <c r="R6" s="9">
        <v>78691</v>
      </c>
      <c r="S6" s="9">
        <v>53431</v>
      </c>
      <c r="T6" s="9">
        <v>70740</v>
      </c>
      <c r="U6" s="9">
        <v>71035</v>
      </c>
      <c r="V6" s="118">
        <v>57431</v>
      </c>
      <c r="W6" s="118">
        <v>49146</v>
      </c>
    </row>
    <row r="7" spans="1:23" ht="15" customHeight="1" x14ac:dyDescent="0.15">
      <c r="A7" s="3" t="s">
        <v>269</v>
      </c>
      <c r="B7" s="15"/>
      <c r="C7" s="15"/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8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21300</v>
      </c>
      <c r="R7" s="9">
        <v>37124</v>
      </c>
      <c r="S7" s="9">
        <v>57422</v>
      </c>
      <c r="T7" s="9">
        <v>62909</v>
      </c>
      <c r="U7" s="9">
        <v>22589</v>
      </c>
      <c r="V7" s="118">
        <v>17605</v>
      </c>
      <c r="W7" s="118">
        <v>22318</v>
      </c>
    </row>
    <row r="8" spans="1:23" ht="15" customHeight="1" x14ac:dyDescent="0.15">
      <c r="A8" s="3" t="s">
        <v>270</v>
      </c>
      <c r="B8" s="15"/>
      <c r="C8" s="15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8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24758</v>
      </c>
      <c r="R8" s="9">
        <v>54805</v>
      </c>
      <c r="S8" s="9">
        <v>41837</v>
      </c>
      <c r="T8" s="9">
        <v>36082</v>
      </c>
      <c r="U8" s="9">
        <v>13147</v>
      </c>
      <c r="V8" s="118">
        <v>10367</v>
      </c>
      <c r="W8" s="118">
        <v>8630</v>
      </c>
    </row>
    <row r="9" spans="1:23" ht="15" customHeight="1" x14ac:dyDescent="0.15">
      <c r="A9" s="3" t="s">
        <v>271</v>
      </c>
      <c r="B9" s="15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8">
        <v>341555</v>
      </c>
      <c r="K9" s="9">
        <v>1474213</v>
      </c>
      <c r="L9" s="9">
        <v>1398679</v>
      </c>
      <c r="M9" s="9">
        <v>1442412</v>
      </c>
      <c r="N9" s="9">
        <v>1394475</v>
      </c>
      <c r="O9" s="9">
        <v>1210663</v>
      </c>
      <c r="P9" s="9">
        <v>1340190</v>
      </c>
      <c r="Q9" s="9">
        <v>1479013</v>
      </c>
      <c r="R9" s="9">
        <v>1366014</v>
      </c>
      <c r="S9" s="9">
        <v>1410905</v>
      </c>
      <c r="T9" s="9">
        <v>1372437</v>
      </c>
      <c r="U9" s="9">
        <v>1268559</v>
      </c>
      <c r="V9" s="118">
        <v>1344120</v>
      </c>
      <c r="W9" s="118">
        <v>1341817</v>
      </c>
    </row>
    <row r="10" spans="1:23" ht="15" customHeight="1" x14ac:dyDescent="0.15">
      <c r="A10" s="3" t="s">
        <v>272</v>
      </c>
      <c r="B10" s="15"/>
      <c r="C10" s="15"/>
      <c r="D10" s="15">
        <v>385232</v>
      </c>
      <c r="E10" s="15">
        <v>445545</v>
      </c>
      <c r="F10" s="15">
        <v>437978</v>
      </c>
      <c r="G10" s="15">
        <v>425146</v>
      </c>
      <c r="H10" s="15">
        <v>462901</v>
      </c>
      <c r="I10" s="15">
        <v>488895</v>
      </c>
      <c r="J10" s="8">
        <v>481930</v>
      </c>
      <c r="K10" s="9">
        <v>470190</v>
      </c>
      <c r="L10" s="9">
        <v>454171</v>
      </c>
      <c r="M10" s="9">
        <v>417599</v>
      </c>
      <c r="N10" s="9">
        <v>421882</v>
      </c>
      <c r="O10" s="9">
        <v>423208</v>
      </c>
      <c r="P10" s="9">
        <v>416152</v>
      </c>
      <c r="Q10" s="9">
        <v>398680</v>
      </c>
      <c r="R10" s="9">
        <v>388098</v>
      </c>
      <c r="S10" s="9">
        <v>379491</v>
      </c>
      <c r="T10" s="9">
        <v>374967</v>
      </c>
      <c r="U10" s="9">
        <v>354500</v>
      </c>
      <c r="V10" s="118">
        <v>355575</v>
      </c>
      <c r="W10" s="118">
        <v>344192</v>
      </c>
    </row>
    <row r="11" spans="1:23" ht="15" customHeight="1" x14ac:dyDescent="0.15">
      <c r="A11" s="3" t="s">
        <v>273</v>
      </c>
      <c r="B11" s="15"/>
      <c r="C11" s="15"/>
      <c r="D11" s="15">
        <v>3717</v>
      </c>
      <c r="E11" s="15">
        <v>7177</v>
      </c>
      <c r="F11" s="15">
        <v>6414</v>
      </c>
      <c r="G11" s="15">
        <v>6177</v>
      </c>
      <c r="H11" s="15">
        <v>5949</v>
      </c>
      <c r="I11" s="15">
        <v>5047</v>
      </c>
      <c r="J11" s="8">
        <v>10142</v>
      </c>
      <c r="K11" s="9">
        <v>10111</v>
      </c>
      <c r="L11" s="9">
        <v>8966</v>
      </c>
      <c r="M11" s="9">
        <v>1349</v>
      </c>
      <c r="N11" s="16">
        <v>139</v>
      </c>
      <c r="O11" s="16">
        <v>0</v>
      </c>
      <c r="P11" s="16">
        <v>0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18">
        <v>0</v>
      </c>
      <c r="W11" s="118">
        <v>0</v>
      </c>
    </row>
    <row r="12" spans="1:23" ht="15" customHeight="1" x14ac:dyDescent="0.15">
      <c r="A12" s="3" t="s">
        <v>274</v>
      </c>
      <c r="B12" s="15"/>
      <c r="C12" s="15"/>
      <c r="D12" s="15">
        <v>602710</v>
      </c>
      <c r="E12" s="15">
        <v>540050</v>
      </c>
      <c r="F12" s="15">
        <v>471818</v>
      </c>
      <c r="G12" s="15">
        <v>512263</v>
      </c>
      <c r="H12" s="15">
        <v>547096</v>
      </c>
      <c r="I12" s="15">
        <v>548947</v>
      </c>
      <c r="J12" s="8">
        <v>460972</v>
      </c>
      <c r="K12" s="9">
        <v>404861</v>
      </c>
      <c r="L12" s="9">
        <v>400016</v>
      </c>
      <c r="M12" s="9">
        <v>380732</v>
      </c>
      <c r="N12" s="9">
        <v>393471</v>
      </c>
      <c r="O12" s="9">
        <v>348456</v>
      </c>
      <c r="P12" s="9">
        <v>396787</v>
      </c>
      <c r="Q12" s="9">
        <v>378941</v>
      </c>
      <c r="R12" s="9">
        <v>394715</v>
      </c>
      <c r="S12" s="9">
        <v>378021</v>
      </c>
      <c r="T12" s="9">
        <v>389422</v>
      </c>
      <c r="U12" s="9">
        <v>326820</v>
      </c>
      <c r="V12" s="118">
        <v>201017</v>
      </c>
      <c r="W12" s="118">
        <v>171826</v>
      </c>
    </row>
    <row r="13" spans="1:23" ht="15" customHeight="1" x14ac:dyDescent="0.15">
      <c r="A13" s="3" t="s">
        <v>275</v>
      </c>
      <c r="B13" s="15"/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8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118">
        <v>0</v>
      </c>
      <c r="W13" s="118">
        <v>0</v>
      </c>
    </row>
    <row r="14" spans="1:23" ht="15" customHeight="1" x14ac:dyDescent="0.15">
      <c r="A14" s="3" t="s">
        <v>123</v>
      </c>
      <c r="B14" s="15"/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8">
        <v>0</v>
      </c>
      <c r="K14" s="9">
        <v>0</v>
      </c>
      <c r="L14" s="9">
        <v>428068</v>
      </c>
      <c r="M14" s="9">
        <v>566379</v>
      </c>
      <c r="N14" s="9">
        <v>579570</v>
      </c>
      <c r="O14" s="9">
        <v>549272</v>
      </c>
      <c r="P14" s="9">
        <v>550476</v>
      </c>
      <c r="Q14" s="9">
        <v>524823</v>
      </c>
      <c r="R14" s="9">
        <v>514613</v>
      </c>
      <c r="S14" s="9">
        <v>401544</v>
      </c>
      <c r="T14" s="9">
        <v>106012</v>
      </c>
      <c r="U14" s="9">
        <v>225640</v>
      </c>
      <c r="V14" s="118">
        <v>234062</v>
      </c>
      <c r="W14" s="118">
        <v>235416</v>
      </c>
    </row>
    <row r="15" spans="1:23" ht="15" customHeight="1" x14ac:dyDescent="0.15">
      <c r="A15" s="3" t="s">
        <v>276</v>
      </c>
      <c r="B15" s="15"/>
      <c r="C15" s="15"/>
      <c r="D15" s="15">
        <v>6098834</v>
      </c>
      <c r="E15" s="15">
        <v>6748871</v>
      </c>
      <c r="F15" s="15">
        <v>6399586</v>
      </c>
      <c r="G15" s="15">
        <v>6770677</v>
      </c>
      <c r="H15" s="15">
        <v>7118136</v>
      </c>
      <c r="I15" s="15">
        <v>7511701</v>
      </c>
      <c r="J15" s="8">
        <v>7721436</v>
      </c>
      <c r="K15" s="9">
        <v>8460674</v>
      </c>
      <c r="L15" s="9">
        <v>9582705</v>
      </c>
      <c r="M15" s="9">
        <v>10079257</v>
      </c>
      <c r="N15" s="9">
        <v>9175069</v>
      </c>
      <c r="O15" s="9">
        <v>8349800</v>
      </c>
      <c r="P15" s="9">
        <v>7001846</v>
      </c>
      <c r="Q15" s="9">
        <v>6750176</v>
      </c>
      <c r="R15" s="9">
        <v>6960412</v>
      </c>
      <c r="S15" s="9">
        <v>6453876</v>
      </c>
      <c r="T15" s="9">
        <v>6129540</v>
      </c>
      <c r="U15" s="9">
        <v>6986218</v>
      </c>
      <c r="V15" s="118">
        <v>7366823</v>
      </c>
      <c r="W15" s="118">
        <v>8793022</v>
      </c>
    </row>
    <row r="16" spans="1:23" ht="15" customHeight="1" x14ac:dyDescent="0.15">
      <c r="A16" s="3" t="s">
        <v>277</v>
      </c>
      <c r="B16" s="15"/>
      <c r="C16" s="15"/>
      <c r="D16" s="15">
        <v>5197184</v>
      </c>
      <c r="E16" s="15">
        <v>5808288</v>
      </c>
      <c r="F16" s="15">
        <v>0</v>
      </c>
      <c r="G16" s="15">
        <v>0</v>
      </c>
      <c r="H16" s="15">
        <v>0</v>
      </c>
      <c r="I16" s="15">
        <v>0</v>
      </c>
      <c r="J16" s="8">
        <v>6708437</v>
      </c>
      <c r="K16" s="8">
        <v>7343404</v>
      </c>
      <c r="L16" s="8">
        <v>8350766</v>
      </c>
      <c r="M16" s="8">
        <v>8766259</v>
      </c>
      <c r="N16" s="8">
        <v>7906857</v>
      </c>
      <c r="O16" s="8">
        <v>7113577</v>
      </c>
      <c r="P16" s="8">
        <v>5851769</v>
      </c>
      <c r="Q16" s="8">
        <v>5714712</v>
      </c>
      <c r="R16" s="8">
        <v>6033090</v>
      </c>
      <c r="S16" s="8">
        <v>5593619</v>
      </c>
      <c r="T16" s="8">
        <v>5236903</v>
      </c>
      <c r="U16" s="8">
        <v>6060549</v>
      </c>
      <c r="V16" s="118">
        <v>6255288</v>
      </c>
      <c r="W16" s="118">
        <v>7787825</v>
      </c>
    </row>
    <row r="17" spans="1:23" ht="15" customHeight="1" x14ac:dyDescent="0.15">
      <c r="A17" s="3" t="s">
        <v>278</v>
      </c>
      <c r="B17" s="15"/>
      <c r="C17" s="15"/>
      <c r="D17" s="15">
        <v>901650</v>
      </c>
      <c r="E17" s="15">
        <v>940583</v>
      </c>
      <c r="F17" s="15">
        <v>0</v>
      </c>
      <c r="G17" s="15">
        <v>0</v>
      </c>
      <c r="H17" s="15">
        <v>0</v>
      </c>
      <c r="I17" s="15">
        <v>0</v>
      </c>
      <c r="J17" s="8">
        <v>1012999</v>
      </c>
      <c r="K17" s="8">
        <v>1117270</v>
      </c>
      <c r="L17" s="8">
        <v>1231939</v>
      </c>
      <c r="M17" s="8">
        <v>1312998</v>
      </c>
      <c r="N17" s="8">
        <v>1268212</v>
      </c>
      <c r="O17" s="8">
        <v>1236223</v>
      </c>
      <c r="P17" s="8">
        <v>1150077</v>
      </c>
      <c r="Q17" s="8">
        <v>1035464</v>
      </c>
      <c r="R17" s="8">
        <v>927322</v>
      </c>
      <c r="S17" s="8">
        <v>860257</v>
      </c>
      <c r="T17" s="8">
        <v>892637</v>
      </c>
      <c r="U17" s="8">
        <v>925669</v>
      </c>
      <c r="V17" s="118">
        <v>1111535</v>
      </c>
      <c r="W17" s="118">
        <v>1005197</v>
      </c>
    </row>
    <row r="18" spans="1:23" ht="15" customHeight="1" x14ac:dyDescent="0.15">
      <c r="A18" s="3" t="s">
        <v>279</v>
      </c>
      <c r="B18" s="15"/>
      <c r="C18" s="15"/>
      <c r="D18" s="15">
        <v>39690</v>
      </c>
      <c r="E18" s="15">
        <v>37458</v>
      </c>
      <c r="F18" s="15">
        <v>37436</v>
      </c>
      <c r="G18" s="15">
        <v>37225</v>
      </c>
      <c r="H18" s="15">
        <v>36661</v>
      </c>
      <c r="I18" s="15">
        <v>36885</v>
      </c>
      <c r="J18" s="8">
        <v>35292</v>
      </c>
      <c r="K18" s="9">
        <v>33249</v>
      </c>
      <c r="L18" s="9">
        <v>31786</v>
      </c>
      <c r="M18" s="9">
        <v>26646</v>
      </c>
      <c r="N18" s="9">
        <v>26852</v>
      </c>
      <c r="O18" s="9">
        <v>25808</v>
      </c>
      <c r="P18" s="9">
        <v>27332</v>
      </c>
      <c r="Q18" s="9">
        <v>26913</v>
      </c>
      <c r="R18" s="9">
        <v>28017</v>
      </c>
      <c r="S18" s="9">
        <v>28841</v>
      </c>
      <c r="T18" s="9">
        <v>27687</v>
      </c>
      <c r="U18" s="9">
        <v>24888</v>
      </c>
      <c r="V18" s="118">
        <v>24491</v>
      </c>
      <c r="W18" s="118">
        <v>22311</v>
      </c>
    </row>
    <row r="19" spans="1:23" ht="15" customHeight="1" x14ac:dyDescent="0.15">
      <c r="A19" s="3" t="s">
        <v>280</v>
      </c>
      <c r="B19" s="15"/>
      <c r="C19" s="15"/>
      <c r="D19" s="15">
        <v>190219</v>
      </c>
      <c r="E19" s="15">
        <v>189939</v>
      </c>
      <c r="F19" s="15">
        <v>211712</v>
      </c>
      <c r="G19" s="15">
        <v>199654</v>
      </c>
      <c r="H19" s="15">
        <v>291131</v>
      </c>
      <c r="I19" s="15">
        <v>265588</v>
      </c>
      <c r="J19" s="8">
        <v>284627</v>
      </c>
      <c r="K19" s="9">
        <v>389616</v>
      </c>
      <c r="L19" s="9">
        <v>360058</v>
      </c>
      <c r="M19" s="9">
        <v>221068</v>
      </c>
      <c r="N19" s="9">
        <v>331825</v>
      </c>
      <c r="O19" s="9">
        <v>377128</v>
      </c>
      <c r="P19" s="9">
        <v>217254</v>
      </c>
      <c r="Q19" s="9">
        <v>225035</v>
      </c>
      <c r="R19" s="9">
        <v>229158</v>
      </c>
      <c r="S19" s="9">
        <v>271041</v>
      </c>
      <c r="T19" s="9">
        <v>254125</v>
      </c>
      <c r="U19" s="9">
        <v>276129</v>
      </c>
      <c r="V19" s="118">
        <v>277067</v>
      </c>
      <c r="W19" s="118">
        <v>257136</v>
      </c>
    </row>
    <row r="20" spans="1:23" ht="15" customHeight="1" x14ac:dyDescent="0.15">
      <c r="A20" s="3" t="s">
        <v>281</v>
      </c>
      <c r="B20" s="15"/>
      <c r="C20" s="15"/>
      <c r="D20" s="15">
        <v>528678</v>
      </c>
      <c r="E20" s="15">
        <v>521545</v>
      </c>
      <c r="F20" s="15">
        <v>549163</v>
      </c>
      <c r="G20" s="15">
        <v>580671</v>
      </c>
      <c r="H20" s="15">
        <v>645760</v>
      </c>
      <c r="I20" s="15">
        <v>669636</v>
      </c>
      <c r="J20" s="8">
        <v>655670</v>
      </c>
      <c r="K20" s="9">
        <v>626957</v>
      </c>
      <c r="L20" s="9">
        <v>621420</v>
      </c>
      <c r="M20" s="9">
        <v>706572</v>
      </c>
      <c r="N20" s="9">
        <v>623636</v>
      </c>
      <c r="O20" s="9">
        <v>652338</v>
      </c>
      <c r="P20" s="9">
        <v>688263</v>
      </c>
      <c r="Q20" s="9">
        <v>695655</v>
      </c>
      <c r="R20" s="9">
        <v>676839</v>
      </c>
      <c r="S20" s="9">
        <v>649836</v>
      </c>
      <c r="T20" s="9">
        <v>600299</v>
      </c>
      <c r="U20" s="9">
        <v>783984</v>
      </c>
      <c r="V20" s="118">
        <v>610950</v>
      </c>
      <c r="W20" s="118">
        <v>579032</v>
      </c>
    </row>
    <row r="21" spans="1:23" ht="15" customHeight="1" x14ac:dyDescent="0.15">
      <c r="A21" s="4" t="s">
        <v>282</v>
      </c>
      <c r="B21" s="15"/>
      <c r="C21" s="15"/>
      <c r="D21" s="15">
        <v>57559</v>
      </c>
      <c r="E21" s="15">
        <v>59127</v>
      </c>
      <c r="F21" s="15">
        <v>61814</v>
      </c>
      <c r="G21" s="15">
        <v>66324</v>
      </c>
      <c r="H21" s="15">
        <v>72153</v>
      </c>
      <c r="I21" s="15">
        <v>74188</v>
      </c>
      <c r="J21" s="8">
        <v>74898</v>
      </c>
      <c r="K21" s="11">
        <v>75361</v>
      </c>
      <c r="L21" s="11">
        <v>72995</v>
      </c>
      <c r="M21" s="11">
        <v>84965</v>
      </c>
      <c r="N21" s="11">
        <v>80074</v>
      </c>
      <c r="O21" s="11">
        <v>98029</v>
      </c>
      <c r="P21" s="11">
        <v>99130</v>
      </c>
      <c r="Q21" s="11">
        <v>103007</v>
      </c>
      <c r="R21" s="11">
        <v>101793</v>
      </c>
      <c r="S21" s="11">
        <v>100580</v>
      </c>
      <c r="T21" s="11">
        <v>101505</v>
      </c>
      <c r="U21" s="11">
        <v>102069</v>
      </c>
      <c r="V21" s="118">
        <v>100191</v>
      </c>
      <c r="W21" s="118">
        <v>113800</v>
      </c>
    </row>
    <row r="22" spans="1:23" ht="15" customHeight="1" x14ac:dyDescent="0.15">
      <c r="A22" s="3" t="s">
        <v>283</v>
      </c>
      <c r="B22" s="15"/>
      <c r="C22" s="15"/>
      <c r="D22" s="15">
        <v>2324596</v>
      </c>
      <c r="E22" s="15">
        <v>2543552</v>
      </c>
      <c r="F22" s="15">
        <v>2791900</v>
      </c>
      <c r="G22" s="15">
        <v>3735374</v>
      </c>
      <c r="H22" s="15">
        <v>3380865</v>
      </c>
      <c r="I22" s="15">
        <v>3132844</v>
      </c>
      <c r="J22" s="8">
        <v>3110839</v>
      </c>
      <c r="K22" s="9">
        <v>4092282</v>
      </c>
      <c r="L22" s="9">
        <v>4425192</v>
      </c>
      <c r="M22" s="9">
        <v>2758963</v>
      </c>
      <c r="N22" s="9">
        <v>2976958</v>
      </c>
      <c r="O22" s="9">
        <v>2796631</v>
      </c>
      <c r="P22" s="9">
        <v>3611535</v>
      </c>
      <c r="Q22" s="9">
        <v>3258159</v>
      </c>
      <c r="R22" s="9">
        <v>3207466</v>
      </c>
      <c r="S22" s="9">
        <v>2699689</v>
      </c>
      <c r="T22" s="9">
        <v>2672034</v>
      </c>
      <c r="U22" s="9">
        <v>3398336</v>
      </c>
      <c r="V22" s="118">
        <v>6192285</v>
      </c>
      <c r="W22" s="118">
        <v>5759565</v>
      </c>
    </row>
    <row r="23" spans="1:23" ht="15" customHeight="1" x14ac:dyDescent="0.15">
      <c r="A23" s="3" t="s">
        <v>284</v>
      </c>
      <c r="B23" s="15"/>
      <c r="C23" s="15"/>
      <c r="D23" s="15">
        <v>1424432</v>
      </c>
      <c r="E23" s="15">
        <v>1765367</v>
      </c>
      <c r="F23" s="15">
        <v>2353222</v>
      </c>
      <c r="G23" s="15">
        <v>1664006</v>
      </c>
      <c r="H23" s="15">
        <v>1846579</v>
      </c>
      <c r="I23" s="15">
        <v>2235652</v>
      </c>
      <c r="J23" s="8">
        <v>2298388</v>
      </c>
      <c r="K23" s="9">
        <v>2069952</v>
      </c>
      <c r="L23" s="9">
        <v>2270515</v>
      </c>
      <c r="M23" s="9">
        <v>1802849</v>
      </c>
      <c r="N23" s="9">
        <v>1740404</v>
      </c>
      <c r="O23" s="9">
        <v>1972057</v>
      </c>
      <c r="P23" s="9">
        <v>1881727</v>
      </c>
      <c r="Q23" s="9">
        <v>1953309</v>
      </c>
      <c r="R23" s="9">
        <v>1830591</v>
      </c>
      <c r="S23" s="9">
        <v>1812670</v>
      </c>
      <c r="T23" s="9">
        <v>2195014</v>
      </c>
      <c r="U23" s="9">
        <v>2234017</v>
      </c>
      <c r="V23" s="118">
        <v>2581069</v>
      </c>
      <c r="W23" s="118">
        <v>3156114</v>
      </c>
    </row>
    <row r="24" spans="1:23" ht="15" customHeight="1" x14ac:dyDescent="0.15">
      <c r="A24" s="3" t="s">
        <v>285</v>
      </c>
      <c r="B24" s="15"/>
      <c r="C24" s="15"/>
      <c r="D24" s="15">
        <v>3171595</v>
      </c>
      <c r="E24" s="15">
        <v>1409298</v>
      </c>
      <c r="F24" s="15">
        <v>932608</v>
      </c>
      <c r="G24" s="15">
        <v>753618</v>
      </c>
      <c r="H24" s="15">
        <v>575860</v>
      </c>
      <c r="I24" s="15">
        <v>720756</v>
      </c>
      <c r="J24" s="8">
        <v>587250</v>
      </c>
      <c r="K24" s="9">
        <v>503817</v>
      </c>
      <c r="L24" s="9">
        <v>1026368</v>
      </c>
      <c r="M24" s="9">
        <v>363597</v>
      </c>
      <c r="N24" s="9">
        <v>358241</v>
      </c>
      <c r="O24" s="9">
        <v>209554</v>
      </c>
      <c r="P24" s="9">
        <v>250986</v>
      </c>
      <c r="Q24" s="9">
        <v>360475</v>
      </c>
      <c r="R24" s="9">
        <v>213312</v>
      </c>
      <c r="S24" s="9">
        <v>433036</v>
      </c>
      <c r="T24" s="9">
        <v>652049</v>
      </c>
      <c r="U24" s="9">
        <v>129531</v>
      </c>
      <c r="V24" s="118">
        <v>152542</v>
      </c>
      <c r="W24" s="118">
        <v>150032</v>
      </c>
    </row>
    <row r="25" spans="1:23" ht="15" customHeight="1" x14ac:dyDescent="0.15">
      <c r="A25" s="3" t="s">
        <v>134</v>
      </c>
      <c r="B25" s="15"/>
      <c r="C25" s="15"/>
      <c r="D25" s="15">
        <v>145968</v>
      </c>
      <c r="E25" s="15">
        <v>90709</v>
      </c>
      <c r="F25" s="15">
        <v>191050</v>
      </c>
      <c r="G25" s="15">
        <v>141192</v>
      </c>
      <c r="H25" s="15">
        <v>160359</v>
      </c>
      <c r="I25" s="15">
        <v>73964</v>
      </c>
      <c r="J25" s="17">
        <v>103562</v>
      </c>
      <c r="K25" s="16">
        <v>6952</v>
      </c>
      <c r="L25" s="9">
        <v>26231</v>
      </c>
      <c r="M25" s="9">
        <v>26163</v>
      </c>
      <c r="N25" s="9">
        <v>19819</v>
      </c>
      <c r="O25" s="9">
        <v>38079</v>
      </c>
      <c r="P25" s="9">
        <v>55394</v>
      </c>
      <c r="Q25" s="9">
        <v>11424</v>
      </c>
      <c r="R25" s="9">
        <v>39660</v>
      </c>
      <c r="S25" s="9">
        <v>8020</v>
      </c>
      <c r="T25" s="9">
        <v>16128</v>
      </c>
      <c r="U25" s="9">
        <v>9180</v>
      </c>
      <c r="V25" s="118">
        <v>79529</v>
      </c>
      <c r="W25" s="118">
        <v>8899</v>
      </c>
    </row>
    <row r="26" spans="1:23" ht="15" customHeight="1" x14ac:dyDescent="0.15">
      <c r="A26" s="3" t="s">
        <v>286</v>
      </c>
      <c r="B26" s="15"/>
      <c r="C26" s="15"/>
      <c r="D26" s="15">
        <v>1542420</v>
      </c>
      <c r="E26" s="15">
        <v>2574699</v>
      </c>
      <c r="F26" s="15">
        <v>1246985</v>
      </c>
      <c r="G26" s="15">
        <v>1445577</v>
      </c>
      <c r="H26" s="15">
        <v>1151457</v>
      </c>
      <c r="I26" s="15">
        <v>858236</v>
      </c>
      <c r="J26" s="8">
        <v>965189</v>
      </c>
      <c r="K26" s="9">
        <v>1753668</v>
      </c>
      <c r="L26" s="9">
        <v>1071538</v>
      </c>
      <c r="M26" s="9">
        <v>971708</v>
      </c>
      <c r="N26" s="9">
        <v>1663598</v>
      </c>
      <c r="O26" s="9">
        <v>2356823</v>
      </c>
      <c r="P26" s="9">
        <v>3495096</v>
      </c>
      <c r="Q26" s="9">
        <v>1867404</v>
      </c>
      <c r="R26" s="9">
        <v>2300036</v>
      </c>
      <c r="S26" s="9">
        <v>2005611</v>
      </c>
      <c r="T26" s="9">
        <v>1814736</v>
      </c>
      <c r="U26" s="9">
        <v>1384771</v>
      </c>
      <c r="V26" s="118">
        <v>2659984</v>
      </c>
      <c r="W26" s="118">
        <v>954182</v>
      </c>
    </row>
    <row r="27" spans="1:23" ht="15" customHeight="1" x14ac:dyDescent="0.15">
      <c r="A27" s="3" t="s">
        <v>287</v>
      </c>
      <c r="B27" s="15"/>
      <c r="C27" s="15"/>
      <c r="D27" s="15">
        <v>1566008</v>
      </c>
      <c r="E27" s="15">
        <v>1461733</v>
      </c>
      <c r="F27" s="15">
        <v>1680414</v>
      </c>
      <c r="G27" s="15">
        <v>1790258</v>
      </c>
      <c r="H27" s="15">
        <v>1665443</v>
      </c>
      <c r="I27" s="15">
        <v>1716566</v>
      </c>
      <c r="J27" s="8">
        <v>1848585</v>
      </c>
      <c r="K27" s="9">
        <v>1874856</v>
      </c>
      <c r="L27" s="9">
        <v>2631211</v>
      </c>
      <c r="M27" s="9">
        <v>1973905</v>
      </c>
      <c r="N27" s="9">
        <v>2334815</v>
      </c>
      <c r="O27" s="9">
        <v>2063782</v>
      </c>
      <c r="P27" s="9">
        <v>1809278</v>
      </c>
      <c r="Q27" s="9">
        <v>1885651</v>
      </c>
      <c r="R27" s="9">
        <v>1868340</v>
      </c>
      <c r="S27" s="9">
        <v>1733221</v>
      </c>
      <c r="T27" s="9">
        <v>1776275</v>
      </c>
      <c r="U27" s="9">
        <v>1606167</v>
      </c>
      <c r="V27" s="118">
        <v>2161944</v>
      </c>
      <c r="W27" s="118">
        <v>2553081</v>
      </c>
    </row>
    <row r="28" spans="1:23" ht="15" customHeight="1" x14ac:dyDescent="0.15">
      <c r="A28" s="3" t="s">
        <v>288</v>
      </c>
      <c r="B28" s="15"/>
      <c r="C28" s="15"/>
      <c r="D28" s="15">
        <v>2346405</v>
      </c>
      <c r="E28" s="15">
        <v>2311218</v>
      </c>
      <c r="F28" s="15">
        <v>2537930</v>
      </c>
      <c r="G28" s="15">
        <v>2725017</v>
      </c>
      <c r="H28" s="15">
        <v>2702030</v>
      </c>
      <c r="I28" s="15">
        <v>2590813</v>
      </c>
      <c r="J28" s="8">
        <v>2626556</v>
      </c>
      <c r="K28" s="9">
        <v>2750091</v>
      </c>
      <c r="L28" s="9">
        <v>2544364</v>
      </c>
      <c r="M28" s="9">
        <v>2487759</v>
      </c>
      <c r="N28" s="9">
        <v>2642218</v>
      </c>
      <c r="O28" s="9">
        <v>2746980</v>
      </c>
      <c r="P28" s="9">
        <v>3819203</v>
      </c>
      <c r="Q28" s="9">
        <v>3004264</v>
      </c>
      <c r="R28" s="9">
        <v>2805196</v>
      </c>
      <c r="S28" s="9">
        <v>2723764</v>
      </c>
      <c r="T28" s="9">
        <v>2427390</v>
      </c>
      <c r="U28" s="9">
        <v>2499621</v>
      </c>
      <c r="V28" s="118">
        <v>2579506</v>
      </c>
      <c r="W28" s="118">
        <v>2518388</v>
      </c>
    </row>
    <row r="29" spans="1:23" ht="15" customHeight="1" x14ac:dyDescent="0.15">
      <c r="A29" s="3" t="s">
        <v>289</v>
      </c>
      <c r="B29" s="15"/>
      <c r="C29" s="15"/>
      <c r="D29" s="15">
        <v>3630599</v>
      </c>
      <c r="E29" s="15">
        <v>3967700</v>
      </c>
      <c r="F29" s="15">
        <v>3721600</v>
      </c>
      <c r="G29" s="15">
        <v>6020700</v>
      </c>
      <c r="H29" s="15">
        <v>5122700</v>
      </c>
      <c r="I29" s="15">
        <v>5002900</v>
      </c>
      <c r="J29" s="8">
        <v>4091200</v>
      </c>
      <c r="K29" s="9">
        <v>4955000</v>
      </c>
      <c r="L29" s="9">
        <v>4369100</v>
      </c>
      <c r="M29" s="9">
        <v>4614900</v>
      </c>
      <c r="N29" s="9">
        <v>4832859</v>
      </c>
      <c r="O29" s="9">
        <v>4587494</v>
      </c>
      <c r="P29" s="9">
        <v>6263100</v>
      </c>
      <c r="Q29" s="9">
        <v>4020918</v>
      </c>
      <c r="R29" s="9">
        <v>3987982</v>
      </c>
      <c r="S29" s="9">
        <v>3366300</v>
      </c>
      <c r="T29" s="9">
        <v>2514561</v>
      </c>
      <c r="U29" s="9">
        <v>1862195</v>
      </c>
      <c r="V29" s="119">
        <v>3213397</v>
      </c>
      <c r="W29" s="119">
        <v>5389100</v>
      </c>
    </row>
    <row r="30" spans="1:23" ht="15" customHeight="1" x14ac:dyDescent="0.15">
      <c r="A30" s="3" t="s">
        <v>185</v>
      </c>
      <c r="B30" s="73"/>
      <c r="C30" s="73"/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8">
        <v>0</v>
      </c>
      <c r="K30" s="9">
        <v>0</v>
      </c>
      <c r="L30" s="9">
        <v>0</v>
      </c>
      <c r="M30" s="9">
        <v>0</v>
      </c>
      <c r="N30" s="9">
        <v>219800</v>
      </c>
      <c r="O30" s="9">
        <v>208000</v>
      </c>
      <c r="P30" s="9">
        <v>234400</v>
      </c>
      <c r="Q30" s="9">
        <v>259600</v>
      </c>
      <c r="R30" s="9">
        <v>200300</v>
      </c>
      <c r="S30" s="9">
        <v>147100</v>
      </c>
      <c r="T30" s="9">
        <v>0</v>
      </c>
      <c r="U30" s="9">
        <v>0</v>
      </c>
      <c r="V30" s="118">
        <v>0</v>
      </c>
      <c r="W30" s="118">
        <v>0</v>
      </c>
    </row>
    <row r="31" spans="1:23" ht="15" customHeight="1" x14ac:dyDescent="0.15">
      <c r="A31" s="3" t="s">
        <v>186</v>
      </c>
      <c r="B31" s="73"/>
      <c r="C31" s="73"/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8">
        <v>0</v>
      </c>
      <c r="K31" s="9">
        <v>0</v>
      </c>
      <c r="L31" s="9">
        <v>0</v>
      </c>
      <c r="M31" s="9">
        <v>0</v>
      </c>
      <c r="N31" s="9">
        <v>573600</v>
      </c>
      <c r="O31" s="9">
        <v>1481200</v>
      </c>
      <c r="P31" s="9">
        <v>2885600</v>
      </c>
      <c r="Q31" s="9">
        <v>2099400</v>
      </c>
      <c r="R31" s="9">
        <v>1563100</v>
      </c>
      <c r="S31" s="9">
        <v>1436700</v>
      </c>
      <c r="T31" s="9">
        <v>1337461</v>
      </c>
      <c r="U31" s="9">
        <v>1256495</v>
      </c>
      <c r="V31" s="118">
        <v>1912197</v>
      </c>
      <c r="W31" s="118">
        <v>3195000</v>
      </c>
    </row>
    <row r="32" spans="1:23" ht="15" customHeight="1" x14ac:dyDescent="0.15">
      <c r="A32" s="3" t="s">
        <v>0</v>
      </c>
      <c r="B32" s="10">
        <f t="shared" ref="B32:Q32" si="0">SUM(B4:B29)-B16-B17</f>
        <v>0</v>
      </c>
      <c r="C32" s="10">
        <f t="shared" si="0"/>
        <v>0</v>
      </c>
      <c r="D32" s="10">
        <f t="shared" si="0"/>
        <v>43573812</v>
      </c>
      <c r="E32" s="8">
        <f t="shared" si="0"/>
        <v>45224491</v>
      </c>
      <c r="F32" s="8">
        <f t="shared" si="0"/>
        <v>44004243</v>
      </c>
      <c r="G32" s="8">
        <f t="shared" si="0"/>
        <v>46579361</v>
      </c>
      <c r="H32" s="8">
        <f t="shared" si="0"/>
        <v>45985841</v>
      </c>
      <c r="I32" s="8">
        <f t="shared" si="0"/>
        <v>46521903</v>
      </c>
      <c r="J32" s="8">
        <f t="shared" si="0"/>
        <v>46327451</v>
      </c>
      <c r="K32" s="8">
        <f t="shared" si="0"/>
        <v>49553375</v>
      </c>
      <c r="L32" s="8">
        <f t="shared" si="0"/>
        <v>51095968</v>
      </c>
      <c r="M32" s="8">
        <f t="shared" si="0"/>
        <v>48278006</v>
      </c>
      <c r="N32" s="8">
        <f t="shared" si="0"/>
        <v>48925137</v>
      </c>
      <c r="O32" s="8">
        <f t="shared" si="0"/>
        <v>47635357</v>
      </c>
      <c r="P32" s="8">
        <f t="shared" si="0"/>
        <v>50194752</v>
      </c>
      <c r="Q32" s="8">
        <f t="shared" si="0"/>
        <v>45259634</v>
      </c>
      <c r="R32" s="8">
        <f t="shared" ref="R32:W32" si="1">SUM(R4:R29)-R16-R17</f>
        <v>45677617</v>
      </c>
      <c r="S32" s="8">
        <f t="shared" si="1"/>
        <v>44381141</v>
      </c>
      <c r="T32" s="8">
        <f t="shared" si="1"/>
        <v>43142326</v>
      </c>
      <c r="U32" s="8">
        <f t="shared" si="1"/>
        <v>43310901</v>
      </c>
      <c r="V32" s="120">
        <f t="shared" si="1"/>
        <v>49291278</v>
      </c>
      <c r="W32" s="120">
        <f t="shared" si="1"/>
        <v>51085904</v>
      </c>
    </row>
    <row r="33" spans="1:23" ht="15" customHeight="1" x14ac:dyDescent="0.15">
      <c r="A33" s="3" t="s">
        <v>290</v>
      </c>
      <c r="B33" s="15">
        <f t="shared" ref="B33:L33" si="2">+B4+B5+B6+B9+B10+B11+B12+B13+B14+B15+B18</f>
        <v>0</v>
      </c>
      <c r="C33" s="15">
        <f t="shared" si="2"/>
        <v>0</v>
      </c>
      <c r="D33" s="15">
        <f t="shared" si="2"/>
        <v>26645333</v>
      </c>
      <c r="E33" s="15">
        <f t="shared" si="2"/>
        <v>28329604</v>
      </c>
      <c r="F33" s="15">
        <f t="shared" si="2"/>
        <v>27725845</v>
      </c>
      <c r="G33" s="15">
        <f t="shared" si="2"/>
        <v>27456970</v>
      </c>
      <c r="H33" s="15">
        <f t="shared" si="2"/>
        <v>28371504</v>
      </c>
      <c r="I33" s="15">
        <f t="shared" si="2"/>
        <v>29180760</v>
      </c>
      <c r="J33" s="12">
        <f t="shared" si="2"/>
        <v>29680687</v>
      </c>
      <c r="K33" s="12">
        <f t="shared" si="2"/>
        <v>30454823</v>
      </c>
      <c r="L33" s="12">
        <f t="shared" si="2"/>
        <v>31676976</v>
      </c>
      <c r="M33" s="12">
        <f>+M4+M5+M6+M9+M10+M11+M12+M13+M14+M15+M18</f>
        <v>32265557</v>
      </c>
      <c r="N33" s="12">
        <f>+N4+N5+N6+N9+N10+N11+N12+N13+N14+N15+N18</f>
        <v>31320690</v>
      </c>
      <c r="O33" s="12">
        <f>+O4+O5+O6+O9+O10+O11+O12+O13+O14+O15+O18</f>
        <v>29736462</v>
      </c>
      <c r="P33" s="12">
        <f>+P4+P5+P6+P9+P10+P11+P12+P13+P14+P15+P18</f>
        <v>28003786</v>
      </c>
      <c r="Q33" s="12">
        <f t="shared" ref="Q33:W33" si="3">+Q4+Q5+Q6+Q7+Q8+Q9+Q10+Q11+Q12+Q13+Q14+Q15+Q18</f>
        <v>27874333</v>
      </c>
      <c r="R33" s="12">
        <f t="shared" si="3"/>
        <v>28417244</v>
      </c>
      <c r="S33" s="12">
        <f t="shared" si="3"/>
        <v>28577373</v>
      </c>
      <c r="T33" s="12">
        <f t="shared" si="3"/>
        <v>28118210</v>
      </c>
      <c r="U33" s="12">
        <f t="shared" si="3"/>
        <v>29024901</v>
      </c>
      <c r="V33" s="121">
        <f t="shared" si="3"/>
        <v>28682814</v>
      </c>
      <c r="W33" s="121">
        <f t="shared" si="3"/>
        <v>29646575</v>
      </c>
    </row>
    <row r="34" spans="1:23" ht="15" customHeight="1" x14ac:dyDescent="0.15">
      <c r="A34" s="3" t="s">
        <v>174</v>
      </c>
      <c r="B34" s="15">
        <f t="shared" ref="B34:U34" si="4">SUM(B19:B29)</f>
        <v>0</v>
      </c>
      <c r="C34" s="15">
        <f t="shared" si="4"/>
        <v>0</v>
      </c>
      <c r="D34" s="15">
        <f t="shared" si="4"/>
        <v>16928479</v>
      </c>
      <c r="E34" s="15">
        <f t="shared" si="4"/>
        <v>16894887</v>
      </c>
      <c r="F34" s="15">
        <f t="shared" si="4"/>
        <v>16278398</v>
      </c>
      <c r="G34" s="15">
        <f t="shared" si="4"/>
        <v>19122391</v>
      </c>
      <c r="H34" s="15">
        <f t="shared" si="4"/>
        <v>17614337</v>
      </c>
      <c r="I34" s="15">
        <f t="shared" si="4"/>
        <v>17341143</v>
      </c>
      <c r="J34" s="12">
        <f t="shared" si="4"/>
        <v>16646764</v>
      </c>
      <c r="K34" s="12">
        <f t="shared" si="4"/>
        <v>19098552</v>
      </c>
      <c r="L34" s="12">
        <f t="shared" si="4"/>
        <v>19418992</v>
      </c>
      <c r="M34" s="12">
        <f t="shared" si="4"/>
        <v>16012449</v>
      </c>
      <c r="N34" s="12">
        <f t="shared" si="4"/>
        <v>17604447</v>
      </c>
      <c r="O34" s="12">
        <f t="shared" si="4"/>
        <v>17898895</v>
      </c>
      <c r="P34" s="12">
        <f t="shared" si="4"/>
        <v>22190966</v>
      </c>
      <c r="Q34" s="12">
        <f t="shared" si="4"/>
        <v>17385301</v>
      </c>
      <c r="R34" s="12">
        <f t="shared" si="4"/>
        <v>17260373</v>
      </c>
      <c r="S34" s="12">
        <f t="shared" si="4"/>
        <v>15803768</v>
      </c>
      <c r="T34" s="12">
        <f t="shared" si="4"/>
        <v>15024116</v>
      </c>
      <c r="U34" s="12">
        <f t="shared" si="4"/>
        <v>14286000</v>
      </c>
      <c r="V34" s="121">
        <f>SUM(V19:V29)</f>
        <v>20608464</v>
      </c>
      <c r="W34" s="121">
        <f>SUM(W19:W29)</f>
        <v>21439329</v>
      </c>
    </row>
    <row r="35" spans="1:23" ht="15" customHeight="1" x14ac:dyDescent="0.15">
      <c r="A35" s="3" t="s">
        <v>291</v>
      </c>
      <c r="B35" s="15">
        <f t="shared" ref="B35:R35" si="5">+B4+B19+B20+B21+B24+B25+B26+B27+B28</f>
        <v>0</v>
      </c>
      <c r="C35" s="15">
        <f t="shared" si="5"/>
        <v>0</v>
      </c>
      <c r="D35" s="15">
        <f t="shared" si="5"/>
        <v>27347690</v>
      </c>
      <c r="E35" s="15">
        <f t="shared" si="5"/>
        <v>27583180</v>
      </c>
      <c r="F35" s="15">
        <f t="shared" si="5"/>
        <v>26069624</v>
      </c>
      <c r="G35" s="15">
        <f t="shared" si="5"/>
        <v>25530247</v>
      </c>
      <c r="H35" s="15">
        <f t="shared" si="5"/>
        <v>25754926</v>
      </c>
      <c r="I35" s="15">
        <f t="shared" si="5"/>
        <v>26026524</v>
      </c>
      <c r="J35" s="12">
        <f t="shared" si="5"/>
        <v>26773599</v>
      </c>
      <c r="K35" s="12">
        <f t="shared" si="5"/>
        <v>26872454</v>
      </c>
      <c r="L35" s="12">
        <f t="shared" si="5"/>
        <v>27015485</v>
      </c>
      <c r="M35" s="12">
        <f t="shared" si="5"/>
        <v>24968748</v>
      </c>
      <c r="N35" s="12">
        <f t="shared" si="5"/>
        <v>26160853</v>
      </c>
      <c r="O35" s="12">
        <f t="shared" si="5"/>
        <v>26583881</v>
      </c>
      <c r="P35" s="12">
        <f t="shared" si="5"/>
        <v>27944534</v>
      </c>
      <c r="Q35" s="12">
        <f t="shared" si="5"/>
        <v>25374200</v>
      </c>
      <c r="R35" s="12">
        <f t="shared" si="5"/>
        <v>25665694</v>
      </c>
      <c r="S35" s="12">
        <f>+S4+S19+S20+S21+S24+S25+S26+S27+S28</f>
        <v>25597701</v>
      </c>
      <c r="T35" s="12">
        <f>+T4+T19+T20+T21+T24+T25+T26+T27+T28</f>
        <v>26532696</v>
      </c>
      <c r="U35" s="12">
        <f>+U4+U19+U20+U21+U24+U25+U26+U27+U28</f>
        <v>25884222</v>
      </c>
      <c r="V35" s="121">
        <f>+V4+V19+V20+V21+V24+V25+V26+V27+V28</f>
        <v>27104146</v>
      </c>
      <c r="W35" s="121">
        <f>+W4+W19+W20+W21+W24+W25+W26+W27+W28</f>
        <v>25212715</v>
      </c>
    </row>
    <row r="36" spans="1:23" ht="15" customHeight="1" x14ac:dyDescent="0.15">
      <c r="A36" s="3" t="s">
        <v>292</v>
      </c>
      <c r="B36" s="12">
        <f t="shared" ref="B36:Q36" si="6">SUM(B5:B18)-B16-B17+B22+B23+B29</f>
        <v>0</v>
      </c>
      <c r="C36" s="12">
        <f t="shared" si="6"/>
        <v>0</v>
      </c>
      <c r="D36" s="12">
        <f t="shared" si="6"/>
        <v>16226122</v>
      </c>
      <c r="E36" s="12">
        <f t="shared" si="6"/>
        <v>17641311</v>
      </c>
      <c r="F36" s="12">
        <f t="shared" si="6"/>
        <v>17934619</v>
      </c>
      <c r="G36" s="12">
        <f t="shared" si="6"/>
        <v>21049114</v>
      </c>
      <c r="H36" s="12">
        <f t="shared" si="6"/>
        <v>20230915</v>
      </c>
      <c r="I36" s="12">
        <f t="shared" si="6"/>
        <v>20495379</v>
      </c>
      <c r="J36" s="12">
        <f t="shared" si="6"/>
        <v>19553852</v>
      </c>
      <c r="K36" s="12">
        <f t="shared" si="6"/>
        <v>22680921</v>
      </c>
      <c r="L36" s="12">
        <f t="shared" si="6"/>
        <v>24080483</v>
      </c>
      <c r="M36" s="12">
        <f t="shared" si="6"/>
        <v>23309258</v>
      </c>
      <c r="N36" s="12">
        <f t="shared" si="6"/>
        <v>22764284</v>
      </c>
      <c r="O36" s="12">
        <f t="shared" si="6"/>
        <v>21051476</v>
      </c>
      <c r="P36" s="12">
        <f t="shared" si="6"/>
        <v>22250218</v>
      </c>
      <c r="Q36" s="12">
        <f t="shared" si="6"/>
        <v>19885434</v>
      </c>
      <c r="R36" s="12">
        <f t="shared" ref="R36:W36" si="7">SUM(R5:R18)-R16-R17+R22+R23+R29</f>
        <v>20011923</v>
      </c>
      <c r="S36" s="12">
        <f t="shared" si="7"/>
        <v>18783440</v>
      </c>
      <c r="T36" s="12">
        <f t="shared" si="7"/>
        <v>16609630</v>
      </c>
      <c r="U36" s="12">
        <f t="shared" si="7"/>
        <v>17426679</v>
      </c>
      <c r="V36" s="121">
        <f t="shared" si="7"/>
        <v>22187132</v>
      </c>
      <c r="W36" s="121">
        <f t="shared" si="7"/>
        <v>25873189</v>
      </c>
    </row>
    <row r="37" spans="1:23" ht="15" customHeight="1" x14ac:dyDescent="0.2">
      <c r="A37" s="28" t="s">
        <v>97</v>
      </c>
      <c r="L37" s="29"/>
      <c r="M37" s="70" t="str">
        <f>[1]財政指標!$M$1</f>
        <v>栃木市</v>
      </c>
      <c r="P37" s="70"/>
      <c r="Q37" s="70"/>
      <c r="R37" s="70"/>
      <c r="S37" s="70"/>
      <c r="T37" s="70"/>
      <c r="U37" s="70" t="str">
        <f>[1]財政指標!$M$1</f>
        <v>栃木市</v>
      </c>
    </row>
    <row r="38" spans="1:23" ht="15" customHeight="1" x14ac:dyDescent="0.15">
      <c r="N38" s="66"/>
      <c r="O38" s="66"/>
    </row>
    <row r="39" spans="1:23" ht="15" customHeight="1" x14ac:dyDescent="0.15">
      <c r="A39" s="2"/>
      <c r="B39" s="2" t="s">
        <v>10</v>
      </c>
      <c r="C39" s="2" t="s">
        <v>293</v>
      </c>
      <c r="D39" s="2" t="s">
        <v>294</v>
      </c>
      <c r="E39" s="2" t="s">
        <v>249</v>
      </c>
      <c r="F39" s="2" t="s">
        <v>250</v>
      </c>
      <c r="G39" s="2" t="s">
        <v>251</v>
      </c>
      <c r="H39" s="2" t="s">
        <v>252</v>
      </c>
      <c r="I39" s="2" t="s">
        <v>253</v>
      </c>
      <c r="J39" s="5" t="s">
        <v>254</v>
      </c>
      <c r="K39" s="5" t="s">
        <v>255</v>
      </c>
      <c r="L39" s="2" t="s">
        <v>295</v>
      </c>
      <c r="M39" s="2" t="s">
        <v>296</v>
      </c>
      <c r="N39" s="2" t="s">
        <v>258</v>
      </c>
      <c r="O39" s="2" t="s">
        <v>259</v>
      </c>
      <c r="P39" s="2" t="s">
        <v>260</v>
      </c>
      <c r="Q39" s="2" t="s">
        <v>261</v>
      </c>
      <c r="R39" s="2" t="s">
        <v>262</v>
      </c>
      <c r="S39" s="2" t="s">
        <v>263</v>
      </c>
      <c r="T39" s="2" t="s">
        <v>264</v>
      </c>
      <c r="U39" s="2" t="s">
        <v>265</v>
      </c>
      <c r="V39" s="117" t="s">
        <v>304</v>
      </c>
      <c r="W39" s="117" t="s">
        <v>305</v>
      </c>
    </row>
    <row r="40" spans="1:23" ht="15" customHeight="1" x14ac:dyDescent="0.15">
      <c r="A40" s="3" t="s">
        <v>266</v>
      </c>
      <c r="B40" s="26" t="e">
        <f>+B4/$B$32*100</f>
        <v>#DIV/0!</v>
      </c>
      <c r="C40" s="26" t="e">
        <f t="shared" ref="C40:W40" si="8">+C4/C$32*100</f>
        <v>#DIV/0!</v>
      </c>
      <c r="D40" s="26">
        <f t="shared" si="8"/>
        <v>40.847557702777991</v>
      </c>
      <c r="E40" s="26">
        <f t="shared" si="8"/>
        <v>41.935047980971198</v>
      </c>
      <c r="F40" s="26">
        <f t="shared" si="8"/>
        <v>42.400338530991206</v>
      </c>
      <c r="G40" s="26">
        <f t="shared" si="8"/>
        <v>38.274324974101724</v>
      </c>
      <c r="H40" s="26">
        <f t="shared" si="8"/>
        <v>40.209622348757307</v>
      </c>
      <c r="I40" s="26">
        <f t="shared" si="8"/>
        <v>40.963021224647669</v>
      </c>
      <c r="J40" s="26">
        <f t="shared" si="8"/>
        <v>42.36637582326729</v>
      </c>
      <c r="K40" s="26">
        <f t="shared" si="8"/>
        <v>38.122803946249881</v>
      </c>
      <c r="L40" s="26">
        <f t="shared" si="8"/>
        <v>36.522059822802454</v>
      </c>
      <c r="M40" s="26">
        <f t="shared" si="8"/>
        <v>37.559569050967021</v>
      </c>
      <c r="N40" s="26">
        <f t="shared" si="8"/>
        <v>37.008842714124647</v>
      </c>
      <c r="O40" s="26">
        <f t="shared" si="8"/>
        <v>37.873481246293586</v>
      </c>
      <c r="P40" s="26">
        <f t="shared" si="8"/>
        <v>34.883985481191345</v>
      </c>
      <c r="Q40" s="26">
        <f t="shared" si="8"/>
        <v>38.049987324245706</v>
      </c>
      <c r="R40" s="26">
        <f t="shared" si="8"/>
        <v>38.161710581355415</v>
      </c>
      <c r="S40" s="26">
        <f t="shared" si="8"/>
        <v>39.820048790543709</v>
      </c>
      <c r="T40" s="26">
        <f t="shared" si="8"/>
        <v>43.785745349010618</v>
      </c>
      <c r="U40" s="26">
        <f t="shared" si="8"/>
        <v>44.083058904731629</v>
      </c>
      <c r="V40" s="140">
        <f t="shared" si="8"/>
        <v>37.496355846160043</v>
      </c>
      <c r="W40" s="140">
        <f t="shared" si="8"/>
        <v>35.387775461505001</v>
      </c>
    </row>
    <row r="41" spans="1:23" ht="15" customHeight="1" x14ac:dyDescent="0.15">
      <c r="A41" s="3" t="s">
        <v>267</v>
      </c>
      <c r="B41" s="26" t="e">
        <f>+B5/$B$32*100</f>
        <v>#DIV/0!</v>
      </c>
      <c r="C41" s="26" t="e">
        <f t="shared" ref="C41:U41" si="9">+C5/C$32*100</f>
        <v>#DIV/0!</v>
      </c>
      <c r="D41" s="26">
        <f t="shared" si="9"/>
        <v>2.3740980017997968</v>
      </c>
      <c r="E41" s="26">
        <f t="shared" si="9"/>
        <v>2.4386366227980321</v>
      </c>
      <c r="F41" s="26">
        <f t="shared" si="9"/>
        <v>2.7354748495503034</v>
      </c>
      <c r="G41" s="26">
        <f t="shared" si="9"/>
        <v>2.596139092590815</v>
      </c>
      <c r="H41" s="26">
        <f t="shared" si="9"/>
        <v>2.6994265474018406</v>
      </c>
      <c r="I41" s="26">
        <f t="shared" si="9"/>
        <v>2.7385530639191606</v>
      </c>
      <c r="J41" s="26">
        <f t="shared" si="9"/>
        <v>1.7244397927267789</v>
      </c>
      <c r="K41" s="26">
        <f t="shared" si="9"/>
        <v>1.105761212026426</v>
      </c>
      <c r="L41" s="26">
        <f t="shared" si="9"/>
        <v>1.0935676959872842</v>
      </c>
      <c r="M41" s="26">
        <f t="shared" si="9"/>
        <v>1.1968307058912084</v>
      </c>
      <c r="N41" s="26">
        <f t="shared" si="9"/>
        <v>1.1881213536509874</v>
      </c>
      <c r="O41" s="26">
        <f t="shared" si="9"/>
        <v>1.2326936061379785</v>
      </c>
      <c r="P41" s="26">
        <f t="shared" si="9"/>
        <v>1.2419884054811148</v>
      </c>
      <c r="Q41" s="26">
        <f t="shared" si="9"/>
        <v>2.0157144885440301</v>
      </c>
      <c r="R41" s="26">
        <f t="shared" si="9"/>
        <v>2.5469673691602606</v>
      </c>
      <c r="S41" s="26">
        <f t="shared" si="9"/>
        <v>3.8291309364939492</v>
      </c>
      <c r="T41" s="26">
        <f t="shared" si="9"/>
        <v>1.5257035515423993</v>
      </c>
      <c r="U41" s="26">
        <f t="shared" si="9"/>
        <v>1.4747649789137383</v>
      </c>
      <c r="V41" s="140">
        <f t="shared" ref="V41:W55" si="10">+V5/V$32*100</f>
        <v>1.1947144076889222</v>
      </c>
      <c r="W41" s="140">
        <f t="shared" si="10"/>
        <v>1.1348179333383235</v>
      </c>
    </row>
    <row r="42" spans="1:23" ht="12.75" customHeight="1" x14ac:dyDescent="0.15">
      <c r="A42" s="3" t="s">
        <v>268</v>
      </c>
      <c r="B42" s="26" t="e">
        <f>+B6/$B$32*100</f>
        <v>#DIV/0!</v>
      </c>
      <c r="C42" s="26" t="e">
        <f t="shared" ref="C42:U42" si="11">+C6/C$32*100</f>
        <v>#DIV/0!</v>
      </c>
      <c r="D42" s="26">
        <f t="shared" si="11"/>
        <v>1.5647632573436538</v>
      </c>
      <c r="E42" s="26">
        <f t="shared" si="11"/>
        <v>1.067408365082539</v>
      </c>
      <c r="F42" s="26">
        <f t="shared" si="11"/>
        <v>1.1611153042673634</v>
      </c>
      <c r="G42" s="26">
        <f t="shared" si="11"/>
        <v>1.4347148300295489</v>
      </c>
      <c r="H42" s="26">
        <f t="shared" si="11"/>
        <v>1.019170226766104</v>
      </c>
      <c r="I42" s="26">
        <f t="shared" si="11"/>
        <v>0.55561140738374348</v>
      </c>
      <c r="J42" s="26">
        <f t="shared" si="11"/>
        <v>0.43863626341108214</v>
      </c>
      <c r="K42" s="26">
        <f t="shared" si="11"/>
        <v>0.32782227244864753</v>
      </c>
      <c r="L42" s="26">
        <f t="shared" si="11"/>
        <v>0.2984893054575265</v>
      </c>
      <c r="M42" s="26">
        <f t="shared" si="11"/>
        <v>1.3264135225468923</v>
      </c>
      <c r="N42" s="26">
        <f t="shared" si="11"/>
        <v>1.3108087975308071</v>
      </c>
      <c r="O42" s="26">
        <f t="shared" si="11"/>
        <v>0.42172246132216457</v>
      </c>
      <c r="P42" s="26">
        <f t="shared" si="11"/>
        <v>0.27425177835324299</v>
      </c>
      <c r="Q42" s="26">
        <f t="shared" si="11"/>
        <v>0.30079341781685642</v>
      </c>
      <c r="R42" s="26">
        <f t="shared" si="11"/>
        <v>0.17227474892133712</v>
      </c>
      <c r="S42" s="26">
        <f t="shared" si="11"/>
        <v>0.12039122653471211</v>
      </c>
      <c r="T42" s="26">
        <f t="shared" si="11"/>
        <v>0.16396890608077089</v>
      </c>
      <c r="U42" s="26">
        <f t="shared" si="11"/>
        <v>0.164011826953219</v>
      </c>
      <c r="V42" s="140">
        <f t="shared" si="10"/>
        <v>0.11651351381069892</v>
      </c>
      <c r="W42" s="140">
        <f t="shared" si="10"/>
        <v>9.6202662871542804E-2</v>
      </c>
    </row>
    <row r="43" spans="1:23" ht="12.75" customHeight="1" x14ac:dyDescent="0.15">
      <c r="A43" s="3" t="s">
        <v>269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t="shared" ref="Q43:U55" si="12">+Q7/Q$32*100</f>
        <v>4.7061803460452203E-2</v>
      </c>
      <c r="R43" s="26">
        <f t="shared" si="12"/>
        <v>8.1273942114799894E-2</v>
      </c>
      <c r="S43" s="26">
        <f t="shared" si="12"/>
        <v>0.12938378488286276</v>
      </c>
      <c r="T43" s="26">
        <f t="shared" si="12"/>
        <v>0.1458173581090644</v>
      </c>
      <c r="U43" s="26">
        <f t="shared" si="12"/>
        <v>5.215546081574244E-2</v>
      </c>
      <c r="V43" s="140">
        <f t="shared" si="10"/>
        <v>3.5716257955413534E-2</v>
      </c>
      <c r="W43" s="140">
        <f t="shared" si="10"/>
        <v>4.368719794015978E-2</v>
      </c>
    </row>
    <row r="44" spans="1:23" ht="12.75" customHeight="1" x14ac:dyDescent="0.15">
      <c r="A44" s="3" t="s">
        <v>270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2"/>
        <v>5.4702165731167866E-2</v>
      </c>
      <c r="R44" s="26">
        <f t="shared" si="12"/>
        <v>0.11998217857993775</v>
      </c>
      <c r="S44" s="26">
        <f t="shared" si="12"/>
        <v>9.4267517817984897E-2</v>
      </c>
      <c r="T44" s="26">
        <f t="shared" si="12"/>
        <v>8.3634804484116129E-2</v>
      </c>
      <c r="U44" s="26">
        <f t="shared" si="12"/>
        <v>3.0354944590046739E-2</v>
      </c>
      <c r="V44" s="140">
        <f t="shared" si="10"/>
        <v>2.1032118501776317E-2</v>
      </c>
      <c r="W44" s="140">
        <f t="shared" si="10"/>
        <v>1.6893113998726537E-2</v>
      </c>
    </row>
    <row r="45" spans="1:23" ht="15" customHeight="1" x14ac:dyDescent="0.15">
      <c r="A45" s="3" t="s">
        <v>271</v>
      </c>
      <c r="B45" s="26" t="e">
        <f t="shared" ref="B45:B65" si="13">+B9/$B$32*100</f>
        <v>#DIV/0!</v>
      </c>
      <c r="C45" s="26" t="e">
        <f t="shared" ref="C45:R60" si="14">+C9/C$32*100</f>
        <v>#DIV/0!</v>
      </c>
      <c r="D45" s="26">
        <f t="shared" si="14"/>
        <v>0</v>
      </c>
      <c r="E45" s="26">
        <f t="shared" si="14"/>
        <v>0</v>
      </c>
      <c r="F45" s="26">
        <f t="shared" si="14"/>
        <v>0</v>
      </c>
      <c r="G45" s="26">
        <f t="shared" si="14"/>
        <v>0</v>
      </c>
      <c r="H45" s="26">
        <f t="shared" si="14"/>
        <v>0</v>
      </c>
      <c r="I45" s="26">
        <f t="shared" si="14"/>
        <v>0</v>
      </c>
      <c r="J45" s="26">
        <f t="shared" si="14"/>
        <v>0.73726266528240458</v>
      </c>
      <c r="K45" s="26">
        <f t="shared" si="14"/>
        <v>2.9750001891899394</v>
      </c>
      <c r="L45" s="26">
        <f t="shared" si="14"/>
        <v>2.737356888903641</v>
      </c>
      <c r="M45" s="26">
        <f t="shared" si="14"/>
        <v>2.9877207438931923</v>
      </c>
      <c r="N45" s="26">
        <f t="shared" si="14"/>
        <v>2.8502219625874528</v>
      </c>
      <c r="O45" s="26">
        <f t="shared" si="14"/>
        <v>2.5415218363956003</v>
      </c>
      <c r="P45" s="26">
        <f t="shared" si="14"/>
        <v>2.6699803198549521</v>
      </c>
      <c r="Q45" s="26">
        <f t="shared" si="12"/>
        <v>3.2678412733076896</v>
      </c>
      <c r="R45" s="26">
        <f t="shared" si="12"/>
        <v>2.9905544328199083</v>
      </c>
      <c r="S45" s="26">
        <f t="shared" si="12"/>
        <v>3.1790642786763863</v>
      </c>
      <c r="T45" s="26">
        <f t="shared" si="12"/>
        <v>3.1811845286227727</v>
      </c>
      <c r="U45" s="26">
        <f t="shared" si="12"/>
        <v>2.9289600786647223</v>
      </c>
      <c r="V45" s="140">
        <f t="shared" si="10"/>
        <v>2.726892169442229</v>
      </c>
      <c r="W45" s="140">
        <f t="shared" si="10"/>
        <v>2.6265895187055905</v>
      </c>
    </row>
    <row r="46" spans="1:23" ht="15" customHeight="1" x14ac:dyDescent="0.15">
      <c r="A46" s="3" t="s">
        <v>272</v>
      </c>
      <c r="B46" s="26" t="e">
        <f t="shared" si="13"/>
        <v>#DIV/0!</v>
      </c>
      <c r="C46" s="26" t="e">
        <f t="shared" si="14"/>
        <v>#DIV/0!</v>
      </c>
      <c r="D46" s="26">
        <f t="shared" si="14"/>
        <v>0.88409065518527497</v>
      </c>
      <c r="E46" s="26">
        <f t="shared" si="14"/>
        <v>0.98518521745219867</v>
      </c>
      <c r="F46" s="26">
        <f t="shared" si="14"/>
        <v>0.99530856603987028</v>
      </c>
      <c r="G46" s="26">
        <f t="shared" si="14"/>
        <v>0.91273471956817964</v>
      </c>
      <c r="H46" s="26">
        <f t="shared" si="14"/>
        <v>1.0066163626321414</v>
      </c>
      <c r="I46" s="26">
        <f t="shared" si="14"/>
        <v>1.0508920926987875</v>
      </c>
      <c r="J46" s="26">
        <f t="shared" si="14"/>
        <v>1.0402687598762987</v>
      </c>
      <c r="K46" s="26">
        <f t="shared" si="14"/>
        <v>0.94885565312150788</v>
      </c>
      <c r="L46" s="26">
        <f t="shared" si="14"/>
        <v>0.88885878431738485</v>
      </c>
      <c r="M46" s="26">
        <f t="shared" si="14"/>
        <v>0.86498808587910614</v>
      </c>
      <c r="N46" s="26">
        <f t="shared" si="14"/>
        <v>0.86230111118544228</v>
      </c>
      <c r="O46" s="26">
        <f t="shared" si="14"/>
        <v>0.88843251452907135</v>
      </c>
      <c r="P46" s="26">
        <f t="shared" si="14"/>
        <v>0.82907472079949718</v>
      </c>
      <c r="Q46" s="26">
        <f t="shared" si="12"/>
        <v>0.8808732302165766</v>
      </c>
      <c r="R46" s="26">
        <f t="shared" si="12"/>
        <v>0.84964589987257877</v>
      </c>
      <c r="S46" s="26">
        <f t="shared" si="12"/>
        <v>0.85507265349487072</v>
      </c>
      <c r="T46" s="26">
        <f t="shared" si="12"/>
        <v>0.86913950814798446</v>
      </c>
      <c r="U46" s="26">
        <f t="shared" si="12"/>
        <v>0.81850063567137521</v>
      </c>
      <c r="V46" s="140">
        <f t="shared" si="10"/>
        <v>0.72137508790094673</v>
      </c>
      <c r="W46" s="140">
        <f t="shared" si="10"/>
        <v>0.67375141291421603</v>
      </c>
    </row>
    <row r="47" spans="1:23" ht="15" customHeight="1" x14ac:dyDescent="0.15">
      <c r="A47" s="3" t="s">
        <v>273</v>
      </c>
      <c r="B47" s="26" t="e">
        <f t="shared" si="13"/>
        <v>#DIV/0!</v>
      </c>
      <c r="C47" s="26" t="e">
        <f t="shared" si="14"/>
        <v>#DIV/0!</v>
      </c>
      <c r="D47" s="26">
        <f t="shared" si="14"/>
        <v>8.5303530478352454E-3</v>
      </c>
      <c r="E47" s="26">
        <f t="shared" si="14"/>
        <v>1.586971979408237E-2</v>
      </c>
      <c r="F47" s="26">
        <f t="shared" si="14"/>
        <v>1.4575867149901885E-2</v>
      </c>
      <c r="G47" s="26">
        <f t="shared" si="14"/>
        <v>1.3261238169411554E-2</v>
      </c>
      <c r="H47" s="26">
        <f t="shared" si="14"/>
        <v>1.2936590634495518E-2</v>
      </c>
      <c r="I47" s="26">
        <f t="shared" si="14"/>
        <v>1.0848653375163953E-2</v>
      </c>
      <c r="J47" s="26">
        <f t="shared" si="14"/>
        <v>2.1891987970587893E-2</v>
      </c>
      <c r="K47" s="26">
        <f t="shared" si="14"/>
        <v>2.0404261061935741E-2</v>
      </c>
      <c r="L47" s="26">
        <f t="shared" si="14"/>
        <v>1.7547372818144866E-2</v>
      </c>
      <c r="M47" s="26">
        <f t="shared" si="14"/>
        <v>2.7942330509673494E-3</v>
      </c>
      <c r="N47" s="26">
        <f t="shared" si="14"/>
        <v>2.8410753351595111E-4</v>
      </c>
      <c r="O47" s="26">
        <f t="shared" si="14"/>
        <v>0</v>
      </c>
      <c r="P47" s="26">
        <f t="shared" si="14"/>
        <v>0</v>
      </c>
      <c r="Q47" s="26">
        <f t="shared" si="12"/>
        <v>2.2094743408663003E-6</v>
      </c>
      <c r="R47" s="26">
        <f t="shared" si="12"/>
        <v>2.1892560638616501E-6</v>
      </c>
      <c r="S47" s="26">
        <f t="shared" si="12"/>
        <v>2.2532093079806129E-6</v>
      </c>
      <c r="T47" s="26">
        <f t="shared" si="12"/>
        <v>2.3179093310824273E-6</v>
      </c>
      <c r="U47" s="26">
        <f t="shared" si="12"/>
        <v>2.3088875477330751E-6</v>
      </c>
      <c r="V47" s="140">
        <f t="shared" si="10"/>
        <v>0</v>
      </c>
      <c r="W47" s="140">
        <f t="shared" si="10"/>
        <v>0</v>
      </c>
    </row>
    <row r="48" spans="1:23" ht="15" customHeight="1" x14ac:dyDescent="0.15">
      <c r="A48" s="3" t="s">
        <v>274</v>
      </c>
      <c r="B48" s="26" t="e">
        <f t="shared" si="13"/>
        <v>#DIV/0!</v>
      </c>
      <c r="C48" s="26" t="e">
        <f t="shared" si="14"/>
        <v>#DIV/0!</v>
      </c>
      <c r="D48" s="26">
        <f t="shared" si="14"/>
        <v>1.3831931895240197</v>
      </c>
      <c r="E48" s="26">
        <f t="shared" si="14"/>
        <v>1.1941538490726187</v>
      </c>
      <c r="F48" s="26">
        <f t="shared" si="14"/>
        <v>1.0722102411806063</v>
      </c>
      <c r="G48" s="26">
        <f t="shared" si="14"/>
        <v>1.0997639061643634</v>
      </c>
      <c r="H48" s="26">
        <f t="shared" si="14"/>
        <v>1.1897053269070363</v>
      </c>
      <c r="I48" s="26">
        <f t="shared" si="14"/>
        <v>1.1799753763297258</v>
      </c>
      <c r="J48" s="26">
        <f t="shared" si="14"/>
        <v>0.99502992297158754</v>
      </c>
      <c r="K48" s="26">
        <f t="shared" si="14"/>
        <v>0.8170200314307553</v>
      </c>
      <c r="L48" s="26">
        <f t="shared" si="14"/>
        <v>0.78287194793921899</v>
      </c>
      <c r="M48" s="26">
        <f t="shared" si="14"/>
        <v>0.78862412005997096</v>
      </c>
      <c r="N48" s="26">
        <f t="shared" si="14"/>
        <v>0.80423075769823593</v>
      </c>
      <c r="O48" s="26">
        <f t="shared" si="14"/>
        <v>0.73150706102611973</v>
      </c>
      <c r="P48" s="26">
        <f t="shared" si="14"/>
        <v>0.79049499039262117</v>
      </c>
      <c r="Q48" s="26">
        <f t="shared" si="12"/>
        <v>0.8372604162022167</v>
      </c>
      <c r="R48" s="26">
        <f t="shared" si="12"/>
        <v>0.86413220724715134</v>
      </c>
      <c r="S48" s="26">
        <f t="shared" si="12"/>
        <v>0.85176043581213912</v>
      </c>
      <c r="T48" s="26">
        <f t="shared" si="12"/>
        <v>0.90264488752878091</v>
      </c>
      <c r="U48" s="26">
        <f t="shared" si="12"/>
        <v>0.75459062835012369</v>
      </c>
      <c r="V48" s="140">
        <f t="shared" si="10"/>
        <v>0.40781454276758661</v>
      </c>
      <c r="W48" s="140">
        <f t="shared" si="10"/>
        <v>0.33634718492991722</v>
      </c>
    </row>
    <row r="49" spans="1:23" ht="15" customHeight="1" x14ac:dyDescent="0.15">
      <c r="A49" s="3" t="s">
        <v>275</v>
      </c>
      <c r="B49" s="26" t="e">
        <f t="shared" si="13"/>
        <v>#DIV/0!</v>
      </c>
      <c r="C49" s="26" t="e">
        <f t="shared" si="14"/>
        <v>#DIV/0!</v>
      </c>
      <c r="D49" s="26">
        <f t="shared" si="14"/>
        <v>0</v>
      </c>
      <c r="E49" s="26">
        <f t="shared" si="14"/>
        <v>0</v>
      </c>
      <c r="F49" s="26">
        <f t="shared" si="14"/>
        <v>0</v>
      </c>
      <c r="G49" s="26">
        <f t="shared" si="14"/>
        <v>0</v>
      </c>
      <c r="H49" s="26">
        <f t="shared" si="14"/>
        <v>0</v>
      </c>
      <c r="I49" s="26">
        <f t="shared" si="14"/>
        <v>0</v>
      </c>
      <c r="J49" s="26">
        <f t="shared" si="14"/>
        <v>0</v>
      </c>
      <c r="K49" s="26">
        <f t="shared" si="14"/>
        <v>0</v>
      </c>
      <c r="L49" s="26">
        <f t="shared" si="14"/>
        <v>0</v>
      </c>
      <c r="M49" s="26">
        <f t="shared" si="14"/>
        <v>0</v>
      </c>
      <c r="N49" s="26">
        <f t="shared" si="14"/>
        <v>0</v>
      </c>
      <c r="O49" s="26">
        <f t="shared" si="14"/>
        <v>0</v>
      </c>
      <c r="P49" s="26">
        <f t="shared" si="14"/>
        <v>0</v>
      </c>
      <c r="Q49" s="26">
        <f t="shared" si="12"/>
        <v>0</v>
      </c>
      <c r="R49" s="26">
        <f t="shared" si="12"/>
        <v>0</v>
      </c>
      <c r="S49" s="26">
        <f t="shared" si="12"/>
        <v>0</v>
      </c>
      <c r="T49" s="26">
        <f t="shared" si="12"/>
        <v>0</v>
      </c>
      <c r="U49" s="26">
        <f t="shared" si="12"/>
        <v>0</v>
      </c>
      <c r="V49" s="140">
        <f t="shared" si="10"/>
        <v>0</v>
      </c>
      <c r="W49" s="140">
        <f t="shared" si="10"/>
        <v>0</v>
      </c>
    </row>
    <row r="50" spans="1:23" ht="15" customHeight="1" x14ac:dyDescent="0.15">
      <c r="A50" s="3" t="s">
        <v>123</v>
      </c>
      <c r="B50" s="26" t="e">
        <f t="shared" si="13"/>
        <v>#DIV/0!</v>
      </c>
      <c r="C50" s="26" t="e">
        <f t="shared" si="14"/>
        <v>#DIV/0!</v>
      </c>
      <c r="D50" s="26">
        <f t="shared" si="14"/>
        <v>0</v>
      </c>
      <c r="E50" s="26">
        <f t="shared" si="14"/>
        <v>0</v>
      </c>
      <c r="F50" s="26">
        <f t="shared" si="14"/>
        <v>0</v>
      </c>
      <c r="G50" s="26">
        <f t="shared" si="14"/>
        <v>0</v>
      </c>
      <c r="H50" s="26">
        <f t="shared" si="14"/>
        <v>0</v>
      </c>
      <c r="I50" s="26">
        <f t="shared" si="14"/>
        <v>0</v>
      </c>
      <c r="J50" s="26">
        <f t="shared" si="14"/>
        <v>0</v>
      </c>
      <c r="K50" s="26">
        <f t="shared" si="14"/>
        <v>0</v>
      </c>
      <c r="L50" s="26">
        <f t="shared" si="14"/>
        <v>0.83777256162364899</v>
      </c>
      <c r="M50" s="26">
        <f t="shared" si="14"/>
        <v>1.1731615427530291</v>
      </c>
      <c r="N50" s="26">
        <f t="shared" si="14"/>
        <v>1.1846057784161135</v>
      </c>
      <c r="O50" s="26">
        <f t="shared" si="14"/>
        <v>1.1530762748350978</v>
      </c>
      <c r="P50" s="26">
        <f t="shared" si="14"/>
        <v>1.0966803860292009</v>
      </c>
      <c r="Q50" s="26">
        <f t="shared" si="12"/>
        <v>1.1595829519964744</v>
      </c>
      <c r="R50" s="26">
        <f t="shared" si="12"/>
        <v>1.1266196307920353</v>
      </c>
      <c r="S50" s="26">
        <f t="shared" si="12"/>
        <v>0.90476267836376723</v>
      </c>
      <c r="T50" s="26">
        <f t="shared" si="12"/>
        <v>0.24572620400671025</v>
      </c>
      <c r="U50" s="26">
        <f t="shared" si="12"/>
        <v>0.52097738627049106</v>
      </c>
      <c r="V50" s="140">
        <f t="shared" si="10"/>
        <v>0.47485480088383997</v>
      </c>
      <c r="W50" s="140">
        <f t="shared" si="10"/>
        <v>0.4608237920190274</v>
      </c>
    </row>
    <row r="51" spans="1:23" ht="15" customHeight="1" x14ac:dyDescent="0.15">
      <c r="A51" s="3" t="s">
        <v>276</v>
      </c>
      <c r="B51" s="26" t="e">
        <f t="shared" si="13"/>
        <v>#DIV/0!</v>
      </c>
      <c r="C51" s="26" t="e">
        <f t="shared" si="14"/>
        <v>#DIV/0!</v>
      </c>
      <c r="D51" s="26">
        <f t="shared" si="14"/>
        <v>13.996558299742057</v>
      </c>
      <c r="E51" s="26">
        <f t="shared" si="14"/>
        <v>14.923044683908108</v>
      </c>
      <c r="F51" s="26">
        <f t="shared" si="14"/>
        <v>14.543111217706892</v>
      </c>
      <c r="G51" s="26">
        <f t="shared" si="14"/>
        <v>14.535787642084658</v>
      </c>
      <c r="H51" s="26">
        <f t="shared" si="14"/>
        <v>15.478973190900216</v>
      </c>
      <c r="I51" s="26">
        <f t="shared" si="14"/>
        <v>16.146590134113818</v>
      </c>
      <c r="J51" s="26">
        <f t="shared" si="14"/>
        <v>16.667085784624756</v>
      </c>
      <c r="K51" s="26">
        <f t="shared" si="14"/>
        <v>17.073860256743359</v>
      </c>
      <c r="L51" s="26">
        <f t="shared" si="14"/>
        <v>18.754327151606169</v>
      </c>
      <c r="M51" s="26">
        <f t="shared" si="14"/>
        <v>20.877533757297268</v>
      </c>
      <c r="N51" s="26">
        <f t="shared" si="14"/>
        <v>18.75328218294003</v>
      </c>
      <c r="O51" s="26">
        <f t="shared" si="14"/>
        <v>17.528576515129298</v>
      </c>
      <c r="P51" s="26">
        <f t="shared" si="14"/>
        <v>13.949358689928381</v>
      </c>
      <c r="Q51" s="26">
        <f t="shared" si="12"/>
        <v>14.914340668331521</v>
      </c>
      <c r="R51" s="26">
        <f t="shared" si="12"/>
        <v>15.238124177975395</v>
      </c>
      <c r="S51" s="26">
        <f t="shared" si="12"/>
        <v>14.541933475752685</v>
      </c>
      <c r="T51" s="26">
        <f t="shared" si="12"/>
        <v>14.207717961242979</v>
      </c>
      <c r="U51" s="26">
        <f t="shared" si="12"/>
        <v>16.130391745948668</v>
      </c>
      <c r="V51" s="140">
        <f t="shared" si="10"/>
        <v>14.945489950575027</v>
      </c>
      <c r="W51" s="140">
        <f t="shared" si="10"/>
        <v>17.212227466895762</v>
      </c>
    </row>
    <row r="52" spans="1:23" ht="15" customHeight="1" x14ac:dyDescent="0.15">
      <c r="A52" s="3" t="s">
        <v>277</v>
      </c>
      <c r="B52" s="26" t="e">
        <f t="shared" si="13"/>
        <v>#DIV/0!</v>
      </c>
      <c r="C52" s="26" t="e">
        <f t="shared" si="14"/>
        <v>#DIV/0!</v>
      </c>
      <c r="D52" s="26">
        <f t="shared" si="14"/>
        <v>11.927310835232868</v>
      </c>
      <c r="E52" s="26">
        <f t="shared" si="14"/>
        <v>12.843235759137675</v>
      </c>
      <c r="F52" s="26">
        <f t="shared" si="14"/>
        <v>0</v>
      </c>
      <c r="G52" s="26">
        <f t="shared" si="14"/>
        <v>0</v>
      </c>
      <c r="H52" s="26">
        <f t="shared" si="14"/>
        <v>0</v>
      </c>
      <c r="I52" s="26">
        <f t="shared" si="14"/>
        <v>0</v>
      </c>
      <c r="J52" s="26">
        <f t="shared" si="14"/>
        <v>14.480479403021764</v>
      </c>
      <c r="K52" s="26">
        <f t="shared" si="14"/>
        <v>14.819180328282384</v>
      </c>
      <c r="L52" s="26">
        <f t="shared" si="14"/>
        <v>16.343297381116255</v>
      </c>
      <c r="M52" s="26">
        <f t="shared" si="14"/>
        <v>18.157872966004437</v>
      </c>
      <c r="N52" s="26">
        <f t="shared" si="14"/>
        <v>16.161134101678655</v>
      </c>
      <c r="O52" s="26">
        <f t="shared" si="14"/>
        <v>14.933397056308406</v>
      </c>
      <c r="P52" s="26">
        <f t="shared" si="14"/>
        <v>11.658129120749516</v>
      </c>
      <c r="Q52" s="26">
        <f t="shared" si="12"/>
        <v>12.626509529440739</v>
      </c>
      <c r="R52" s="26">
        <f t="shared" si="12"/>
        <v>13.207978866323083</v>
      </c>
      <c r="S52" s="26">
        <f t="shared" si="12"/>
        <v>12.603594396097206</v>
      </c>
      <c r="T52" s="26">
        <f t="shared" si="12"/>
        <v>12.138666329673557</v>
      </c>
      <c r="U52" s="26">
        <f t="shared" si="12"/>
        <v>13.993126118526142</v>
      </c>
      <c r="V52" s="140">
        <f t="shared" si="10"/>
        <v>12.690456108685192</v>
      </c>
      <c r="W52" s="140">
        <f t="shared" si="10"/>
        <v>15.244567268497391</v>
      </c>
    </row>
    <row r="53" spans="1:23" ht="15" customHeight="1" x14ac:dyDescent="0.15">
      <c r="A53" s="3" t="s">
        <v>278</v>
      </c>
      <c r="B53" s="26" t="e">
        <f t="shared" si="13"/>
        <v>#DIV/0!</v>
      </c>
      <c r="C53" s="26" t="e">
        <f t="shared" si="14"/>
        <v>#DIV/0!</v>
      </c>
      <c r="D53" s="26">
        <f t="shared" si="14"/>
        <v>2.0692474645091874</v>
      </c>
      <c r="E53" s="26">
        <f t="shared" si="14"/>
        <v>2.0798089247704303</v>
      </c>
      <c r="F53" s="26">
        <f t="shared" si="14"/>
        <v>0</v>
      </c>
      <c r="G53" s="26">
        <f t="shared" si="14"/>
        <v>0</v>
      </c>
      <c r="H53" s="26">
        <f t="shared" si="14"/>
        <v>0</v>
      </c>
      <c r="I53" s="26">
        <f t="shared" si="14"/>
        <v>0</v>
      </c>
      <c r="J53" s="26">
        <f t="shared" si="14"/>
        <v>2.1866063816029939</v>
      </c>
      <c r="K53" s="26">
        <f t="shared" si="14"/>
        <v>2.2546799284609778</v>
      </c>
      <c r="L53" s="26">
        <f t="shared" si="14"/>
        <v>2.4110297704899142</v>
      </c>
      <c r="M53" s="26">
        <f t="shared" si="14"/>
        <v>2.7196607912928301</v>
      </c>
      <c r="N53" s="26">
        <f t="shared" si="14"/>
        <v>2.5921480812613766</v>
      </c>
      <c r="O53" s="26">
        <f t="shared" si="14"/>
        <v>2.5951794588208923</v>
      </c>
      <c r="P53" s="26">
        <f t="shared" si="14"/>
        <v>2.2912295691788658</v>
      </c>
      <c r="Q53" s="26">
        <f t="shared" si="12"/>
        <v>2.2878311388907826</v>
      </c>
      <c r="R53" s="26">
        <f t="shared" si="12"/>
        <v>2.0301453116523134</v>
      </c>
      <c r="S53" s="26">
        <f t="shared" si="12"/>
        <v>1.938339079655478</v>
      </c>
      <c r="T53" s="26">
        <f t="shared" si="12"/>
        <v>2.0690516315694243</v>
      </c>
      <c r="U53" s="26">
        <f t="shared" si="12"/>
        <v>2.1372656274225283</v>
      </c>
      <c r="V53" s="140">
        <f t="shared" si="10"/>
        <v>2.255033841889837</v>
      </c>
      <c r="W53" s="140">
        <f t="shared" si="10"/>
        <v>1.9676601983983684</v>
      </c>
    </row>
    <row r="54" spans="1:23" ht="15" customHeight="1" x14ac:dyDescent="0.15">
      <c r="A54" s="3" t="s">
        <v>279</v>
      </c>
      <c r="B54" s="26" t="e">
        <f t="shared" si="13"/>
        <v>#DIV/0!</v>
      </c>
      <c r="C54" s="26" t="e">
        <f t="shared" si="14"/>
        <v>#DIV/0!</v>
      </c>
      <c r="D54" s="26">
        <f t="shared" si="14"/>
        <v>9.1086820680274655E-2</v>
      </c>
      <c r="E54" s="26">
        <f t="shared" si="14"/>
        <v>8.2826802848925379E-2</v>
      </c>
      <c r="F54" s="26">
        <f t="shared" si="14"/>
        <v>8.5073614378504359E-2</v>
      </c>
      <c r="G54" s="26">
        <f t="shared" si="14"/>
        <v>7.9917369411744404E-2</v>
      </c>
      <c r="H54" s="26">
        <f t="shared" si="14"/>
        <v>7.9722364977515572E-2</v>
      </c>
      <c r="I54" s="26">
        <f t="shared" si="14"/>
        <v>7.9285234742009589E-2</v>
      </c>
      <c r="J54" s="26">
        <f t="shared" si="14"/>
        <v>7.6179455675210797E-2</v>
      </c>
      <c r="K54" s="26">
        <f t="shared" si="14"/>
        <v>6.7097347052546885E-2</v>
      </c>
      <c r="L54" s="26">
        <f t="shared" si="14"/>
        <v>6.2208431005749812E-2</v>
      </c>
      <c r="M54" s="26">
        <f t="shared" si="14"/>
        <v>5.5192834600501103E-2</v>
      </c>
      <c r="N54" s="26">
        <f t="shared" si="14"/>
        <v>5.4883852445829641E-2</v>
      </c>
      <c r="O54" s="26">
        <f t="shared" si="14"/>
        <v>5.4178244113925716E-2</v>
      </c>
      <c r="P54" s="26">
        <f t="shared" si="14"/>
        <v>5.4451907641659435E-2</v>
      </c>
      <c r="Q54" s="26">
        <f t="shared" si="12"/>
        <v>5.9463582935734741E-2</v>
      </c>
      <c r="R54" s="26">
        <f t="shared" si="12"/>
        <v>6.1336387141211861E-2</v>
      </c>
      <c r="S54" s="26">
        <f t="shared" si="12"/>
        <v>6.4984809651468856E-2</v>
      </c>
      <c r="T54" s="26">
        <f t="shared" si="12"/>
        <v>6.4175955649679151E-2</v>
      </c>
      <c r="U54" s="26">
        <f t="shared" si="12"/>
        <v>5.7463593287980778E-2</v>
      </c>
      <c r="V54" s="140">
        <f t="shared" si="10"/>
        <v>4.9686275125591178E-2</v>
      </c>
      <c r="W54" s="140">
        <f t="shared" si="10"/>
        <v>4.3673495530195568E-2</v>
      </c>
    </row>
    <row r="55" spans="1:23" ht="15" customHeight="1" x14ac:dyDescent="0.15">
      <c r="A55" s="3" t="s">
        <v>280</v>
      </c>
      <c r="B55" s="26" t="e">
        <f t="shared" si="13"/>
        <v>#DIV/0!</v>
      </c>
      <c r="C55" s="26" t="e">
        <f t="shared" si="14"/>
        <v>#DIV/0!</v>
      </c>
      <c r="D55" s="26">
        <f t="shared" si="14"/>
        <v>0.43654431703152341</v>
      </c>
      <c r="E55" s="26">
        <f t="shared" si="14"/>
        <v>0.41999145993705045</v>
      </c>
      <c r="F55" s="26">
        <f t="shared" si="14"/>
        <v>0.48111724135329403</v>
      </c>
      <c r="G55" s="26">
        <f t="shared" si="14"/>
        <v>0.42863189986655253</v>
      </c>
      <c r="H55" s="26">
        <f t="shared" si="14"/>
        <v>0.63308834560620519</v>
      </c>
      <c r="I55" s="26">
        <f t="shared" si="14"/>
        <v>0.5708880825446887</v>
      </c>
      <c r="J55" s="26">
        <f t="shared" si="14"/>
        <v>0.61438087754925264</v>
      </c>
      <c r="K55" s="26">
        <f t="shared" si="14"/>
        <v>0.7862552247954856</v>
      </c>
      <c r="L55" s="26">
        <f t="shared" si="14"/>
        <v>0.70467008277443732</v>
      </c>
      <c r="M55" s="26">
        <f t="shared" si="14"/>
        <v>0.45790623581263895</v>
      </c>
      <c r="N55" s="26">
        <f t="shared" si="14"/>
        <v>0.67823008855345668</v>
      </c>
      <c r="O55" s="26">
        <f t="shared" si="14"/>
        <v>0.79169764593136138</v>
      </c>
      <c r="P55" s="26">
        <f t="shared" si="14"/>
        <v>0.4328221404500614</v>
      </c>
      <c r="Q55" s="26">
        <f t="shared" si="12"/>
        <v>0.49720905829684792</v>
      </c>
      <c r="R55" s="26">
        <f t="shared" si="12"/>
        <v>0.50168554108240804</v>
      </c>
      <c r="S55" s="26">
        <f t="shared" si="12"/>
        <v>0.61071210404437326</v>
      </c>
      <c r="T55" s="26">
        <f t="shared" si="12"/>
        <v>0.58903870876132169</v>
      </c>
      <c r="U55" s="26">
        <f t="shared" si="12"/>
        <v>0.63755080966798638</v>
      </c>
      <c r="V55" s="140">
        <f t="shared" si="10"/>
        <v>0.56210147361161944</v>
      </c>
      <c r="W55" s="140">
        <f t="shared" si="10"/>
        <v>0.50334041265081664</v>
      </c>
    </row>
    <row r="56" spans="1:23" ht="15" customHeight="1" x14ac:dyDescent="0.15">
      <c r="A56" s="3" t="s">
        <v>281</v>
      </c>
      <c r="B56" s="26" t="e">
        <f t="shared" si="13"/>
        <v>#DIV/0!</v>
      </c>
      <c r="C56" s="26" t="e">
        <f t="shared" si="14"/>
        <v>#DIV/0!</v>
      </c>
      <c r="D56" s="26">
        <f t="shared" si="14"/>
        <v>1.2132929751475496</v>
      </c>
      <c r="E56" s="26">
        <f t="shared" si="14"/>
        <v>1.1532357544941745</v>
      </c>
      <c r="F56" s="26">
        <f t="shared" si="14"/>
        <v>1.2479773825446787</v>
      </c>
      <c r="G56" s="26">
        <f t="shared" si="14"/>
        <v>1.2466272347531775</v>
      </c>
      <c r="H56" s="26">
        <f t="shared" si="14"/>
        <v>1.4042583237740502</v>
      </c>
      <c r="I56" s="26">
        <f t="shared" si="14"/>
        <v>1.4393994157977588</v>
      </c>
      <c r="J56" s="26">
        <f t="shared" si="14"/>
        <v>1.4152947892600438</v>
      </c>
      <c r="K56" s="26">
        <f t="shared" si="14"/>
        <v>1.265215537791321</v>
      </c>
      <c r="L56" s="26">
        <f t="shared" si="14"/>
        <v>1.2161820674382762</v>
      </c>
      <c r="M56" s="26">
        <f t="shared" si="14"/>
        <v>1.4635484323855463</v>
      </c>
      <c r="N56" s="26">
        <f t="shared" si="14"/>
        <v>1.2746739983579403</v>
      </c>
      <c r="O56" s="26">
        <f t="shared" si="14"/>
        <v>1.3694407706443767</v>
      </c>
      <c r="P56" s="26">
        <f t="shared" si="14"/>
        <v>1.371185178880852</v>
      </c>
      <c r="Q56" s="26">
        <f t="shared" si="14"/>
        <v>1.5370318725953462</v>
      </c>
      <c r="R56" s="26">
        <f t="shared" si="14"/>
        <v>1.4817738850080555</v>
      </c>
      <c r="S56" s="26">
        <f t="shared" ref="S56:W67" si="15">+S20/S$32*100</f>
        <v>1.4642165238608895</v>
      </c>
      <c r="T56" s="26">
        <f t="shared" si="15"/>
        <v>1.3914386535394498</v>
      </c>
      <c r="U56" s="26">
        <f t="shared" si="15"/>
        <v>1.8101308952219675</v>
      </c>
      <c r="V56" s="140">
        <f t="shared" si="15"/>
        <v>1.2394687757943708</v>
      </c>
      <c r="W56" s="140">
        <f t="shared" si="15"/>
        <v>1.1334476923419032</v>
      </c>
    </row>
    <row r="57" spans="1:23" ht="15" customHeight="1" x14ac:dyDescent="0.15">
      <c r="A57" s="4" t="s">
        <v>282</v>
      </c>
      <c r="B57" s="26" t="e">
        <f t="shared" si="13"/>
        <v>#DIV/0!</v>
      </c>
      <c r="C57" s="26" t="e">
        <f t="shared" si="14"/>
        <v>#DIV/0!</v>
      </c>
      <c r="D57" s="26">
        <f t="shared" si="14"/>
        <v>0.13209539711604759</v>
      </c>
      <c r="E57" s="26">
        <f t="shared" si="14"/>
        <v>0.13074110662738028</v>
      </c>
      <c r="F57" s="26">
        <f t="shared" si="14"/>
        <v>0.14047281758715857</v>
      </c>
      <c r="G57" s="26">
        <f t="shared" si="14"/>
        <v>0.14238924402591094</v>
      </c>
      <c r="H57" s="26">
        <f t="shared" si="14"/>
        <v>0.15690264314183142</v>
      </c>
      <c r="I57" s="26">
        <f t="shared" si="14"/>
        <v>0.1594689709920078</v>
      </c>
      <c r="J57" s="26">
        <f t="shared" si="14"/>
        <v>0.16167088493601772</v>
      </c>
      <c r="K57" s="26">
        <f t="shared" si="14"/>
        <v>0.15208045869731376</v>
      </c>
      <c r="L57" s="26">
        <f t="shared" si="14"/>
        <v>0.14285863025434806</v>
      </c>
      <c r="M57" s="26">
        <f t="shared" si="14"/>
        <v>0.17599111280610885</v>
      </c>
      <c r="N57" s="26">
        <f t="shared" si="14"/>
        <v>0.16366637869608827</v>
      </c>
      <c r="O57" s="26">
        <f t="shared" si="14"/>
        <v>0.20579041739941195</v>
      </c>
      <c r="P57" s="26">
        <f t="shared" si="14"/>
        <v>0.19749076556848014</v>
      </c>
      <c r="Q57" s="26">
        <f t="shared" si="14"/>
        <v>0.22759132342961502</v>
      </c>
      <c r="R57" s="26">
        <f t="shared" si="14"/>
        <v>0.22285094250866894</v>
      </c>
      <c r="S57" s="26">
        <f t="shared" si="15"/>
        <v>0.22662779219669002</v>
      </c>
      <c r="T57" s="26">
        <f t="shared" si="15"/>
        <v>0.23527938665152173</v>
      </c>
      <c r="U57" s="26">
        <f t="shared" si="15"/>
        <v>0.23566584310956729</v>
      </c>
      <c r="V57" s="140">
        <f t="shared" si="15"/>
        <v>0.20326314119913871</v>
      </c>
      <c r="W57" s="140">
        <f t="shared" si="15"/>
        <v>0.22276203627521204</v>
      </c>
    </row>
    <row r="58" spans="1:23" ht="15" customHeight="1" x14ac:dyDescent="0.15">
      <c r="A58" s="3" t="s">
        <v>283</v>
      </c>
      <c r="B58" s="26" t="e">
        <f t="shared" si="13"/>
        <v>#DIV/0!</v>
      </c>
      <c r="C58" s="26" t="e">
        <f t="shared" si="14"/>
        <v>#DIV/0!</v>
      </c>
      <c r="D58" s="26">
        <f t="shared" si="14"/>
        <v>5.3348465358045791</v>
      </c>
      <c r="E58" s="26">
        <f t="shared" si="14"/>
        <v>5.6242799946604149</v>
      </c>
      <c r="F58" s="26">
        <f t="shared" si="14"/>
        <v>6.3446154499237721</v>
      </c>
      <c r="G58" s="26">
        <f t="shared" si="14"/>
        <v>8.0193757917803978</v>
      </c>
      <c r="H58" s="26">
        <f t="shared" si="14"/>
        <v>7.35196948991321</v>
      </c>
      <c r="I58" s="26">
        <f t="shared" si="14"/>
        <v>6.7341269337155021</v>
      </c>
      <c r="J58" s="26">
        <f t="shared" si="14"/>
        <v>6.7148935088183466</v>
      </c>
      <c r="K58" s="26">
        <f t="shared" si="14"/>
        <v>8.2583315465394644</v>
      </c>
      <c r="L58" s="26">
        <f t="shared" si="14"/>
        <v>8.660550280601397</v>
      </c>
      <c r="M58" s="26">
        <f t="shared" si="14"/>
        <v>5.7147409940667391</v>
      </c>
      <c r="N58" s="26">
        <f t="shared" si="14"/>
        <v>6.0847208256156744</v>
      </c>
      <c r="O58" s="26">
        <f t="shared" si="14"/>
        <v>5.8709143294549051</v>
      </c>
      <c r="P58" s="26">
        <f t="shared" si="14"/>
        <v>7.195045011876938</v>
      </c>
      <c r="Q58" s="26">
        <f t="shared" si="14"/>
        <v>7.1988187089626052</v>
      </c>
      <c r="R58" s="26">
        <f t="shared" si="14"/>
        <v>7.021964390130071</v>
      </c>
      <c r="S58" s="26">
        <f t="shared" si="15"/>
        <v>6.0829643834528726</v>
      </c>
      <c r="T58" s="26">
        <f t="shared" si="15"/>
        <v>6.1935325415695015</v>
      </c>
      <c r="U58" s="26">
        <f t="shared" si="15"/>
        <v>7.8463756734130277</v>
      </c>
      <c r="V58" s="140">
        <f t="shared" si="15"/>
        <v>12.562638363728365</v>
      </c>
      <c r="W58" s="140">
        <f t="shared" si="15"/>
        <v>11.27427440649773</v>
      </c>
    </row>
    <row r="59" spans="1:23" ht="15" customHeight="1" x14ac:dyDescent="0.15">
      <c r="A59" s="3" t="s">
        <v>284</v>
      </c>
      <c r="B59" s="26" t="e">
        <f t="shared" si="13"/>
        <v>#DIV/0!</v>
      </c>
      <c r="C59" s="26" t="e">
        <f t="shared" si="14"/>
        <v>#DIV/0!</v>
      </c>
      <c r="D59" s="26">
        <f t="shared" si="14"/>
        <v>3.2690093765493824</v>
      </c>
      <c r="E59" s="26">
        <f t="shared" si="14"/>
        <v>3.9035641108708106</v>
      </c>
      <c r="F59" s="26">
        <f t="shared" si="14"/>
        <v>5.3477161281924559</v>
      </c>
      <c r="G59" s="26">
        <f t="shared" si="14"/>
        <v>3.5724105360741207</v>
      </c>
      <c r="H59" s="26">
        <f t="shared" si="14"/>
        <v>4.0155381740218692</v>
      </c>
      <c r="I59" s="26">
        <f t="shared" si="14"/>
        <v>4.8055901754491854</v>
      </c>
      <c r="J59" s="26">
        <f t="shared" si="14"/>
        <v>4.9611794959321198</v>
      </c>
      <c r="K59" s="26">
        <f t="shared" si="14"/>
        <v>4.177216990770054</v>
      </c>
      <c r="L59" s="26">
        <f t="shared" si="14"/>
        <v>4.443628507047757</v>
      </c>
      <c r="M59" s="26">
        <f t="shared" si="14"/>
        <v>3.7343070879936504</v>
      </c>
      <c r="N59" s="26">
        <f t="shared" si="14"/>
        <v>3.5572797680668735</v>
      </c>
      <c r="O59" s="26">
        <f t="shared" si="14"/>
        <v>4.1399017960545574</v>
      </c>
      <c r="P59" s="26">
        <f t="shared" si="14"/>
        <v>3.7488520712284821</v>
      </c>
      <c r="Q59" s="26">
        <f t="shared" si="14"/>
        <v>4.3157861152832124</v>
      </c>
      <c r="R59" s="26">
        <f t="shared" si="14"/>
        <v>4.007632447200562</v>
      </c>
      <c r="S59" s="26">
        <f t="shared" si="15"/>
        <v>4.0843249162972173</v>
      </c>
      <c r="T59" s="26">
        <f t="shared" si="15"/>
        <v>5.0878434324565625</v>
      </c>
      <c r="U59" s="26">
        <f t="shared" si="15"/>
        <v>5.1580940327240015</v>
      </c>
      <c r="V59" s="140">
        <f t="shared" si="15"/>
        <v>5.2363604774053538</v>
      </c>
      <c r="W59" s="140">
        <f t="shared" si="15"/>
        <v>6.1780525602522367</v>
      </c>
    </row>
    <row r="60" spans="1:23" ht="15" customHeight="1" x14ac:dyDescent="0.15">
      <c r="A60" s="3" t="s">
        <v>285</v>
      </c>
      <c r="B60" s="26" t="e">
        <f t="shared" si="13"/>
        <v>#DIV/0!</v>
      </c>
      <c r="C60" s="26" t="e">
        <f t="shared" si="14"/>
        <v>#DIV/0!</v>
      </c>
      <c r="D60" s="26">
        <f t="shared" si="14"/>
        <v>7.278672336494223</v>
      </c>
      <c r="E60" s="26">
        <f t="shared" si="14"/>
        <v>3.1162274441076625</v>
      </c>
      <c r="F60" s="26">
        <f t="shared" si="14"/>
        <v>2.1193592626965541</v>
      </c>
      <c r="G60" s="26">
        <f t="shared" si="14"/>
        <v>1.6179225816343852</v>
      </c>
      <c r="H60" s="26">
        <f t="shared" si="14"/>
        <v>1.25225501475552</v>
      </c>
      <c r="I60" s="26">
        <f t="shared" si="14"/>
        <v>1.549283140889572</v>
      </c>
      <c r="J60" s="26">
        <f t="shared" si="14"/>
        <v>1.2676069745343856</v>
      </c>
      <c r="K60" s="26">
        <f t="shared" si="14"/>
        <v>1.0167158140086321</v>
      </c>
      <c r="L60" s="26">
        <f t="shared" si="14"/>
        <v>2.0087064403985848</v>
      </c>
      <c r="M60" s="26">
        <f t="shared" si="14"/>
        <v>0.75313176770391055</v>
      </c>
      <c r="N60" s="26">
        <f t="shared" si="14"/>
        <v>0.73222278355602766</v>
      </c>
      <c r="O60" s="26">
        <f t="shared" si="14"/>
        <v>0.43991273120929902</v>
      </c>
      <c r="P60" s="26">
        <f t="shared" si="14"/>
        <v>0.50002438501937418</v>
      </c>
      <c r="Q60" s="26">
        <f t="shared" si="14"/>
        <v>0.7964602630237797</v>
      </c>
      <c r="R60" s="26">
        <f t="shared" si="14"/>
        <v>0.46699458949445627</v>
      </c>
      <c r="S60" s="26">
        <f t="shared" si="15"/>
        <v>0.97572074589069269</v>
      </c>
      <c r="T60" s="26">
        <f t="shared" si="15"/>
        <v>1.5113904614229654</v>
      </c>
      <c r="U60" s="26">
        <f t="shared" si="15"/>
        <v>0.29907251294541298</v>
      </c>
      <c r="V60" s="140">
        <f t="shared" si="15"/>
        <v>0.30947057205536443</v>
      </c>
      <c r="W60" s="140">
        <f t="shared" si="15"/>
        <v>0.29368571024993506</v>
      </c>
    </row>
    <row r="61" spans="1:23" ht="15" customHeight="1" x14ac:dyDescent="0.15">
      <c r="A61" s="3" t="s">
        <v>134</v>
      </c>
      <c r="B61" s="26" t="e">
        <f t="shared" si="13"/>
        <v>#DIV/0!</v>
      </c>
      <c r="C61" s="26" t="e">
        <f t="shared" ref="C61:R67" si="16">+C25/C$32*100</f>
        <v>#DIV/0!</v>
      </c>
      <c r="D61" s="26">
        <f t="shared" si="16"/>
        <v>0.33499020007705549</v>
      </c>
      <c r="E61" s="26">
        <f t="shared" si="16"/>
        <v>0.20057494953342869</v>
      </c>
      <c r="F61" s="26">
        <f t="shared" si="16"/>
        <v>0.43416267835808475</v>
      </c>
      <c r="G61" s="26">
        <f t="shared" si="16"/>
        <v>0.30312137601028921</v>
      </c>
      <c r="H61" s="26">
        <f t="shared" si="16"/>
        <v>0.34871385738057942</v>
      </c>
      <c r="I61" s="26">
        <f t="shared" si="16"/>
        <v>0.15898747736093255</v>
      </c>
      <c r="J61" s="26">
        <f t="shared" si="16"/>
        <v>0.22354348828732234</v>
      </c>
      <c r="K61" s="26">
        <f t="shared" si="16"/>
        <v>1.4029316872967785E-2</v>
      </c>
      <c r="L61" s="26">
        <f t="shared" si="16"/>
        <v>5.1336731696716265E-2</v>
      </c>
      <c r="M61" s="26">
        <f t="shared" si="16"/>
        <v>5.4192379030732957E-2</v>
      </c>
      <c r="N61" s="26">
        <f t="shared" si="16"/>
        <v>4.0508828825558528E-2</v>
      </c>
      <c r="O61" s="26">
        <f t="shared" si="16"/>
        <v>7.9938521296271589E-2</v>
      </c>
      <c r="P61" s="26">
        <f t="shared" si="16"/>
        <v>0.11035815058912932</v>
      </c>
      <c r="Q61" s="26">
        <f t="shared" si="16"/>
        <v>2.5241034870056616E-2</v>
      </c>
      <c r="R61" s="26">
        <f t="shared" si="16"/>
        <v>8.6825895492753047E-2</v>
      </c>
      <c r="S61" s="26">
        <f t="shared" si="15"/>
        <v>1.8070738650004515E-2</v>
      </c>
      <c r="T61" s="26">
        <f t="shared" si="15"/>
        <v>3.7383241691697384E-2</v>
      </c>
      <c r="U61" s="26">
        <f t="shared" si="15"/>
        <v>2.1195587688189632E-2</v>
      </c>
      <c r="V61" s="140">
        <f t="shared" si="15"/>
        <v>0.16134497466265735</v>
      </c>
      <c r="W61" s="140">
        <f t="shared" si="15"/>
        <v>1.7419678038779543E-2</v>
      </c>
    </row>
    <row r="62" spans="1:23" ht="15" customHeight="1" x14ac:dyDescent="0.15">
      <c r="A62" s="3" t="s">
        <v>286</v>
      </c>
      <c r="B62" s="26" t="e">
        <f t="shared" si="13"/>
        <v>#DIV/0!</v>
      </c>
      <c r="C62" s="26" t="e">
        <f t="shared" si="16"/>
        <v>#DIV/0!</v>
      </c>
      <c r="D62" s="26">
        <f t="shared" si="16"/>
        <v>3.539786695733667</v>
      </c>
      <c r="E62" s="26">
        <f t="shared" si="16"/>
        <v>5.6931519693610255</v>
      </c>
      <c r="F62" s="26">
        <f t="shared" si="16"/>
        <v>2.8337835512816345</v>
      </c>
      <c r="G62" s="26">
        <f t="shared" si="16"/>
        <v>3.1034710845432167</v>
      </c>
      <c r="H62" s="26">
        <f t="shared" si="16"/>
        <v>2.5039381143426298</v>
      </c>
      <c r="I62" s="26">
        <f t="shared" si="16"/>
        <v>1.844799856961999</v>
      </c>
      <c r="J62" s="26">
        <f t="shared" si="16"/>
        <v>2.0834062292786193</v>
      </c>
      <c r="K62" s="26">
        <f t="shared" si="16"/>
        <v>3.538947649882576</v>
      </c>
      <c r="L62" s="26">
        <f t="shared" si="16"/>
        <v>2.0971087190284758</v>
      </c>
      <c r="M62" s="26">
        <f t="shared" si="16"/>
        <v>2.0127343287541741</v>
      </c>
      <c r="N62" s="26">
        <f t="shared" si="16"/>
        <v>3.4002929823170449</v>
      </c>
      <c r="O62" s="26">
        <f t="shared" si="16"/>
        <v>4.9476337502834289</v>
      </c>
      <c r="P62" s="26">
        <f t="shared" si="16"/>
        <v>6.9630705616395909</v>
      </c>
      <c r="Q62" s="26">
        <f t="shared" si="16"/>
        <v>4.1259812220310925</v>
      </c>
      <c r="R62" s="26">
        <f t="shared" si="16"/>
        <v>5.0353677601000939</v>
      </c>
      <c r="S62" s="26">
        <f t="shared" si="15"/>
        <v>4.5190613733883049</v>
      </c>
      <c r="T62" s="26">
        <f t="shared" si="15"/>
        <v>4.2063935078511996</v>
      </c>
      <c r="U62" s="26">
        <f t="shared" si="15"/>
        <v>3.1972805183618789</v>
      </c>
      <c r="V62" s="140">
        <f t="shared" si="15"/>
        <v>5.3964597955849305</v>
      </c>
      <c r="W62" s="140">
        <f t="shared" si="15"/>
        <v>1.8677989920663829</v>
      </c>
    </row>
    <row r="63" spans="1:23" ht="15" customHeight="1" x14ac:dyDescent="0.15">
      <c r="A63" s="3" t="s">
        <v>287</v>
      </c>
      <c r="B63" s="26" t="e">
        <f t="shared" si="13"/>
        <v>#DIV/0!</v>
      </c>
      <c r="C63" s="26" t="e">
        <f t="shared" si="16"/>
        <v>#DIV/0!</v>
      </c>
      <c r="D63" s="26">
        <f t="shared" si="16"/>
        <v>3.593920127988802</v>
      </c>
      <c r="E63" s="26">
        <f t="shared" si="16"/>
        <v>3.2321712587102418</v>
      </c>
      <c r="F63" s="26">
        <f t="shared" si="16"/>
        <v>3.8187544778352391</v>
      </c>
      <c r="G63" s="26">
        <f t="shared" si="16"/>
        <v>3.8434576206401805</v>
      </c>
      <c r="H63" s="26">
        <f t="shared" si="16"/>
        <v>3.6216430183368833</v>
      </c>
      <c r="I63" s="26">
        <f t="shared" si="16"/>
        <v>3.6898017692870391</v>
      </c>
      <c r="J63" s="26">
        <f t="shared" si="16"/>
        <v>3.9902583891352017</v>
      </c>
      <c r="K63" s="26">
        <f t="shared" si="16"/>
        <v>3.7835081868792995</v>
      </c>
      <c r="L63" s="26">
        <f t="shared" si="16"/>
        <v>5.1495472206339254</v>
      </c>
      <c r="M63" s="26">
        <f t="shared" si="16"/>
        <v>4.0886216385987435</v>
      </c>
      <c r="N63" s="26">
        <f t="shared" si="16"/>
        <v>4.7722196465183124</v>
      </c>
      <c r="O63" s="26">
        <f t="shared" si="16"/>
        <v>4.3324583460138655</v>
      </c>
      <c r="P63" s="26">
        <f t="shared" si="16"/>
        <v>3.6045162649673017</v>
      </c>
      <c r="Q63" s="26">
        <f t="shared" si="16"/>
        <v>4.1662975003288807</v>
      </c>
      <c r="R63" s="26">
        <f t="shared" si="16"/>
        <v>4.0902746743552756</v>
      </c>
      <c r="S63" s="26">
        <f t="shared" si="15"/>
        <v>3.9053096899874657</v>
      </c>
      <c r="T63" s="26">
        <f t="shared" si="15"/>
        <v>4.117244397068438</v>
      </c>
      <c r="U63" s="26">
        <f t="shared" si="15"/>
        <v>3.7084589858797901</v>
      </c>
      <c r="V63" s="140">
        <f t="shared" si="15"/>
        <v>4.386057914749137</v>
      </c>
      <c r="W63" s="140">
        <f t="shared" si="15"/>
        <v>4.9976232191173517</v>
      </c>
    </row>
    <row r="64" spans="1:23" ht="15" customHeight="1" x14ac:dyDescent="0.15">
      <c r="A64" s="3" t="s">
        <v>288</v>
      </c>
      <c r="B64" s="26" t="e">
        <f t="shared" si="13"/>
        <v>#DIV/0!</v>
      </c>
      <c r="C64" s="26" t="e">
        <f t="shared" si="16"/>
        <v>#DIV/0!</v>
      </c>
      <c r="D64" s="26">
        <f t="shared" si="16"/>
        <v>5.3848972405719291</v>
      </c>
      <c r="E64" s="26">
        <f t="shared" si="16"/>
        <v>5.1105450805405424</v>
      </c>
      <c r="F64" s="26">
        <f t="shared" si="16"/>
        <v>5.7674665599860457</v>
      </c>
      <c r="G64" s="26">
        <f t="shared" si="16"/>
        <v>5.8502670313575145</v>
      </c>
      <c r="H64" s="26">
        <f t="shared" si="16"/>
        <v>5.8757868536100055</v>
      </c>
      <c r="I64" s="26">
        <f t="shared" si="16"/>
        <v>5.5690176732452237</v>
      </c>
      <c r="J64" s="26">
        <f t="shared" si="16"/>
        <v>5.6695456868542156</v>
      </c>
      <c r="K64" s="26">
        <f t="shared" si="16"/>
        <v>5.5497551882187643</v>
      </c>
      <c r="L64" s="26">
        <f t="shared" si="16"/>
        <v>4.9795788192132893</v>
      </c>
      <c r="M64" s="26">
        <f t="shared" si="16"/>
        <v>5.1529862273102172</v>
      </c>
      <c r="N64" s="26">
        <f t="shared" si="16"/>
        <v>5.400532654614743</v>
      </c>
      <c r="O64" s="26">
        <f t="shared" si="16"/>
        <v>5.7666829283970724</v>
      </c>
      <c r="P64" s="26">
        <f t="shared" si="16"/>
        <v>7.6087695382975493</v>
      </c>
      <c r="Q64" s="26">
        <f t="shared" si="16"/>
        <v>6.637844221188355</v>
      </c>
      <c r="R64" s="26">
        <f t="shared" si="16"/>
        <v>6.1412923533204458</v>
      </c>
      <c r="S64" s="26">
        <f t="shared" si="15"/>
        <v>6.1372103975425061</v>
      </c>
      <c r="T64" s="26">
        <f t="shared" si="15"/>
        <v>5.6264699311761728</v>
      </c>
      <c r="U64" s="26">
        <f t="shared" si="15"/>
        <v>5.7713438009520974</v>
      </c>
      <c r="V64" s="140">
        <f t="shared" si="15"/>
        <v>5.2331895310160146</v>
      </c>
      <c r="W64" s="140">
        <f t="shared" si="15"/>
        <v>4.9297121178476164</v>
      </c>
    </row>
    <row r="65" spans="1:23" ht="15" customHeight="1" x14ac:dyDescent="0.15">
      <c r="A65" s="3" t="s">
        <v>289</v>
      </c>
      <c r="B65" s="26" t="e">
        <f t="shared" si="13"/>
        <v>#DIV/0!</v>
      </c>
      <c r="C65" s="26" t="e">
        <f t="shared" si="16"/>
        <v>#DIV/0!</v>
      </c>
      <c r="D65" s="26">
        <f t="shared" si="16"/>
        <v>8.3320665173843409</v>
      </c>
      <c r="E65" s="26">
        <f t="shared" si="16"/>
        <v>8.7733436292295703</v>
      </c>
      <c r="F65" s="26">
        <f t="shared" si="16"/>
        <v>8.4573662589764353</v>
      </c>
      <c r="G65" s="26">
        <f t="shared" si="16"/>
        <v>12.925681827193808</v>
      </c>
      <c r="H65" s="26">
        <f t="shared" si="16"/>
        <v>11.139733206140559</v>
      </c>
      <c r="I65" s="26">
        <f t="shared" si="16"/>
        <v>10.753859316546015</v>
      </c>
      <c r="J65" s="26">
        <f t="shared" si="16"/>
        <v>8.8310492196084773</v>
      </c>
      <c r="K65" s="26">
        <f t="shared" si="16"/>
        <v>9.9993189162191278</v>
      </c>
      <c r="L65" s="26">
        <f t="shared" si="16"/>
        <v>8.5507725384515663</v>
      </c>
      <c r="M65" s="26">
        <f t="shared" si="16"/>
        <v>9.5590111985983839</v>
      </c>
      <c r="N65" s="26">
        <f t="shared" si="16"/>
        <v>9.878069426765224</v>
      </c>
      <c r="O65" s="26">
        <f t="shared" si="16"/>
        <v>9.6304390035326062</v>
      </c>
      <c r="P65" s="26">
        <f t="shared" si="16"/>
        <v>12.477599251810229</v>
      </c>
      <c r="Q65" s="26">
        <f t="shared" si="16"/>
        <v>8.884115147727444</v>
      </c>
      <c r="R65" s="26">
        <f t="shared" si="16"/>
        <v>8.7307137760711111</v>
      </c>
      <c r="S65" s="26">
        <f t="shared" si="15"/>
        <v>7.5849784934551367</v>
      </c>
      <c r="T65" s="26">
        <f t="shared" si="15"/>
        <v>5.8285244054759584</v>
      </c>
      <c r="U65" s="26">
        <f t="shared" si="15"/>
        <v>4.2995988469507944</v>
      </c>
      <c r="V65" s="140">
        <f t="shared" si="15"/>
        <v>6.5192000093809694</v>
      </c>
      <c r="W65" s="140">
        <f t="shared" si="15"/>
        <v>10.549093934013579</v>
      </c>
    </row>
    <row r="66" spans="1:23" ht="15" customHeight="1" x14ac:dyDescent="0.15">
      <c r="A66" s="3" t="s">
        <v>185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t="shared" si="16"/>
        <v>0.44925781199141046</v>
      </c>
      <c r="O66" s="26">
        <f t="shared" si="16"/>
        <v>0.43665044853132934</v>
      </c>
      <c r="P66" s="26">
        <f t="shared" si="16"/>
        <v>0.46698108997530263</v>
      </c>
      <c r="Q66" s="26">
        <f t="shared" si="16"/>
        <v>0.57357953888889157</v>
      </c>
      <c r="R66" s="26">
        <f t="shared" si="16"/>
        <v>0.43850798959148857</v>
      </c>
      <c r="S66" s="26">
        <f t="shared" si="15"/>
        <v>0.33144708920394811</v>
      </c>
      <c r="T66" s="26">
        <f t="shared" si="15"/>
        <v>0</v>
      </c>
      <c r="U66" s="26">
        <f t="shared" si="15"/>
        <v>0</v>
      </c>
      <c r="V66" s="140">
        <f t="shared" si="15"/>
        <v>0</v>
      </c>
      <c r="W66" s="140">
        <f t="shared" si="15"/>
        <v>0</v>
      </c>
    </row>
    <row r="67" spans="1:23" ht="15" customHeight="1" x14ac:dyDescent="0.15">
      <c r="A67" s="3" t="s">
        <v>186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16"/>
        <v>1.1724034620485579</v>
      </c>
      <c r="O67" s="26">
        <f t="shared" si="16"/>
        <v>3.109455020983678</v>
      </c>
      <c r="P67" s="26">
        <f t="shared" si="16"/>
        <v>5.7488081622556875</v>
      </c>
      <c r="Q67" s="26">
        <f t="shared" si="16"/>
        <v>4.6385704312147116</v>
      </c>
      <c r="R67" s="26">
        <f t="shared" si="16"/>
        <v>3.4220261534221454</v>
      </c>
      <c r="S67" s="26">
        <f t="shared" si="15"/>
        <v>3.237185812775746</v>
      </c>
      <c r="T67" s="26">
        <f t="shared" si="15"/>
        <v>3.1001133318588341</v>
      </c>
      <c r="U67" s="26">
        <f t="shared" si="15"/>
        <v>2.9011056592888704</v>
      </c>
      <c r="V67" s="140">
        <f t="shared" si="15"/>
        <v>3.8793820683651168</v>
      </c>
      <c r="W67" s="140">
        <f t="shared" si="15"/>
        <v>6.2541714050905322</v>
      </c>
    </row>
    <row r="68" spans="1:23" ht="15" customHeight="1" x14ac:dyDescent="0.15">
      <c r="A68" s="3" t="s">
        <v>0</v>
      </c>
      <c r="B68" s="27" t="e">
        <f t="shared" ref="B68:S68" si="17">SUM(B40:B65)-B52-B53</f>
        <v>#DIV/0!</v>
      </c>
      <c r="C68" s="27" t="e">
        <f t="shared" si="17"/>
        <v>#DIV/0!</v>
      </c>
      <c r="D68" s="27">
        <f t="shared" si="17"/>
        <v>99.999999999999986</v>
      </c>
      <c r="E68" s="27">
        <f t="shared" si="17"/>
        <v>100.00000000000003</v>
      </c>
      <c r="F68" s="27">
        <f t="shared" si="17"/>
        <v>99.999999999999986</v>
      </c>
      <c r="G68" s="27">
        <f t="shared" si="17"/>
        <v>100.00000000000001</v>
      </c>
      <c r="H68" s="27">
        <f t="shared" si="17"/>
        <v>100.00000000000001</v>
      </c>
      <c r="I68" s="27">
        <f t="shared" si="17"/>
        <v>100.00000000000003</v>
      </c>
      <c r="J68" s="27">
        <f t="shared" si="17"/>
        <v>100.00000000000001</v>
      </c>
      <c r="K68" s="27">
        <f t="shared" si="17"/>
        <v>100</v>
      </c>
      <c r="L68" s="27">
        <f t="shared" si="17"/>
        <v>100</v>
      </c>
      <c r="M68" s="27">
        <f t="shared" si="17"/>
        <v>100.00000000000003</v>
      </c>
      <c r="N68" s="27">
        <f t="shared" si="17"/>
        <v>100.00000000000001</v>
      </c>
      <c r="O68" s="27">
        <f t="shared" si="17"/>
        <v>100.00000000000001</v>
      </c>
      <c r="P68" s="27">
        <f t="shared" si="17"/>
        <v>100.00000000000001</v>
      </c>
      <c r="Q68" s="27">
        <f t="shared" si="17"/>
        <v>100.00000000000001</v>
      </c>
      <c r="R68" s="27">
        <f t="shared" si="17"/>
        <v>100</v>
      </c>
      <c r="S68" s="27">
        <f t="shared" si="17"/>
        <v>100</v>
      </c>
      <c r="T68" s="27">
        <f>SUM(T40:T65)-T52-T53</f>
        <v>99.999999999999986</v>
      </c>
      <c r="U68" s="27">
        <f>SUM(U40:U65)-U52-U53</f>
        <v>100</v>
      </c>
      <c r="V68" s="130">
        <f>SUM(V40:V65)-V52-V53</f>
        <v>99.999999999999986</v>
      </c>
      <c r="W68" s="130">
        <f>SUM(W40:W65)-W52-W53</f>
        <v>100.00000000000001</v>
      </c>
    </row>
    <row r="69" spans="1:23" ht="15" customHeight="1" x14ac:dyDescent="0.15">
      <c r="A69" s="3" t="s">
        <v>290</v>
      </c>
      <c r="B69" s="26" t="e">
        <f>+B33/$B$32*100</f>
        <v>#DIV/0!</v>
      </c>
      <c r="C69" s="26" t="e">
        <f t="shared" ref="C69:L72" si="18">+C33/C$32*100</f>
        <v>#DIV/0!</v>
      </c>
      <c r="D69" s="26">
        <f t="shared" si="18"/>
        <v>61.1498782801009</v>
      </c>
      <c r="E69" s="26">
        <f t="shared" si="18"/>
        <v>62.642173241927701</v>
      </c>
      <c r="F69" s="26">
        <f t="shared" si="18"/>
        <v>63.007208191264652</v>
      </c>
      <c r="G69" s="26">
        <f t="shared" si="18"/>
        <v>58.946643772120446</v>
      </c>
      <c r="H69" s="26">
        <f t="shared" si="18"/>
        <v>61.696172958976661</v>
      </c>
      <c r="I69" s="26">
        <f t="shared" si="18"/>
        <v>62.72477718721008</v>
      </c>
      <c r="J69" s="26">
        <f t="shared" si="18"/>
        <v>64.067170455805993</v>
      </c>
      <c r="K69" s="26">
        <f t="shared" si="18"/>
        <v>61.458625169324996</v>
      </c>
      <c r="L69" s="26">
        <f t="shared" si="18"/>
        <v>61.995059962461227</v>
      </c>
      <c r="M69" s="26">
        <f>+M33/M$32*100</f>
        <v>66.832828596939152</v>
      </c>
      <c r="N69" s="26">
        <f t="shared" ref="N69:W72" si="19">+N33/N$32*100</f>
        <v>64.017582618113053</v>
      </c>
      <c r="O69" s="26">
        <f t="shared" si="19"/>
        <v>62.425189759782839</v>
      </c>
      <c r="P69" s="26">
        <f t="shared" si="19"/>
        <v>55.790266679672008</v>
      </c>
      <c r="Q69" s="26">
        <f t="shared" si="19"/>
        <v>61.587623532262768</v>
      </c>
      <c r="R69" s="26">
        <f t="shared" si="19"/>
        <v>62.212623745236094</v>
      </c>
      <c r="S69" s="26">
        <f t="shared" si="19"/>
        <v>64.39080284123385</v>
      </c>
      <c r="T69" s="26">
        <f t="shared" si="19"/>
        <v>65.175461332335217</v>
      </c>
      <c r="U69" s="26">
        <f t="shared" si="19"/>
        <v>67.015232493085293</v>
      </c>
      <c r="V69" s="140">
        <f t="shared" si="19"/>
        <v>58.190444970812081</v>
      </c>
      <c r="W69" s="140">
        <f t="shared" si="19"/>
        <v>58.032789240648455</v>
      </c>
    </row>
    <row r="70" spans="1:23" ht="15" customHeight="1" x14ac:dyDescent="0.15">
      <c r="A70" s="3" t="s">
        <v>174</v>
      </c>
      <c r="B70" s="26" t="e">
        <f>+B34/$B$32*100</f>
        <v>#DIV/0!</v>
      </c>
      <c r="C70" s="26" t="e">
        <f t="shared" si="18"/>
        <v>#DIV/0!</v>
      </c>
      <c r="D70" s="26">
        <f t="shared" si="18"/>
        <v>38.8501217198991</v>
      </c>
      <c r="E70" s="26">
        <f t="shared" si="18"/>
        <v>37.357826758072306</v>
      </c>
      <c r="F70" s="26">
        <f t="shared" si="18"/>
        <v>36.992791808735355</v>
      </c>
      <c r="G70" s="26">
        <f t="shared" si="18"/>
        <v>41.053356227879554</v>
      </c>
      <c r="H70" s="26">
        <f t="shared" si="18"/>
        <v>38.303827041023347</v>
      </c>
      <c r="I70" s="26">
        <f t="shared" si="18"/>
        <v>37.275222812789927</v>
      </c>
      <c r="J70" s="26">
        <f t="shared" si="18"/>
        <v>35.932829544194</v>
      </c>
      <c r="K70" s="26">
        <f t="shared" si="18"/>
        <v>38.541374830675004</v>
      </c>
      <c r="L70" s="26">
        <f t="shared" si="18"/>
        <v>38.004940037538773</v>
      </c>
      <c r="M70" s="26">
        <f>+M34/M$32*100</f>
        <v>33.167171403060848</v>
      </c>
      <c r="N70" s="26">
        <f t="shared" si="19"/>
        <v>35.982417381886947</v>
      </c>
      <c r="O70" s="26">
        <f t="shared" si="19"/>
        <v>37.574810240217154</v>
      </c>
      <c r="P70" s="26">
        <f t="shared" si="19"/>
        <v>44.209733320327985</v>
      </c>
      <c r="Q70" s="26">
        <f t="shared" si="19"/>
        <v>38.412376467737239</v>
      </c>
      <c r="R70" s="26">
        <f t="shared" si="19"/>
        <v>37.787376254763906</v>
      </c>
      <c r="S70" s="26">
        <f t="shared" si="19"/>
        <v>35.60919715876615</v>
      </c>
      <c r="T70" s="26">
        <f t="shared" si="19"/>
        <v>34.82453866766479</v>
      </c>
      <c r="U70" s="26">
        <f t="shared" si="19"/>
        <v>32.984767506914714</v>
      </c>
      <c r="V70" s="140">
        <f t="shared" si="19"/>
        <v>41.809555029187919</v>
      </c>
      <c r="W70" s="140">
        <f t="shared" si="19"/>
        <v>41.967210759351545</v>
      </c>
    </row>
    <row r="71" spans="1:23" ht="15" customHeight="1" x14ac:dyDescent="0.15">
      <c r="A71" s="3" t="s">
        <v>291</v>
      </c>
      <c r="B71" s="26" t="e">
        <f>+B35/$B$32*100</f>
        <v>#DIV/0!</v>
      </c>
      <c r="C71" s="26" t="e">
        <f t="shared" si="18"/>
        <v>#DIV/0!</v>
      </c>
      <c r="D71" s="26">
        <f t="shared" si="18"/>
        <v>62.761756992938786</v>
      </c>
      <c r="E71" s="26">
        <f t="shared" si="18"/>
        <v>60.991687004282703</v>
      </c>
      <c r="F71" s="26">
        <f t="shared" si="18"/>
        <v>59.243432502633894</v>
      </c>
      <c r="G71" s="26">
        <f t="shared" si="18"/>
        <v>54.810213046932951</v>
      </c>
      <c r="H71" s="26">
        <f t="shared" si="18"/>
        <v>56.006208519705012</v>
      </c>
      <c r="I71" s="26">
        <f t="shared" si="18"/>
        <v>55.944667611726885</v>
      </c>
      <c r="J71" s="26">
        <f t="shared" si="18"/>
        <v>57.792083143102346</v>
      </c>
      <c r="K71" s="26">
        <f t="shared" si="18"/>
        <v>54.229311323396232</v>
      </c>
      <c r="L71" s="26">
        <f t="shared" si="18"/>
        <v>52.872048534240513</v>
      </c>
      <c r="M71" s="26">
        <f>+M35/M$32*100</f>
        <v>51.718681173369085</v>
      </c>
      <c r="N71" s="26">
        <f t="shared" si="19"/>
        <v>53.471190075563811</v>
      </c>
      <c r="O71" s="26">
        <f t="shared" si="19"/>
        <v>55.807036357468675</v>
      </c>
      <c r="P71" s="26">
        <f t="shared" si="19"/>
        <v>55.672222466603685</v>
      </c>
      <c r="Q71" s="26">
        <f t="shared" si="19"/>
        <v>56.06364382000968</v>
      </c>
      <c r="R71" s="26">
        <f t="shared" si="19"/>
        <v>56.188776222717571</v>
      </c>
      <c r="S71" s="26">
        <f t="shared" si="19"/>
        <v>57.676978156104639</v>
      </c>
      <c r="T71" s="26">
        <f t="shared" si="19"/>
        <v>61.500383637173385</v>
      </c>
      <c r="U71" s="26">
        <f t="shared" si="19"/>
        <v>59.76375785855852</v>
      </c>
      <c r="V71" s="140">
        <f t="shared" si="19"/>
        <v>54.987712024833279</v>
      </c>
      <c r="W71" s="140">
        <f t="shared" si="19"/>
        <v>49.353565320092997</v>
      </c>
    </row>
    <row r="72" spans="1:23" ht="15" customHeight="1" x14ac:dyDescent="0.15">
      <c r="A72" s="3" t="s">
        <v>292</v>
      </c>
      <c r="B72" s="26" t="e">
        <f>+B36/$B$32*100</f>
        <v>#DIV/0!</v>
      </c>
      <c r="C72" s="26" t="e">
        <f t="shared" si="18"/>
        <v>#DIV/0!</v>
      </c>
      <c r="D72" s="26">
        <f t="shared" si="18"/>
        <v>37.238243007061214</v>
      </c>
      <c r="E72" s="26">
        <f t="shared" si="18"/>
        <v>39.008312995717297</v>
      </c>
      <c r="F72" s="26">
        <f t="shared" si="18"/>
        <v>40.756567497366106</v>
      </c>
      <c r="G72" s="26">
        <f t="shared" si="18"/>
        <v>45.189786953067049</v>
      </c>
      <c r="H72" s="26">
        <f t="shared" si="18"/>
        <v>43.993791480294995</v>
      </c>
      <c r="I72" s="26">
        <f t="shared" si="18"/>
        <v>44.055332388273108</v>
      </c>
      <c r="J72" s="26">
        <f t="shared" si="18"/>
        <v>42.207916856897654</v>
      </c>
      <c r="K72" s="26">
        <f t="shared" si="18"/>
        <v>45.770688676603768</v>
      </c>
      <c r="L72" s="26">
        <f t="shared" si="18"/>
        <v>47.127951465759487</v>
      </c>
      <c r="M72" s="26">
        <f>+M36/M$32*100</f>
        <v>48.281318826630908</v>
      </c>
      <c r="N72" s="26">
        <f t="shared" si="19"/>
        <v>46.528809924436189</v>
      </c>
      <c r="O72" s="26">
        <f t="shared" si="19"/>
        <v>44.192963642531325</v>
      </c>
      <c r="P72" s="26">
        <f t="shared" si="19"/>
        <v>44.327777533396315</v>
      </c>
      <c r="Q72" s="26">
        <f t="shared" si="19"/>
        <v>43.93635617999032</v>
      </c>
      <c r="R72" s="26">
        <f t="shared" si="19"/>
        <v>43.811223777282429</v>
      </c>
      <c r="S72" s="26">
        <f t="shared" si="19"/>
        <v>42.323021843895361</v>
      </c>
      <c r="T72" s="26">
        <f t="shared" si="19"/>
        <v>38.499616362826607</v>
      </c>
      <c r="U72" s="26">
        <f t="shared" si="19"/>
        <v>40.23624214144148</v>
      </c>
      <c r="V72" s="140">
        <f t="shared" si="19"/>
        <v>45.012287975166721</v>
      </c>
      <c r="W72" s="140">
        <f t="shared" si="19"/>
        <v>50.646434679907003</v>
      </c>
    </row>
    <row r="73" spans="1:23" ht="15" customHeight="1" x14ac:dyDescent="0.15"/>
    <row r="74" spans="1:23" ht="15" customHeight="1" x14ac:dyDescent="0.15"/>
    <row r="75" spans="1:23" ht="15" customHeight="1" x14ac:dyDescent="0.15"/>
    <row r="76" spans="1:23" ht="15" customHeight="1" x14ac:dyDescent="0.15"/>
    <row r="77" spans="1:23" ht="15" customHeight="1" x14ac:dyDescent="0.15"/>
    <row r="78" spans="1:23" ht="15" customHeight="1" x14ac:dyDescent="0.15"/>
    <row r="79" spans="1:23" ht="15" customHeight="1" x14ac:dyDescent="0.15"/>
    <row r="80" spans="1:23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54"/>
  <sheetViews>
    <sheetView topLeftCell="A7" workbookViewId="0">
      <selection activeCell="D18" sqref="D18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8.6640625" style="1" customWidth="1"/>
    <col min="10" max="11" width="8.6640625" style="6" customWidth="1"/>
    <col min="12" max="12" width="8.6640625" style="1" customWidth="1"/>
    <col min="13" max="13" width="8.6640625" style="66" customWidth="1"/>
    <col min="14" max="35" width="8.6640625" style="1" customWidth="1"/>
    <col min="36" max="16384" width="9" style="1"/>
  </cols>
  <sheetData>
    <row r="1" spans="1:23" ht="15" customHeight="1" x14ac:dyDescent="0.2">
      <c r="A1" s="28" t="s">
        <v>96</v>
      </c>
      <c r="L1" s="29" t="str">
        <f>[2]財政指標!$M$1</f>
        <v>西方町</v>
      </c>
      <c r="T1" s="29"/>
      <c r="U1" s="66"/>
      <c r="V1" s="29" t="str">
        <f>[2]財政指標!$M$1</f>
        <v>西方町</v>
      </c>
      <c r="W1" s="66"/>
    </row>
    <row r="2" spans="1:23" ht="15" customHeight="1" x14ac:dyDescent="0.15">
      <c r="M2" s="22" t="s">
        <v>171</v>
      </c>
      <c r="U2" s="22" t="s">
        <v>171</v>
      </c>
      <c r="W2" s="22" t="s">
        <v>171</v>
      </c>
    </row>
    <row r="3" spans="1:23" ht="15" customHeight="1" x14ac:dyDescent="0.15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237</v>
      </c>
      <c r="O3" s="2" t="s">
        <v>238</v>
      </c>
      <c r="P3" s="2" t="s">
        <v>239</v>
      </c>
      <c r="Q3" s="2" t="s">
        <v>240</v>
      </c>
      <c r="R3" s="2" t="s">
        <v>241</v>
      </c>
      <c r="S3" s="2" t="s">
        <v>242</v>
      </c>
      <c r="T3" s="2" t="s">
        <v>243</v>
      </c>
      <c r="U3" s="2" t="s">
        <v>244</v>
      </c>
      <c r="V3" s="2" t="s">
        <v>306</v>
      </c>
      <c r="W3" s="2" t="s">
        <v>307</v>
      </c>
    </row>
    <row r="4" spans="1:23" ht="15" customHeight="1" x14ac:dyDescent="0.15">
      <c r="A4" s="3" t="s">
        <v>116</v>
      </c>
      <c r="B4" s="15"/>
      <c r="C4" s="15"/>
      <c r="D4" s="15">
        <v>786884</v>
      </c>
      <c r="E4" s="15">
        <v>892324</v>
      </c>
      <c r="F4" s="15">
        <v>780402</v>
      </c>
      <c r="G4" s="15">
        <v>772504</v>
      </c>
      <c r="H4" s="15">
        <v>758623</v>
      </c>
      <c r="I4" s="15">
        <v>762547</v>
      </c>
      <c r="J4" s="8">
        <v>860013</v>
      </c>
      <c r="K4" s="9">
        <v>871873</v>
      </c>
      <c r="L4" s="9">
        <v>919017</v>
      </c>
      <c r="M4" s="9">
        <v>964697</v>
      </c>
      <c r="N4" s="9">
        <v>1039595</v>
      </c>
      <c r="O4" s="9">
        <v>1022058</v>
      </c>
      <c r="P4" s="9">
        <v>947957</v>
      </c>
      <c r="Q4" s="9">
        <v>937001</v>
      </c>
      <c r="R4" s="9">
        <v>1012264</v>
      </c>
      <c r="S4" s="9">
        <v>950615</v>
      </c>
      <c r="T4" s="9">
        <v>1114793</v>
      </c>
      <c r="U4" s="9">
        <v>1109775</v>
      </c>
      <c r="V4" s="9">
        <v>1016263</v>
      </c>
      <c r="W4" s="9">
        <v>1033127</v>
      </c>
    </row>
    <row r="5" spans="1:23" ht="15" customHeight="1" x14ac:dyDescent="0.15">
      <c r="A5" s="3" t="s">
        <v>117</v>
      </c>
      <c r="B5" s="15"/>
      <c r="C5" s="15"/>
      <c r="D5" s="15">
        <v>51952</v>
      </c>
      <c r="E5" s="15">
        <v>55329</v>
      </c>
      <c r="F5" s="15">
        <v>60207</v>
      </c>
      <c r="G5" s="15">
        <v>60890</v>
      </c>
      <c r="H5" s="15">
        <v>63338</v>
      </c>
      <c r="I5" s="15">
        <v>66278</v>
      </c>
      <c r="J5" s="8">
        <v>46108</v>
      </c>
      <c r="K5" s="9">
        <v>36632</v>
      </c>
      <c r="L5" s="9">
        <v>44613</v>
      </c>
      <c r="M5" s="9">
        <v>45454</v>
      </c>
      <c r="N5" s="9">
        <v>45786</v>
      </c>
      <c r="O5" s="9">
        <v>46796</v>
      </c>
      <c r="P5" s="9">
        <v>49602</v>
      </c>
      <c r="Q5" s="9">
        <v>71024</v>
      </c>
      <c r="R5" s="9">
        <v>75996</v>
      </c>
      <c r="S5" s="9">
        <v>113514</v>
      </c>
      <c r="T5" s="9">
        <v>57310</v>
      </c>
      <c r="U5" s="9">
        <v>55032</v>
      </c>
      <c r="V5" s="9">
        <v>51481</v>
      </c>
      <c r="W5" s="9">
        <v>49842</v>
      </c>
    </row>
    <row r="6" spans="1:23" ht="15" customHeight="1" x14ac:dyDescent="0.15">
      <c r="A6" s="3" t="s">
        <v>191</v>
      </c>
      <c r="B6" s="15"/>
      <c r="C6" s="15"/>
      <c r="D6" s="15">
        <v>28749</v>
      </c>
      <c r="E6" s="15">
        <v>20767</v>
      </c>
      <c r="F6" s="15">
        <v>21150</v>
      </c>
      <c r="G6" s="15">
        <v>27151</v>
      </c>
      <c r="H6" s="15">
        <v>19291</v>
      </c>
      <c r="I6" s="15">
        <v>10617</v>
      </c>
      <c r="J6" s="8">
        <v>8062</v>
      </c>
      <c r="K6" s="9">
        <v>6444</v>
      </c>
      <c r="L6" s="9">
        <v>6227</v>
      </c>
      <c r="M6" s="9">
        <v>26995</v>
      </c>
      <c r="N6" s="9">
        <v>27523</v>
      </c>
      <c r="O6" s="9">
        <v>8814</v>
      </c>
      <c r="P6" s="9">
        <v>6129</v>
      </c>
      <c r="Q6" s="9">
        <v>6082</v>
      </c>
      <c r="R6" s="9">
        <v>3513</v>
      </c>
      <c r="S6" s="9">
        <v>2397</v>
      </c>
      <c r="T6" s="9">
        <v>3170</v>
      </c>
      <c r="U6" s="9">
        <v>3144</v>
      </c>
      <c r="V6" s="9">
        <v>2512</v>
      </c>
      <c r="W6" s="9">
        <v>2133</v>
      </c>
    </row>
    <row r="7" spans="1:23" ht="15" customHeight="1" x14ac:dyDescent="0.15">
      <c r="A7" s="3" t="s">
        <v>192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951</v>
      </c>
      <c r="R7" s="9">
        <v>1656</v>
      </c>
      <c r="S7" s="9">
        <v>2578</v>
      </c>
      <c r="T7" s="9">
        <v>2824</v>
      </c>
      <c r="U7" s="9">
        <v>1001</v>
      </c>
      <c r="V7" s="9">
        <v>770</v>
      </c>
      <c r="W7" s="9">
        <v>967</v>
      </c>
    </row>
    <row r="8" spans="1:23" ht="15" customHeight="1" x14ac:dyDescent="0.15">
      <c r="A8" s="3" t="s">
        <v>193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1106</v>
      </c>
      <c r="R8" s="9">
        <v>2443</v>
      </c>
      <c r="S8" s="9">
        <v>1885</v>
      </c>
      <c r="T8" s="9">
        <v>1613</v>
      </c>
      <c r="U8" s="9">
        <v>578</v>
      </c>
      <c r="V8" s="16">
        <v>452</v>
      </c>
      <c r="W8" s="16">
        <v>373</v>
      </c>
    </row>
    <row r="9" spans="1:23" ht="15" customHeight="1" x14ac:dyDescent="0.15">
      <c r="A9" s="3" t="s">
        <v>118</v>
      </c>
      <c r="B9" s="15"/>
      <c r="C9" s="15"/>
      <c r="D9" s="15"/>
      <c r="E9" s="15"/>
      <c r="F9" s="15"/>
      <c r="G9" s="15"/>
      <c r="H9" s="15"/>
      <c r="I9" s="15"/>
      <c r="J9" s="8">
        <v>14722</v>
      </c>
      <c r="K9" s="9">
        <v>63641</v>
      </c>
      <c r="L9" s="9">
        <v>60380</v>
      </c>
      <c r="M9" s="9">
        <v>62267</v>
      </c>
      <c r="N9" s="9">
        <v>60674</v>
      </c>
      <c r="O9" s="9">
        <v>53839</v>
      </c>
      <c r="P9" s="9">
        <v>61527</v>
      </c>
      <c r="Q9" s="9">
        <v>67901</v>
      </c>
      <c r="R9" s="9">
        <v>62713</v>
      </c>
      <c r="S9" s="9">
        <v>65158</v>
      </c>
      <c r="T9" s="9">
        <v>63918</v>
      </c>
      <c r="U9" s="9">
        <v>59119</v>
      </c>
      <c r="V9" s="9">
        <v>62641</v>
      </c>
      <c r="W9" s="9">
        <v>62534</v>
      </c>
    </row>
    <row r="10" spans="1:23" ht="15" customHeight="1" x14ac:dyDescent="0.15">
      <c r="A10" s="3" t="s">
        <v>119</v>
      </c>
      <c r="B10" s="15"/>
      <c r="C10" s="15"/>
      <c r="D10" s="15">
        <v>95495</v>
      </c>
      <c r="E10" s="15">
        <v>84122</v>
      </c>
      <c r="F10" s="15">
        <v>65050</v>
      </c>
      <c r="G10" s="15">
        <v>56007</v>
      </c>
      <c r="H10" s="15">
        <v>56949</v>
      </c>
      <c r="I10" s="15">
        <v>56077</v>
      </c>
      <c r="J10" s="8">
        <v>51239</v>
      </c>
      <c r="K10" s="9">
        <v>55531</v>
      </c>
      <c r="L10" s="9">
        <v>52497</v>
      </c>
      <c r="M10" s="9">
        <v>46149</v>
      </c>
      <c r="N10" s="9">
        <v>47907</v>
      </c>
      <c r="O10" s="9">
        <v>45193</v>
      </c>
      <c r="P10" s="9">
        <v>45630</v>
      </c>
      <c r="Q10" s="9">
        <v>46726</v>
      </c>
      <c r="R10" s="9">
        <v>41836</v>
      </c>
      <c r="S10" s="9">
        <v>41785</v>
      </c>
      <c r="T10" s="9">
        <v>50137</v>
      </c>
      <c r="U10" s="9">
        <v>44808</v>
      </c>
      <c r="V10" s="9">
        <v>49997</v>
      </c>
      <c r="W10" s="9">
        <v>50712</v>
      </c>
    </row>
    <row r="11" spans="1:23" ht="15" customHeight="1" x14ac:dyDescent="0.15">
      <c r="A11" s="3" t="s">
        <v>120</v>
      </c>
      <c r="B11" s="15"/>
      <c r="C11" s="15"/>
      <c r="D11" s="15"/>
      <c r="E11" s="15"/>
      <c r="F11" s="15"/>
      <c r="G11" s="15"/>
      <c r="H11" s="15"/>
      <c r="I11" s="15"/>
      <c r="J11" s="8"/>
      <c r="K11" s="9"/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1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/>
    </row>
    <row r="12" spans="1:23" ht="15" customHeight="1" x14ac:dyDescent="0.15">
      <c r="A12" s="3" t="s">
        <v>121</v>
      </c>
      <c r="B12" s="15"/>
      <c r="C12" s="15"/>
      <c r="D12" s="15">
        <v>34760</v>
      </c>
      <c r="E12" s="15">
        <v>32528</v>
      </c>
      <c r="F12" s="15">
        <v>28428</v>
      </c>
      <c r="G12" s="15">
        <v>31214</v>
      </c>
      <c r="H12" s="15">
        <v>33995</v>
      </c>
      <c r="I12" s="15">
        <v>35227</v>
      </c>
      <c r="J12" s="8">
        <v>29834</v>
      </c>
      <c r="K12" s="9">
        <v>27065</v>
      </c>
      <c r="L12" s="9">
        <v>31944</v>
      </c>
      <c r="M12" s="9">
        <v>30405</v>
      </c>
      <c r="N12" s="9">
        <v>30993</v>
      </c>
      <c r="O12" s="9">
        <v>27770</v>
      </c>
      <c r="P12" s="9">
        <v>31573</v>
      </c>
      <c r="Q12" s="9">
        <v>33658</v>
      </c>
      <c r="R12" s="9">
        <v>31281</v>
      </c>
      <c r="S12" s="9">
        <v>33791</v>
      </c>
      <c r="T12" s="9">
        <v>33921</v>
      </c>
      <c r="U12" s="9">
        <v>28171</v>
      </c>
      <c r="V12" s="9">
        <v>17653</v>
      </c>
      <c r="W12" s="9">
        <v>14770</v>
      </c>
    </row>
    <row r="13" spans="1:23" ht="15" customHeight="1" x14ac:dyDescent="0.15">
      <c r="A13" s="3" t="s">
        <v>122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1</v>
      </c>
      <c r="R13" s="9">
        <v>1</v>
      </c>
      <c r="S13" s="9">
        <v>1</v>
      </c>
      <c r="T13" s="9"/>
      <c r="U13" s="9"/>
      <c r="V13" s="9"/>
      <c r="W13" s="9"/>
    </row>
    <row r="14" spans="1:23" ht="15" customHeight="1" x14ac:dyDescent="0.15">
      <c r="A14" s="3" t="s">
        <v>123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16161</v>
      </c>
      <c r="M14" s="9">
        <v>21246</v>
      </c>
      <c r="N14" s="9">
        <v>25015</v>
      </c>
      <c r="O14" s="9">
        <v>19770</v>
      </c>
      <c r="P14" s="9">
        <v>20312</v>
      </c>
      <c r="Q14" s="9">
        <v>21721</v>
      </c>
      <c r="R14" s="9">
        <v>22584</v>
      </c>
      <c r="S14" s="9">
        <v>22139</v>
      </c>
      <c r="T14" s="9">
        <v>5754</v>
      </c>
      <c r="U14" s="9">
        <v>12787</v>
      </c>
      <c r="V14" s="9">
        <v>15514</v>
      </c>
      <c r="W14" s="9">
        <v>15207</v>
      </c>
    </row>
    <row r="15" spans="1:23" ht="15" customHeight="1" x14ac:dyDescent="0.15">
      <c r="A15" s="3" t="s">
        <v>124</v>
      </c>
      <c r="B15" s="15"/>
      <c r="C15" s="15"/>
      <c r="D15" s="15">
        <v>856506</v>
      </c>
      <c r="E15" s="15">
        <v>908095</v>
      </c>
      <c r="F15" s="15">
        <v>924630</v>
      </c>
      <c r="G15" s="15">
        <v>985597</v>
      </c>
      <c r="H15" s="15">
        <v>1069071</v>
      </c>
      <c r="I15" s="15">
        <v>1131301</v>
      </c>
      <c r="J15" s="8">
        <v>1128831</v>
      </c>
      <c r="K15" s="9">
        <v>1178593</v>
      </c>
      <c r="L15" s="9">
        <v>1175822</v>
      </c>
      <c r="M15" s="9">
        <v>1170301</v>
      </c>
      <c r="N15" s="9">
        <v>997364</v>
      </c>
      <c r="O15" s="9">
        <v>799376</v>
      </c>
      <c r="P15" s="9">
        <v>718821</v>
      </c>
      <c r="Q15" s="9">
        <v>723567</v>
      </c>
      <c r="R15" s="9">
        <v>740481</v>
      </c>
      <c r="S15" s="9">
        <v>721043</v>
      </c>
      <c r="T15" s="9">
        <v>773354</v>
      </c>
      <c r="U15" s="9">
        <v>766064</v>
      </c>
      <c r="V15" s="9">
        <v>838803</v>
      </c>
      <c r="W15" s="9">
        <v>984277</v>
      </c>
    </row>
    <row r="16" spans="1:23" ht="15" customHeight="1" x14ac:dyDescent="0.15">
      <c r="A16" s="3" t="s">
        <v>125</v>
      </c>
      <c r="B16" s="15"/>
      <c r="C16" s="15"/>
      <c r="D16" s="15">
        <v>769342</v>
      </c>
      <c r="E16" s="15">
        <v>815669</v>
      </c>
      <c r="F16" s="15"/>
      <c r="G16" s="15"/>
      <c r="H16" s="15"/>
      <c r="I16" s="15"/>
      <c r="J16" s="8">
        <v>1023660</v>
      </c>
      <c r="K16" s="8">
        <v>1060860</v>
      </c>
      <c r="L16" s="8">
        <v>1033490</v>
      </c>
      <c r="M16" s="8">
        <v>1016971</v>
      </c>
      <c r="N16" s="8">
        <v>855888</v>
      </c>
      <c r="O16" s="8">
        <v>673622</v>
      </c>
      <c r="P16" s="8">
        <v>605082</v>
      </c>
      <c r="Q16" s="8">
        <v>625151</v>
      </c>
      <c r="R16" s="8">
        <v>646347</v>
      </c>
      <c r="S16" s="8">
        <v>633262</v>
      </c>
      <c r="T16" s="8">
        <v>666615</v>
      </c>
      <c r="U16" s="8">
        <v>648492</v>
      </c>
      <c r="V16" s="8">
        <v>719743</v>
      </c>
      <c r="W16" s="8">
        <v>853261</v>
      </c>
    </row>
    <row r="17" spans="1:23" ht="15" customHeight="1" x14ac:dyDescent="0.15">
      <c r="A17" s="3" t="s">
        <v>126</v>
      </c>
      <c r="B17" s="15"/>
      <c r="C17" s="15"/>
      <c r="D17" s="15">
        <v>87164</v>
      </c>
      <c r="E17" s="15">
        <v>92426</v>
      </c>
      <c r="F17" s="15"/>
      <c r="G17" s="15"/>
      <c r="H17" s="15"/>
      <c r="I17" s="15"/>
      <c r="J17" s="8">
        <v>105171</v>
      </c>
      <c r="K17" s="8">
        <v>117733</v>
      </c>
      <c r="L17" s="8">
        <v>142332</v>
      </c>
      <c r="M17" s="8">
        <v>153330</v>
      </c>
      <c r="N17" s="8">
        <v>141476</v>
      </c>
      <c r="O17" s="8">
        <v>125754</v>
      </c>
      <c r="P17" s="8">
        <v>113739</v>
      </c>
      <c r="Q17" s="8">
        <v>98416</v>
      </c>
      <c r="R17" s="8">
        <v>94134</v>
      </c>
      <c r="S17" s="8">
        <v>87781</v>
      </c>
      <c r="T17" s="8">
        <v>106739</v>
      </c>
      <c r="U17" s="8">
        <v>117572</v>
      </c>
      <c r="V17" s="8">
        <v>119060</v>
      </c>
      <c r="W17" s="8">
        <v>131016</v>
      </c>
    </row>
    <row r="18" spans="1:23" ht="15" customHeight="1" x14ac:dyDescent="0.15">
      <c r="A18" s="3" t="s">
        <v>127</v>
      </c>
      <c r="B18" s="15"/>
      <c r="C18" s="15"/>
      <c r="D18" s="15">
        <v>1321</v>
      </c>
      <c r="E18" s="15">
        <v>1349</v>
      </c>
      <c r="F18" s="15">
        <v>1278</v>
      </c>
      <c r="G18" s="15">
        <v>1178</v>
      </c>
      <c r="H18" s="15">
        <v>1211</v>
      </c>
      <c r="I18" s="15">
        <v>1224</v>
      </c>
      <c r="J18" s="8">
        <v>1043</v>
      </c>
      <c r="K18" s="9">
        <v>1064</v>
      </c>
      <c r="L18" s="9">
        <v>1306</v>
      </c>
      <c r="M18" s="9">
        <v>1105</v>
      </c>
      <c r="N18" s="9">
        <v>1171</v>
      </c>
      <c r="O18" s="9">
        <v>1216</v>
      </c>
      <c r="P18" s="9">
        <v>1261</v>
      </c>
      <c r="Q18" s="9">
        <v>1527</v>
      </c>
      <c r="R18" s="9">
        <v>1589</v>
      </c>
      <c r="S18" s="9">
        <v>1591</v>
      </c>
      <c r="T18" s="9">
        <v>1483</v>
      </c>
      <c r="U18" s="9">
        <v>1279</v>
      </c>
      <c r="V18" s="9">
        <v>1240</v>
      </c>
      <c r="W18" s="9">
        <v>1081</v>
      </c>
    </row>
    <row r="19" spans="1:23" ht="15" customHeight="1" x14ac:dyDescent="0.15">
      <c r="A19" s="3" t="s">
        <v>128</v>
      </c>
      <c r="B19" s="15"/>
      <c r="C19" s="15"/>
      <c r="D19" s="15">
        <v>23231</v>
      </c>
      <c r="E19" s="15">
        <v>77919</v>
      </c>
      <c r="F19" s="15">
        <v>173581</v>
      </c>
      <c r="G19" s="15">
        <v>285024</v>
      </c>
      <c r="H19" s="15">
        <v>252440</v>
      </c>
      <c r="I19" s="15">
        <v>20360</v>
      </c>
      <c r="J19" s="8">
        <v>12158</v>
      </c>
      <c r="K19" s="9">
        <v>14520</v>
      </c>
      <c r="L19" s="9">
        <v>18042</v>
      </c>
      <c r="M19" s="9">
        <v>12191</v>
      </c>
      <c r="N19" s="9">
        <v>2953</v>
      </c>
      <c r="O19" s="9">
        <v>11659</v>
      </c>
      <c r="P19" s="9">
        <v>2029</v>
      </c>
      <c r="Q19" s="9">
        <v>1678</v>
      </c>
      <c r="R19" s="9">
        <v>1779</v>
      </c>
      <c r="S19" s="9">
        <v>1368</v>
      </c>
      <c r="T19" s="9">
        <v>1780</v>
      </c>
      <c r="U19" s="9">
        <v>2548</v>
      </c>
      <c r="V19" s="9">
        <v>1378</v>
      </c>
      <c r="W19" s="9">
        <v>3064</v>
      </c>
    </row>
    <row r="20" spans="1:23" ht="15" customHeight="1" x14ac:dyDescent="0.15">
      <c r="A20" s="3" t="s">
        <v>129</v>
      </c>
      <c r="B20" s="15"/>
      <c r="C20" s="15"/>
      <c r="D20" s="15">
        <v>28778</v>
      </c>
      <c r="E20" s="15">
        <v>29008</v>
      </c>
      <c r="F20" s="15">
        <v>29693</v>
      </c>
      <c r="G20" s="15">
        <v>23620</v>
      </c>
      <c r="H20" s="15">
        <v>22706</v>
      </c>
      <c r="I20" s="15">
        <v>23187</v>
      </c>
      <c r="J20" s="8">
        <v>24093</v>
      </c>
      <c r="K20" s="9">
        <v>28649</v>
      </c>
      <c r="L20" s="9">
        <v>24367</v>
      </c>
      <c r="M20" s="9">
        <v>26810</v>
      </c>
      <c r="N20" s="9">
        <v>25734</v>
      </c>
      <c r="O20" s="9">
        <v>23624</v>
      </c>
      <c r="P20" s="9">
        <v>28048</v>
      </c>
      <c r="Q20" s="9">
        <v>29634</v>
      </c>
      <c r="R20" s="9">
        <v>35904</v>
      </c>
      <c r="S20" s="9">
        <v>38153</v>
      </c>
      <c r="T20" s="9">
        <v>39647</v>
      </c>
      <c r="U20" s="9">
        <v>33855</v>
      </c>
      <c r="V20" s="9">
        <v>40923</v>
      </c>
      <c r="W20" s="9">
        <v>53959</v>
      </c>
    </row>
    <row r="21" spans="1:23" ht="15" customHeight="1" x14ac:dyDescent="0.15">
      <c r="A21" s="4" t="s">
        <v>130</v>
      </c>
      <c r="B21" s="15"/>
      <c r="C21" s="15"/>
      <c r="D21" s="15">
        <v>4594</v>
      </c>
      <c r="E21" s="15">
        <v>2660</v>
      </c>
      <c r="F21" s="15">
        <v>2885</v>
      </c>
      <c r="G21" s="15">
        <v>2927</v>
      </c>
      <c r="H21" s="15">
        <v>3125</v>
      </c>
      <c r="I21" s="15">
        <v>3061</v>
      </c>
      <c r="J21" s="8">
        <v>3021</v>
      </c>
      <c r="K21" s="11">
        <v>2956</v>
      </c>
      <c r="L21" s="11">
        <v>3342</v>
      </c>
      <c r="M21" s="11">
        <v>4039</v>
      </c>
      <c r="N21" s="11">
        <v>3629</v>
      </c>
      <c r="O21" s="11">
        <v>3444</v>
      </c>
      <c r="P21" s="11">
        <v>3732</v>
      </c>
      <c r="Q21" s="11">
        <v>3558</v>
      </c>
      <c r="R21" s="11">
        <v>3696</v>
      </c>
      <c r="S21" s="11">
        <v>4226</v>
      </c>
      <c r="T21" s="11">
        <v>4307</v>
      </c>
      <c r="U21" s="11">
        <v>4154</v>
      </c>
      <c r="V21" s="11">
        <v>5714</v>
      </c>
      <c r="W21" s="11">
        <v>4259</v>
      </c>
    </row>
    <row r="22" spans="1:23" ht="15" customHeight="1" x14ac:dyDescent="0.15">
      <c r="A22" s="3" t="s">
        <v>131</v>
      </c>
      <c r="B22" s="15"/>
      <c r="C22" s="15"/>
      <c r="D22" s="15">
        <v>71224</v>
      </c>
      <c r="E22" s="15">
        <v>87582</v>
      </c>
      <c r="F22" s="15">
        <v>78802</v>
      </c>
      <c r="G22" s="15">
        <v>57869</v>
      </c>
      <c r="H22" s="15">
        <v>97997</v>
      </c>
      <c r="I22" s="15">
        <v>75197</v>
      </c>
      <c r="J22" s="8">
        <v>86304</v>
      </c>
      <c r="K22" s="9">
        <v>116786</v>
      </c>
      <c r="L22" s="9">
        <v>249367</v>
      </c>
      <c r="M22" s="9">
        <v>59635</v>
      </c>
      <c r="N22" s="9">
        <v>59828</v>
      </c>
      <c r="O22" s="9">
        <v>69550</v>
      </c>
      <c r="P22" s="9">
        <v>76802</v>
      </c>
      <c r="Q22" s="9">
        <v>65212</v>
      </c>
      <c r="R22" s="9">
        <v>67653</v>
      </c>
      <c r="S22" s="9">
        <v>52129</v>
      </c>
      <c r="T22" s="9">
        <v>65170</v>
      </c>
      <c r="U22" s="9">
        <v>97270</v>
      </c>
      <c r="V22" s="9">
        <v>521299</v>
      </c>
      <c r="W22" s="9">
        <v>261800</v>
      </c>
    </row>
    <row r="23" spans="1:23" ht="15" customHeight="1" x14ac:dyDescent="0.15">
      <c r="A23" s="3" t="s">
        <v>132</v>
      </c>
      <c r="B23" s="15"/>
      <c r="C23" s="15"/>
      <c r="D23" s="15">
        <v>693280</v>
      </c>
      <c r="E23" s="15">
        <v>689346</v>
      </c>
      <c r="F23" s="15">
        <v>584824</v>
      </c>
      <c r="G23" s="15">
        <v>104754</v>
      </c>
      <c r="H23" s="15">
        <v>140891</v>
      </c>
      <c r="I23" s="15">
        <v>245370</v>
      </c>
      <c r="J23" s="8">
        <v>206482</v>
      </c>
      <c r="K23" s="9">
        <v>217065</v>
      </c>
      <c r="L23" s="9">
        <v>264283</v>
      </c>
      <c r="M23" s="9">
        <v>124953</v>
      </c>
      <c r="N23" s="9">
        <v>107203</v>
      </c>
      <c r="O23" s="9">
        <v>204223</v>
      </c>
      <c r="P23" s="9">
        <v>193425</v>
      </c>
      <c r="Q23" s="9">
        <v>99074</v>
      </c>
      <c r="R23" s="9">
        <v>78583</v>
      </c>
      <c r="S23" s="9">
        <v>77831</v>
      </c>
      <c r="T23" s="9">
        <v>94053</v>
      </c>
      <c r="U23" s="9">
        <v>129923</v>
      </c>
      <c r="V23" s="9">
        <v>213743</v>
      </c>
      <c r="W23" s="9">
        <v>150899</v>
      </c>
    </row>
    <row r="24" spans="1:23" ht="15" customHeight="1" x14ac:dyDescent="0.15">
      <c r="A24" s="3" t="s">
        <v>133</v>
      </c>
      <c r="B24" s="15"/>
      <c r="C24" s="15"/>
      <c r="D24" s="15">
        <v>88207</v>
      </c>
      <c r="E24" s="15">
        <v>57080</v>
      </c>
      <c r="F24" s="15">
        <v>38205</v>
      </c>
      <c r="G24" s="15">
        <v>26265</v>
      </c>
      <c r="H24" s="15">
        <v>32746</v>
      </c>
      <c r="I24" s="15">
        <v>20404</v>
      </c>
      <c r="J24" s="8">
        <v>6848</v>
      </c>
      <c r="K24" s="9">
        <v>15022</v>
      </c>
      <c r="L24" s="9">
        <v>10176</v>
      </c>
      <c r="M24" s="9">
        <v>3813</v>
      </c>
      <c r="N24" s="9">
        <v>29140</v>
      </c>
      <c r="O24" s="9">
        <v>2052</v>
      </c>
      <c r="P24" s="9">
        <v>2393</v>
      </c>
      <c r="Q24" s="9">
        <v>5867</v>
      </c>
      <c r="R24" s="9">
        <v>1158</v>
      </c>
      <c r="S24" s="9">
        <v>11797</v>
      </c>
      <c r="T24" s="9">
        <v>3530</v>
      </c>
      <c r="U24" s="9">
        <v>46585</v>
      </c>
      <c r="V24" s="9">
        <v>8859</v>
      </c>
      <c r="W24" s="9">
        <v>12948</v>
      </c>
    </row>
    <row r="25" spans="1:23" ht="15" customHeight="1" x14ac:dyDescent="0.15">
      <c r="A25" s="3" t="s">
        <v>134</v>
      </c>
      <c r="B25" s="15"/>
      <c r="C25" s="15"/>
      <c r="D25" s="15">
        <v>1250</v>
      </c>
      <c r="E25" s="15">
        <v>54550</v>
      </c>
      <c r="F25" s="15">
        <v>51287</v>
      </c>
      <c r="G25" s="15">
        <v>47500</v>
      </c>
      <c r="H25" s="15">
        <v>500</v>
      </c>
      <c r="I25" s="15">
        <v>380</v>
      </c>
      <c r="J25" s="17">
        <v>650</v>
      </c>
      <c r="K25" s="16">
        <v>147252</v>
      </c>
      <c r="L25" s="9">
        <v>750</v>
      </c>
      <c r="M25" s="9">
        <v>410</v>
      </c>
      <c r="N25" s="9">
        <v>489</v>
      </c>
      <c r="O25" s="9">
        <v>5050</v>
      </c>
      <c r="P25" s="9">
        <v>2297</v>
      </c>
      <c r="Q25" s="9">
        <v>397</v>
      </c>
      <c r="R25" s="9">
        <v>396</v>
      </c>
      <c r="S25" s="9">
        <v>250</v>
      </c>
      <c r="T25" s="9">
        <v>250</v>
      </c>
      <c r="U25" s="9">
        <v>250</v>
      </c>
      <c r="V25" s="15">
        <v>2400</v>
      </c>
      <c r="W25" s="15">
        <v>2427</v>
      </c>
    </row>
    <row r="26" spans="1:23" ht="15" customHeight="1" x14ac:dyDescent="0.15">
      <c r="A26" s="3" t="s">
        <v>135</v>
      </c>
      <c r="B26" s="15"/>
      <c r="C26" s="15"/>
      <c r="D26" s="15">
        <v>75972</v>
      </c>
      <c r="E26" s="15">
        <v>202374</v>
      </c>
      <c r="F26" s="15">
        <v>305031</v>
      </c>
      <c r="G26" s="15">
        <v>227431</v>
      </c>
      <c r="H26" s="15">
        <v>234335</v>
      </c>
      <c r="I26" s="15">
        <v>89474</v>
      </c>
      <c r="J26" s="8">
        <v>129080</v>
      </c>
      <c r="K26" s="9">
        <v>130783</v>
      </c>
      <c r="L26" s="9">
        <v>89405</v>
      </c>
      <c r="M26" s="9">
        <v>121587</v>
      </c>
      <c r="N26" s="9">
        <v>89098</v>
      </c>
      <c r="O26" s="9">
        <v>211692</v>
      </c>
      <c r="P26" s="9">
        <v>399199</v>
      </c>
      <c r="Q26" s="9">
        <v>187500</v>
      </c>
      <c r="R26" s="9">
        <v>41714</v>
      </c>
      <c r="S26" s="9">
        <v>39686</v>
      </c>
      <c r="T26" s="9">
        <v>152679</v>
      </c>
      <c r="U26" s="9">
        <v>177453</v>
      </c>
      <c r="V26" s="9">
        <v>313583</v>
      </c>
      <c r="W26" s="9">
        <v>145403</v>
      </c>
    </row>
    <row r="27" spans="1:23" ht="15" customHeight="1" x14ac:dyDescent="0.15">
      <c r="A27" s="3" t="s">
        <v>136</v>
      </c>
      <c r="B27" s="15"/>
      <c r="C27" s="15"/>
      <c r="D27" s="15">
        <v>265348</v>
      </c>
      <c r="E27" s="15">
        <v>105865</v>
      </c>
      <c r="F27" s="15">
        <v>104438</v>
      </c>
      <c r="G27" s="15">
        <v>83303</v>
      </c>
      <c r="H27" s="15">
        <v>61238</v>
      </c>
      <c r="I27" s="15">
        <v>98132</v>
      </c>
      <c r="J27" s="8">
        <v>84421</v>
      </c>
      <c r="K27" s="9">
        <v>80187</v>
      </c>
      <c r="L27" s="9">
        <v>133964</v>
      </c>
      <c r="M27" s="9">
        <v>92208</v>
      </c>
      <c r="N27" s="9">
        <v>189994</v>
      </c>
      <c r="O27" s="9">
        <v>136866</v>
      </c>
      <c r="P27" s="9">
        <v>56309</v>
      </c>
      <c r="Q27" s="9">
        <v>62401</v>
      </c>
      <c r="R27" s="9">
        <v>69882</v>
      </c>
      <c r="S27" s="9">
        <v>128319</v>
      </c>
      <c r="T27" s="9">
        <v>74009</v>
      </c>
      <c r="U27" s="9">
        <v>92179</v>
      </c>
      <c r="V27" s="9">
        <v>165631</v>
      </c>
      <c r="W27" s="9">
        <v>161235</v>
      </c>
    </row>
    <row r="28" spans="1:23" ht="15" customHeight="1" x14ac:dyDescent="0.15">
      <c r="A28" s="3" t="s">
        <v>137</v>
      </c>
      <c r="B28" s="15"/>
      <c r="C28" s="15"/>
      <c r="D28" s="15">
        <v>86902</v>
      </c>
      <c r="E28" s="15">
        <v>265862</v>
      </c>
      <c r="F28" s="15">
        <v>64766</v>
      </c>
      <c r="G28" s="15">
        <v>52064</v>
      </c>
      <c r="H28" s="15">
        <v>76168</v>
      </c>
      <c r="I28" s="15">
        <v>81587</v>
      </c>
      <c r="J28" s="8">
        <v>34402</v>
      </c>
      <c r="K28" s="9">
        <v>37475</v>
      </c>
      <c r="L28" s="9">
        <v>25784</v>
      </c>
      <c r="M28" s="9">
        <v>28480</v>
      </c>
      <c r="N28" s="9">
        <v>40224</v>
      </c>
      <c r="O28" s="9">
        <v>37600</v>
      </c>
      <c r="P28" s="9">
        <v>40192</v>
      </c>
      <c r="Q28" s="9">
        <v>26459</v>
      </c>
      <c r="R28" s="9">
        <v>46528</v>
      </c>
      <c r="S28" s="9">
        <v>46063</v>
      </c>
      <c r="T28" s="9">
        <v>29910</v>
      </c>
      <c r="U28" s="9">
        <v>36156</v>
      </c>
      <c r="V28" s="9">
        <v>82211</v>
      </c>
      <c r="W28" s="9">
        <v>137730</v>
      </c>
    </row>
    <row r="29" spans="1:23" ht="15" customHeight="1" x14ac:dyDescent="0.15">
      <c r="A29" s="3" t="s">
        <v>138</v>
      </c>
      <c r="B29" s="15"/>
      <c r="C29" s="15"/>
      <c r="D29" s="15">
        <v>109100</v>
      </c>
      <c r="E29" s="15">
        <v>126600</v>
      </c>
      <c r="F29" s="15">
        <v>200600</v>
      </c>
      <c r="G29" s="15">
        <v>148000</v>
      </c>
      <c r="H29" s="15">
        <v>293300</v>
      </c>
      <c r="I29" s="15">
        <v>195800</v>
      </c>
      <c r="J29" s="8">
        <v>209300</v>
      </c>
      <c r="K29" s="9">
        <v>311200</v>
      </c>
      <c r="L29" s="9">
        <v>401700</v>
      </c>
      <c r="M29" s="9">
        <v>118000</v>
      </c>
      <c r="N29" s="9">
        <v>204400</v>
      </c>
      <c r="O29" s="9">
        <v>491329</v>
      </c>
      <c r="P29" s="9">
        <v>983700</v>
      </c>
      <c r="Q29" s="9">
        <v>346200</v>
      </c>
      <c r="R29" s="9">
        <v>182400</v>
      </c>
      <c r="S29" s="9">
        <v>160900</v>
      </c>
      <c r="T29" s="9">
        <v>141100</v>
      </c>
      <c r="U29" s="9">
        <v>177900</v>
      </c>
      <c r="V29" s="9">
        <v>236400</v>
      </c>
      <c r="W29" s="9">
        <v>391400</v>
      </c>
    </row>
    <row r="30" spans="1:23" ht="15" customHeight="1" x14ac:dyDescent="0.15">
      <c r="A30" s="3" t="s">
        <v>185</v>
      </c>
      <c r="B30" s="73"/>
      <c r="C30" s="73"/>
      <c r="D30" s="15"/>
      <c r="E30" s="15"/>
      <c r="F30" s="15"/>
      <c r="G30" s="15"/>
      <c r="H30" s="15"/>
      <c r="I30" s="15"/>
      <c r="J30" s="8"/>
      <c r="K30" s="9"/>
      <c r="L30" s="9"/>
      <c r="M30" s="9"/>
      <c r="N30" s="9">
        <v>10500</v>
      </c>
      <c r="O30" s="16">
        <v>8600</v>
      </c>
      <c r="P30" s="16">
        <v>25200</v>
      </c>
      <c r="Q30" s="16">
        <v>30000</v>
      </c>
      <c r="R30" s="16">
        <v>20500</v>
      </c>
      <c r="S30" s="16">
        <v>7700</v>
      </c>
      <c r="T30" s="16"/>
      <c r="U30" s="16"/>
      <c r="V30" s="9">
        <v>0</v>
      </c>
      <c r="W30" s="9">
        <v>0</v>
      </c>
    </row>
    <row r="31" spans="1:23" ht="15" customHeight="1" x14ac:dyDescent="0.15">
      <c r="A31" s="3" t="s">
        <v>186</v>
      </c>
      <c r="B31" s="73"/>
      <c r="C31" s="73"/>
      <c r="D31" s="15"/>
      <c r="E31" s="15"/>
      <c r="F31" s="15"/>
      <c r="G31" s="15"/>
      <c r="H31" s="15"/>
      <c r="I31" s="15"/>
      <c r="J31" s="8"/>
      <c r="K31" s="9"/>
      <c r="L31" s="9"/>
      <c r="M31" s="9"/>
      <c r="N31" s="16">
        <v>65600</v>
      </c>
      <c r="O31" s="16">
        <v>132600</v>
      </c>
      <c r="P31" s="16">
        <v>272600</v>
      </c>
      <c r="Q31" s="16">
        <v>193600</v>
      </c>
      <c r="R31" s="16">
        <v>149700</v>
      </c>
      <c r="S31" s="16">
        <v>137800</v>
      </c>
      <c r="T31" s="16">
        <v>125000</v>
      </c>
      <c r="U31" s="16">
        <v>117100</v>
      </c>
      <c r="V31" s="9">
        <v>181700</v>
      </c>
      <c r="W31" s="9">
        <v>261500</v>
      </c>
    </row>
    <row r="32" spans="1:23" ht="15" customHeight="1" x14ac:dyDescent="0.15">
      <c r="A32" s="3" t="s">
        <v>0</v>
      </c>
      <c r="B32" s="10">
        <f>SUM(B4:B29)-B16-B17</f>
        <v>0</v>
      </c>
      <c r="C32" s="10">
        <f>SUM(C4:C29)-C16-C17</f>
        <v>0</v>
      </c>
      <c r="D32" s="10">
        <v>3303553</v>
      </c>
      <c r="E32" s="8">
        <v>3693360</v>
      </c>
      <c r="F32" s="8">
        <v>3515257</v>
      </c>
      <c r="G32" s="8">
        <v>2993298</v>
      </c>
      <c r="H32" s="8">
        <v>3217924</v>
      </c>
      <c r="I32" s="8">
        <v>2916223</v>
      </c>
      <c r="J32" s="8">
        <v>2936611</v>
      </c>
      <c r="K32" s="8">
        <v>3342738</v>
      </c>
      <c r="L32" s="8">
        <v>3529147</v>
      </c>
      <c r="M32" s="8">
        <v>2960745</v>
      </c>
      <c r="N32" s="8">
        <v>3028720</v>
      </c>
      <c r="O32" s="8">
        <v>3221921</v>
      </c>
      <c r="P32" s="8">
        <v>3670938</v>
      </c>
      <c r="Q32" s="8">
        <v>2739246</v>
      </c>
      <c r="R32" s="8">
        <v>2526051</v>
      </c>
      <c r="S32" s="8">
        <v>2517219</v>
      </c>
      <c r="T32" s="8">
        <v>2714712</v>
      </c>
      <c r="U32" s="8">
        <v>2880031</v>
      </c>
      <c r="V32" s="8">
        <f>SUM(V4:V29)-V16-V17</f>
        <v>3649467</v>
      </c>
      <c r="W32" s="8">
        <f>SUM(W4:W29)-W16-W17</f>
        <v>3540147</v>
      </c>
    </row>
    <row r="33" spans="1:23" ht="15" customHeight="1" x14ac:dyDescent="0.15">
      <c r="A33" s="3" t="s">
        <v>1</v>
      </c>
      <c r="B33" s="15">
        <f t="shared" ref="B33:L33" si="0">+B4+B5+B6+B9+B10+B11+B12+B13+B14+B15+B18</f>
        <v>0</v>
      </c>
      <c r="C33" s="15">
        <f t="shared" si="0"/>
        <v>0</v>
      </c>
      <c r="D33" s="15">
        <f t="shared" si="0"/>
        <v>1855667</v>
      </c>
      <c r="E33" s="15">
        <f t="shared" si="0"/>
        <v>1994514</v>
      </c>
      <c r="F33" s="15">
        <f t="shared" si="0"/>
        <v>1881145</v>
      </c>
      <c r="G33" s="15">
        <f t="shared" si="0"/>
        <v>1934541</v>
      </c>
      <c r="H33" s="15">
        <f t="shared" si="0"/>
        <v>2002478</v>
      </c>
      <c r="I33" s="15">
        <f t="shared" si="0"/>
        <v>2063271</v>
      </c>
      <c r="J33" s="12">
        <f t="shared" si="0"/>
        <v>2139852</v>
      </c>
      <c r="K33" s="12">
        <f t="shared" si="0"/>
        <v>2240843</v>
      </c>
      <c r="L33" s="12">
        <f t="shared" si="0"/>
        <v>2307967</v>
      </c>
      <c r="M33" s="12">
        <f>+M4+M5+M6+M9+M10+M11+M12+M13+M14+M15+M18</f>
        <v>2368619</v>
      </c>
      <c r="N33" s="12">
        <f>+N4+N5+N6+N9+N10+N11+N12+N13+N14+N15+N18</f>
        <v>2276028</v>
      </c>
      <c r="O33" s="12">
        <f>+O4+O5+O6+O9+O10+O11+O12+O13+O14+O15+O18</f>
        <v>2024832</v>
      </c>
      <c r="P33" s="12">
        <f>+P4+P5+P6+P9+P10+P11+P12+P13+P14+P15+P18</f>
        <v>1882812</v>
      </c>
      <c r="Q33" s="12">
        <f t="shared" ref="Q33:W33" si="1">SUM(Q4:Q15)+Q18</f>
        <v>1911266</v>
      </c>
      <c r="R33" s="12">
        <f t="shared" si="1"/>
        <v>1996358</v>
      </c>
      <c r="S33" s="12">
        <f t="shared" si="1"/>
        <v>1956497</v>
      </c>
      <c r="T33" s="12">
        <f t="shared" si="1"/>
        <v>2108277</v>
      </c>
      <c r="U33" s="12">
        <f t="shared" si="1"/>
        <v>2081758</v>
      </c>
      <c r="V33" s="12">
        <f t="shared" si="1"/>
        <v>2057326</v>
      </c>
      <c r="W33" s="12">
        <f t="shared" si="1"/>
        <v>2215023</v>
      </c>
    </row>
    <row r="34" spans="1:23" ht="15" customHeight="1" x14ac:dyDescent="0.15">
      <c r="A34" s="3" t="s">
        <v>174</v>
      </c>
      <c r="B34" s="15">
        <f t="shared" ref="B34:U34" si="2">SUM(B19:B29)</f>
        <v>0</v>
      </c>
      <c r="C34" s="15">
        <f t="shared" si="2"/>
        <v>0</v>
      </c>
      <c r="D34" s="15">
        <f t="shared" si="2"/>
        <v>1447886</v>
      </c>
      <c r="E34" s="15">
        <f t="shared" si="2"/>
        <v>1698846</v>
      </c>
      <c r="F34" s="15">
        <f t="shared" si="2"/>
        <v>1634112</v>
      </c>
      <c r="G34" s="15">
        <f t="shared" si="2"/>
        <v>1058757</v>
      </c>
      <c r="H34" s="15">
        <f t="shared" si="2"/>
        <v>1215446</v>
      </c>
      <c r="I34" s="15">
        <f t="shared" si="2"/>
        <v>852952</v>
      </c>
      <c r="J34" s="12">
        <f t="shared" si="2"/>
        <v>796759</v>
      </c>
      <c r="K34" s="12">
        <f t="shared" si="2"/>
        <v>1101895</v>
      </c>
      <c r="L34" s="12">
        <f t="shared" si="2"/>
        <v>1221180</v>
      </c>
      <c r="M34" s="12">
        <f t="shared" si="2"/>
        <v>592126</v>
      </c>
      <c r="N34" s="12">
        <f t="shared" si="2"/>
        <v>752692</v>
      </c>
      <c r="O34" s="12">
        <f t="shared" si="2"/>
        <v>1197089</v>
      </c>
      <c r="P34" s="12">
        <f t="shared" si="2"/>
        <v>1788126</v>
      </c>
      <c r="Q34" s="12">
        <f t="shared" si="2"/>
        <v>827980</v>
      </c>
      <c r="R34" s="12">
        <f t="shared" si="2"/>
        <v>529693</v>
      </c>
      <c r="S34" s="12">
        <f t="shared" si="2"/>
        <v>560722</v>
      </c>
      <c r="T34" s="12">
        <f t="shared" si="2"/>
        <v>606435</v>
      </c>
      <c r="U34" s="12">
        <f t="shared" si="2"/>
        <v>798273</v>
      </c>
      <c r="V34" s="12">
        <f>SUM(V19:V29)</f>
        <v>1592141</v>
      </c>
      <c r="W34" s="12">
        <f>SUM(W19:W29)</f>
        <v>1325124</v>
      </c>
    </row>
    <row r="35" spans="1:23" ht="15" customHeight="1" x14ac:dyDescent="0.15">
      <c r="A35" s="3" t="s">
        <v>12</v>
      </c>
      <c r="B35" s="15">
        <f t="shared" ref="B35:R35" si="3">+B4+B19+B20+B21+B24+B25+B26+B27+B28</f>
        <v>0</v>
      </c>
      <c r="C35" s="15">
        <f t="shared" si="3"/>
        <v>0</v>
      </c>
      <c r="D35" s="15">
        <f t="shared" si="3"/>
        <v>1361166</v>
      </c>
      <c r="E35" s="15">
        <f t="shared" si="3"/>
        <v>1687642</v>
      </c>
      <c r="F35" s="15">
        <f t="shared" si="3"/>
        <v>1550288</v>
      </c>
      <c r="G35" s="15">
        <f t="shared" si="3"/>
        <v>1520638</v>
      </c>
      <c r="H35" s="15">
        <f t="shared" si="3"/>
        <v>1441881</v>
      </c>
      <c r="I35" s="15">
        <f t="shared" si="3"/>
        <v>1099132</v>
      </c>
      <c r="J35" s="12">
        <f t="shared" si="3"/>
        <v>1154686</v>
      </c>
      <c r="K35" s="12">
        <f t="shared" si="3"/>
        <v>1328717</v>
      </c>
      <c r="L35" s="12">
        <f t="shared" si="3"/>
        <v>1224847</v>
      </c>
      <c r="M35" s="12">
        <f t="shared" si="3"/>
        <v>1254235</v>
      </c>
      <c r="N35" s="12">
        <f t="shared" si="3"/>
        <v>1420856</v>
      </c>
      <c r="O35" s="12">
        <f t="shared" si="3"/>
        <v>1454045</v>
      </c>
      <c r="P35" s="12">
        <f t="shared" si="3"/>
        <v>1482156</v>
      </c>
      <c r="Q35" s="12">
        <f t="shared" si="3"/>
        <v>1254495</v>
      </c>
      <c r="R35" s="12">
        <f t="shared" si="3"/>
        <v>1213321</v>
      </c>
      <c r="S35" s="12">
        <f>+S4+S19+S20+S21+S24+S25+S26+S27+S28</f>
        <v>1220477</v>
      </c>
      <c r="T35" s="12">
        <f>+T4+T19+T20+T21+T24+T25+T26+T27+T28</f>
        <v>1420905</v>
      </c>
      <c r="U35" s="12">
        <f>+U4+U19+U20+U21+U24+U25+U26+U27+U28</f>
        <v>1502955</v>
      </c>
      <c r="V35" s="12">
        <f>+V4+V19+V20+V21+V24+V25+V26+V27+V28</f>
        <v>1636962</v>
      </c>
      <c r="W35" s="12">
        <f>+W4+W19+W20+W21+W24+W25+W26+W27+W28</f>
        <v>1554152</v>
      </c>
    </row>
    <row r="36" spans="1:23" ht="15" customHeight="1" x14ac:dyDescent="0.15">
      <c r="A36" s="3" t="s">
        <v>11</v>
      </c>
      <c r="B36" s="12">
        <f t="shared" ref="B36:Q36" si="4">SUM(B5:B18)-B16-B17+B22+B23+B29</f>
        <v>0</v>
      </c>
      <c r="C36" s="12">
        <f t="shared" si="4"/>
        <v>0</v>
      </c>
      <c r="D36" s="12">
        <f t="shared" si="4"/>
        <v>1942387</v>
      </c>
      <c r="E36" s="12">
        <f t="shared" si="4"/>
        <v>2005718</v>
      </c>
      <c r="F36" s="12">
        <f t="shared" si="4"/>
        <v>1964969</v>
      </c>
      <c r="G36" s="12">
        <f t="shared" si="4"/>
        <v>1472660</v>
      </c>
      <c r="H36" s="12">
        <f t="shared" si="4"/>
        <v>1776043</v>
      </c>
      <c r="I36" s="12">
        <f t="shared" si="4"/>
        <v>1817091</v>
      </c>
      <c r="J36" s="12">
        <f t="shared" si="4"/>
        <v>1781925</v>
      </c>
      <c r="K36" s="12">
        <f t="shared" si="4"/>
        <v>2014021</v>
      </c>
      <c r="L36" s="12">
        <f t="shared" si="4"/>
        <v>2304300</v>
      </c>
      <c r="M36" s="12">
        <f t="shared" si="4"/>
        <v>1706510</v>
      </c>
      <c r="N36" s="12">
        <f t="shared" si="4"/>
        <v>1607864</v>
      </c>
      <c r="O36" s="12">
        <f t="shared" si="4"/>
        <v>1767876</v>
      </c>
      <c r="P36" s="12">
        <f t="shared" si="4"/>
        <v>2188782</v>
      </c>
      <c r="Q36" s="12">
        <f t="shared" si="4"/>
        <v>1484751</v>
      </c>
      <c r="R36" s="12">
        <f t="shared" ref="R36:W36" si="5">SUM(R5:R18)-R16-R17+R22+R23+R29</f>
        <v>1312730</v>
      </c>
      <c r="S36" s="12">
        <f t="shared" si="5"/>
        <v>1296742</v>
      </c>
      <c r="T36" s="12">
        <f t="shared" si="5"/>
        <v>1293807</v>
      </c>
      <c r="U36" s="12">
        <f t="shared" si="5"/>
        <v>1377076</v>
      </c>
      <c r="V36" s="12">
        <f t="shared" si="5"/>
        <v>2012505</v>
      </c>
      <c r="W36" s="12">
        <f t="shared" si="5"/>
        <v>1985995</v>
      </c>
    </row>
    <row r="37" spans="1:23" ht="15" customHeight="1" x14ac:dyDescent="0.2">
      <c r="A37" s="28" t="s">
        <v>97</v>
      </c>
      <c r="L37" s="29"/>
      <c r="M37" s="70"/>
      <c r="N37" s="70"/>
      <c r="Q37" s="70"/>
      <c r="R37" s="70"/>
      <c r="S37" s="70"/>
      <c r="T37" s="70"/>
      <c r="U37" s="70"/>
      <c r="V37" s="70"/>
      <c r="W37" s="70" t="str">
        <f>[2]財政指標!$M$1</f>
        <v>西方町</v>
      </c>
    </row>
    <row r="38" spans="1:23" ht="15" customHeight="1" x14ac:dyDescent="0.15">
      <c r="N38" s="66"/>
      <c r="O38" s="66"/>
    </row>
    <row r="39" spans="1:23" ht="15" customHeight="1" x14ac:dyDescent="0.15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84</v>
      </c>
      <c r="M39" s="2" t="s">
        <v>176</v>
      </c>
      <c r="N39" s="2" t="s">
        <v>184</v>
      </c>
      <c r="O39" s="2" t="s">
        <v>238</v>
      </c>
      <c r="P39" s="2" t="s">
        <v>239</v>
      </c>
      <c r="Q39" s="2" t="s">
        <v>240</v>
      </c>
      <c r="R39" s="2" t="s">
        <v>241</v>
      </c>
      <c r="S39" s="2" t="s">
        <v>242</v>
      </c>
      <c r="T39" s="2" t="s">
        <v>243</v>
      </c>
      <c r="U39" s="2" t="s">
        <v>244</v>
      </c>
      <c r="V39" s="2" t="s">
        <v>306</v>
      </c>
      <c r="W39" s="2" t="s">
        <v>307</v>
      </c>
    </row>
    <row r="40" spans="1:23" ht="15" customHeight="1" x14ac:dyDescent="0.15">
      <c r="A40" s="3" t="s">
        <v>116</v>
      </c>
      <c r="B40" s="26" t="e">
        <f>+B4/$B$32*100</f>
        <v>#DIV/0!</v>
      </c>
      <c r="C40" s="26" t="e">
        <f t="shared" ref="C40:W40" si="6">+C4/C$32*100</f>
        <v>#DIV/0!</v>
      </c>
      <c r="D40" s="26">
        <f t="shared" si="6"/>
        <v>23.819324224554595</v>
      </c>
      <c r="E40" s="26">
        <f t="shared" si="6"/>
        <v>24.160222669872418</v>
      </c>
      <c r="F40" s="26">
        <f t="shared" si="6"/>
        <v>22.200425175172114</v>
      </c>
      <c r="G40" s="26">
        <f t="shared" si="6"/>
        <v>25.807787931572467</v>
      </c>
      <c r="H40" s="26">
        <f t="shared" si="6"/>
        <v>23.574919730857534</v>
      </c>
      <c r="I40" s="26">
        <f t="shared" si="6"/>
        <v>26.148446123633207</v>
      </c>
      <c r="J40" s="26">
        <f t="shared" si="6"/>
        <v>29.28590133320348</v>
      </c>
      <c r="K40" s="26">
        <f t="shared" si="6"/>
        <v>26.082600550805957</v>
      </c>
      <c r="L40" s="26">
        <f t="shared" si="6"/>
        <v>26.040768491649679</v>
      </c>
      <c r="M40" s="26">
        <f t="shared" si="6"/>
        <v>32.582914097634209</v>
      </c>
      <c r="N40" s="26">
        <f t="shared" si="6"/>
        <v>34.324566153358518</v>
      </c>
      <c r="O40" s="26">
        <f t="shared" si="6"/>
        <v>31.722006840018736</v>
      </c>
      <c r="P40" s="26">
        <f t="shared" si="6"/>
        <v>25.823290940898485</v>
      </c>
      <c r="Q40" s="26">
        <f t="shared" si="6"/>
        <v>34.206529826090829</v>
      </c>
      <c r="R40" s="26">
        <f t="shared" si="6"/>
        <v>40.072983482914637</v>
      </c>
      <c r="S40" s="26">
        <f t="shared" si="6"/>
        <v>37.764493276111452</v>
      </c>
      <c r="T40" s="26">
        <f t="shared" si="6"/>
        <v>41.064871706464629</v>
      </c>
      <c r="U40" s="26">
        <f t="shared" si="6"/>
        <v>38.533439397006489</v>
      </c>
      <c r="V40" s="26">
        <f t="shared" si="6"/>
        <v>27.846888326432325</v>
      </c>
      <c r="W40" s="26">
        <f t="shared" si="6"/>
        <v>29.183166687710994</v>
      </c>
    </row>
    <row r="41" spans="1:23" ht="15" customHeight="1" x14ac:dyDescent="0.15">
      <c r="A41" s="3" t="s">
        <v>117</v>
      </c>
      <c r="B41" s="26" t="e">
        <f>+B5/$B$32*100</f>
        <v>#DIV/0!</v>
      </c>
      <c r="C41" s="26" t="e">
        <f t="shared" ref="C41:U41" si="7">+C5/C$32*100</f>
        <v>#DIV/0!</v>
      </c>
      <c r="D41" s="26">
        <f t="shared" si="7"/>
        <v>1.5726098536938866</v>
      </c>
      <c r="E41" s="26">
        <f t="shared" si="7"/>
        <v>1.498066800961726</v>
      </c>
      <c r="F41" s="26">
        <f t="shared" si="7"/>
        <v>1.712733948044197</v>
      </c>
      <c r="G41" s="26">
        <f t="shared" si="7"/>
        <v>2.0342110942512237</v>
      </c>
      <c r="H41" s="26">
        <f t="shared" si="7"/>
        <v>1.9682876289185203</v>
      </c>
      <c r="I41" s="26">
        <f t="shared" si="7"/>
        <v>2.2727342867812235</v>
      </c>
      <c r="J41" s="26">
        <f t="shared" si="7"/>
        <v>1.5701092177343203</v>
      </c>
      <c r="K41" s="26">
        <f t="shared" si="7"/>
        <v>1.0958681176927416</v>
      </c>
      <c r="L41" s="26">
        <f t="shared" si="7"/>
        <v>1.2641298308061411</v>
      </c>
      <c r="M41" s="26">
        <f t="shared" si="7"/>
        <v>1.5352217094008433</v>
      </c>
      <c r="N41" s="26">
        <f t="shared" si="7"/>
        <v>1.5117277265643572</v>
      </c>
      <c r="O41" s="26">
        <f t="shared" si="7"/>
        <v>1.4524254319084793</v>
      </c>
      <c r="P41" s="26">
        <f t="shared" si="7"/>
        <v>1.3512077839505869</v>
      </c>
      <c r="Q41" s="26">
        <f t="shared" si="7"/>
        <v>2.5928302897950748</v>
      </c>
      <c r="R41" s="26">
        <f t="shared" si="7"/>
        <v>3.0084903273924395</v>
      </c>
      <c r="S41" s="26">
        <f t="shared" si="7"/>
        <v>4.5095003652840688</v>
      </c>
      <c r="T41" s="26">
        <f t="shared" si="7"/>
        <v>2.1110895004700314</v>
      </c>
      <c r="U41" s="26">
        <f t="shared" si="7"/>
        <v>1.9108127655570375</v>
      </c>
      <c r="V41" s="26">
        <f t="shared" ref="V41:W55" si="8">+V5/V$32*100</f>
        <v>1.4106443488871114</v>
      </c>
      <c r="W41" s="26">
        <f t="shared" si="8"/>
        <v>1.4079076377336872</v>
      </c>
    </row>
    <row r="42" spans="1:23" ht="15" customHeight="1" x14ac:dyDescent="0.15">
      <c r="A42" s="3" t="s">
        <v>191</v>
      </c>
      <c r="B42" s="26" t="e">
        <f>+B6/$B$32*100</f>
        <v>#DIV/0!</v>
      </c>
      <c r="C42" s="26" t="e">
        <f t="shared" ref="C42:U42" si="9">+C6/C$32*100</f>
        <v>#DIV/0!</v>
      </c>
      <c r="D42" s="26">
        <f t="shared" si="9"/>
        <v>0.8702448545550806</v>
      </c>
      <c r="E42" s="26">
        <f t="shared" si="9"/>
        <v>0.56227933372322225</v>
      </c>
      <c r="F42" s="26">
        <f t="shared" si="9"/>
        <v>0.60166297940662661</v>
      </c>
      <c r="G42" s="26">
        <f t="shared" si="9"/>
        <v>0.90705970471366359</v>
      </c>
      <c r="H42" s="26">
        <f t="shared" si="9"/>
        <v>0.59948587971623934</v>
      </c>
      <c r="I42" s="26">
        <f t="shared" si="9"/>
        <v>0.36406680833393057</v>
      </c>
      <c r="J42" s="26">
        <f t="shared" si="9"/>
        <v>0.27453414837715995</v>
      </c>
      <c r="K42" s="26">
        <f t="shared" si="9"/>
        <v>0.19277610150720756</v>
      </c>
      <c r="L42" s="26">
        <f t="shared" si="9"/>
        <v>0.17644490297513818</v>
      </c>
      <c r="M42" s="26">
        <f t="shared" si="9"/>
        <v>0.9117637621612128</v>
      </c>
      <c r="N42" s="26">
        <f t="shared" si="9"/>
        <v>0.9087337224966322</v>
      </c>
      <c r="O42" s="26">
        <f t="shared" si="9"/>
        <v>0.2735635045055419</v>
      </c>
      <c r="P42" s="26">
        <f t="shared" si="9"/>
        <v>0.1669600521719517</v>
      </c>
      <c r="Q42" s="26">
        <f t="shared" si="9"/>
        <v>0.22203190220958613</v>
      </c>
      <c r="R42" s="26">
        <f t="shared" si="9"/>
        <v>0.13907082636098797</v>
      </c>
      <c r="S42" s="26">
        <f t="shared" si="9"/>
        <v>9.522413425291959E-2</v>
      </c>
      <c r="T42" s="26">
        <f t="shared" si="9"/>
        <v>0.11677113447024952</v>
      </c>
      <c r="U42" s="26">
        <f t="shared" si="9"/>
        <v>0.10916549162144436</v>
      </c>
      <c r="V42" s="26">
        <f t="shared" si="8"/>
        <v>6.8831969161524134E-2</v>
      </c>
      <c r="W42" s="26">
        <f t="shared" si="8"/>
        <v>6.0251735309296478E-2</v>
      </c>
    </row>
    <row r="43" spans="1:23" ht="15" customHeight="1" x14ac:dyDescent="0.15">
      <c r="A43" s="3" t="s">
        <v>192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t="shared" ref="Q43:U55" si="10">+Q7/Q$32*100</f>
        <v>3.4717582867694247E-2</v>
      </c>
      <c r="R43" s="26">
        <f t="shared" si="10"/>
        <v>6.5556871179560508E-2</v>
      </c>
      <c r="S43" s="26">
        <f t="shared" si="10"/>
        <v>0.10241460913810042</v>
      </c>
      <c r="T43" s="26">
        <f t="shared" si="10"/>
        <v>0.10402576774258189</v>
      </c>
      <c r="U43" s="26">
        <f t="shared" si="10"/>
        <v>3.4756570328583272E-2</v>
      </c>
      <c r="V43" s="26">
        <f t="shared" si="8"/>
        <v>2.1098971438842987E-2</v>
      </c>
      <c r="W43" s="26">
        <f t="shared" si="8"/>
        <v>2.7315249903464459E-2</v>
      </c>
    </row>
    <row r="44" spans="1:23" ht="15" customHeight="1" x14ac:dyDescent="0.15">
      <c r="A44" s="3" t="s">
        <v>193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0"/>
        <v>4.0376074291976698E-2</v>
      </c>
      <c r="R44" s="26">
        <f t="shared" si="10"/>
        <v>9.6712219982890299E-2</v>
      </c>
      <c r="S44" s="26">
        <f t="shared" si="10"/>
        <v>7.4884227395391495E-2</v>
      </c>
      <c r="T44" s="26">
        <f t="shared" si="10"/>
        <v>5.9416984195745259E-2</v>
      </c>
      <c r="U44" s="26">
        <f t="shared" si="10"/>
        <v>2.0069228421499628E-2</v>
      </c>
      <c r="V44" s="26">
        <f t="shared" si="8"/>
        <v>1.2385370247216922E-2</v>
      </c>
      <c r="W44" s="26">
        <f t="shared" si="8"/>
        <v>1.0536285640116074E-2</v>
      </c>
    </row>
    <row r="45" spans="1:23" ht="15" customHeight="1" x14ac:dyDescent="0.15">
      <c r="A45" s="3" t="s">
        <v>118</v>
      </c>
      <c r="B45" s="26" t="e">
        <f t="shared" ref="B45:B65" si="11">+B9/$B$32*100</f>
        <v>#DIV/0!</v>
      </c>
      <c r="C45" s="26" t="e">
        <f t="shared" ref="C45:R60" si="12">+C9/C$32*100</f>
        <v>#DIV/0!</v>
      </c>
      <c r="D45" s="26">
        <f t="shared" si="12"/>
        <v>0</v>
      </c>
      <c r="E45" s="26">
        <f t="shared" si="12"/>
        <v>0</v>
      </c>
      <c r="F45" s="26">
        <f t="shared" si="12"/>
        <v>0</v>
      </c>
      <c r="G45" s="26">
        <f t="shared" si="12"/>
        <v>0</v>
      </c>
      <c r="H45" s="26">
        <f t="shared" si="12"/>
        <v>0</v>
      </c>
      <c r="I45" s="26">
        <f t="shared" si="12"/>
        <v>0</v>
      </c>
      <c r="J45" s="26">
        <f t="shared" si="12"/>
        <v>0.50132618858949995</v>
      </c>
      <c r="K45" s="26">
        <f t="shared" si="12"/>
        <v>1.9038584537585657</v>
      </c>
      <c r="L45" s="26">
        <f t="shared" si="12"/>
        <v>1.7108950123075066</v>
      </c>
      <c r="M45" s="26">
        <f t="shared" si="12"/>
        <v>2.1030855409702629</v>
      </c>
      <c r="N45" s="26">
        <f t="shared" si="12"/>
        <v>2.0032885179217623</v>
      </c>
      <c r="O45" s="26">
        <f t="shared" si="12"/>
        <v>1.6710217289623179</v>
      </c>
      <c r="P45" s="26">
        <f t="shared" si="12"/>
        <v>1.6760566372954269</v>
      </c>
      <c r="Q45" s="26">
        <f t="shared" si="10"/>
        <v>2.4788208141948549</v>
      </c>
      <c r="R45" s="26">
        <f t="shared" si="10"/>
        <v>2.4826497960650831</v>
      </c>
      <c r="S45" s="26">
        <f t="shared" si="10"/>
        <v>2.588491505903936</v>
      </c>
      <c r="T45" s="26">
        <f t="shared" si="10"/>
        <v>2.3545039031764694</v>
      </c>
      <c r="U45" s="26">
        <f t="shared" si="10"/>
        <v>2.0527209602952188</v>
      </c>
      <c r="V45" s="26">
        <f t="shared" si="8"/>
        <v>1.7164424284422903</v>
      </c>
      <c r="W45" s="26">
        <f t="shared" si="8"/>
        <v>1.7664238236434815</v>
      </c>
    </row>
    <row r="46" spans="1:23" ht="15" customHeight="1" x14ac:dyDescent="0.15">
      <c r="A46" s="3" t="s">
        <v>119</v>
      </c>
      <c r="B46" s="26" t="e">
        <f t="shared" si="11"/>
        <v>#DIV/0!</v>
      </c>
      <c r="C46" s="26" t="e">
        <f t="shared" si="12"/>
        <v>#DIV/0!</v>
      </c>
      <c r="D46" s="26">
        <f t="shared" si="12"/>
        <v>2.8906755847416403</v>
      </c>
      <c r="E46" s="26">
        <f t="shared" si="12"/>
        <v>2.2776550349816969</v>
      </c>
      <c r="F46" s="26">
        <f t="shared" si="12"/>
        <v>1.8505048137305464</v>
      </c>
      <c r="G46" s="26">
        <f t="shared" si="12"/>
        <v>1.8710799927036998</v>
      </c>
      <c r="H46" s="26">
        <f t="shared" si="12"/>
        <v>1.7697434743642173</v>
      </c>
      <c r="I46" s="26">
        <f t="shared" si="12"/>
        <v>1.9229325055045514</v>
      </c>
      <c r="J46" s="26">
        <f t="shared" si="12"/>
        <v>1.7448344367027162</v>
      </c>
      <c r="K46" s="26">
        <f t="shared" si="12"/>
        <v>1.6612429690870179</v>
      </c>
      <c r="L46" s="26">
        <f t="shared" si="12"/>
        <v>1.4875265892863063</v>
      </c>
      <c r="M46" s="26">
        <f t="shared" si="12"/>
        <v>1.5586955310234418</v>
      </c>
      <c r="N46" s="26">
        <f t="shared" si="12"/>
        <v>1.5817573100187536</v>
      </c>
      <c r="O46" s="26">
        <f t="shared" si="12"/>
        <v>1.4026725050055542</v>
      </c>
      <c r="P46" s="26">
        <f t="shared" si="12"/>
        <v>1.243006555817614</v>
      </c>
      <c r="Q46" s="26">
        <f t="shared" si="10"/>
        <v>1.7057978728453012</v>
      </c>
      <c r="R46" s="26">
        <f t="shared" si="10"/>
        <v>1.6561819219010225</v>
      </c>
      <c r="S46" s="26">
        <f t="shared" si="10"/>
        <v>1.6599668125816627</v>
      </c>
      <c r="T46" s="26">
        <f t="shared" si="10"/>
        <v>1.8468625769510725</v>
      </c>
      <c r="U46" s="26">
        <f t="shared" si="10"/>
        <v>1.5558165866964626</v>
      </c>
      <c r="V46" s="26">
        <f t="shared" si="8"/>
        <v>1.3699808766595232</v>
      </c>
      <c r="W46" s="26">
        <f t="shared" si="8"/>
        <v>1.4324828884224299</v>
      </c>
    </row>
    <row r="47" spans="1:23" ht="15" customHeight="1" x14ac:dyDescent="0.15">
      <c r="A47" s="3" t="s">
        <v>120</v>
      </c>
      <c r="B47" s="26" t="e">
        <f t="shared" si="11"/>
        <v>#DIV/0!</v>
      </c>
      <c r="C47" s="26" t="e">
        <f t="shared" si="12"/>
        <v>#DIV/0!</v>
      </c>
      <c r="D47" s="26">
        <f t="shared" si="12"/>
        <v>0</v>
      </c>
      <c r="E47" s="26">
        <f t="shared" si="12"/>
        <v>0</v>
      </c>
      <c r="F47" s="26">
        <f t="shared" si="12"/>
        <v>0</v>
      </c>
      <c r="G47" s="26">
        <f t="shared" si="12"/>
        <v>0</v>
      </c>
      <c r="H47" s="26">
        <f t="shared" si="12"/>
        <v>0</v>
      </c>
      <c r="I47" s="26">
        <f t="shared" si="12"/>
        <v>0</v>
      </c>
      <c r="J47" s="26">
        <f t="shared" si="12"/>
        <v>0</v>
      </c>
      <c r="K47" s="26">
        <f t="shared" si="12"/>
        <v>0</v>
      </c>
      <c r="L47" s="26">
        <f t="shared" si="12"/>
        <v>0</v>
      </c>
      <c r="M47" s="26">
        <f t="shared" si="12"/>
        <v>0</v>
      </c>
      <c r="N47" s="26">
        <f t="shared" si="12"/>
        <v>0</v>
      </c>
      <c r="O47" s="26">
        <f t="shared" si="12"/>
        <v>0</v>
      </c>
      <c r="P47" s="26">
        <f t="shared" si="12"/>
        <v>0</v>
      </c>
      <c r="Q47" s="26">
        <f t="shared" si="10"/>
        <v>3.6506396285693218E-5</v>
      </c>
      <c r="R47" s="26">
        <f t="shared" si="10"/>
        <v>3.9587482596352961E-5</v>
      </c>
      <c r="S47" s="26">
        <f t="shared" si="10"/>
        <v>0</v>
      </c>
      <c r="T47" s="26">
        <f t="shared" si="10"/>
        <v>0</v>
      </c>
      <c r="U47" s="26">
        <f t="shared" si="10"/>
        <v>0</v>
      </c>
      <c r="V47" s="26">
        <f t="shared" si="8"/>
        <v>0</v>
      </c>
      <c r="W47" s="26">
        <f t="shared" si="8"/>
        <v>0</v>
      </c>
    </row>
    <row r="48" spans="1:23" ht="15" customHeight="1" x14ac:dyDescent="0.15">
      <c r="A48" s="3" t="s">
        <v>121</v>
      </c>
      <c r="B48" s="26" t="e">
        <f t="shared" si="11"/>
        <v>#DIV/0!</v>
      </c>
      <c r="C48" s="26" t="e">
        <f t="shared" si="12"/>
        <v>#DIV/0!</v>
      </c>
      <c r="D48" s="26">
        <f t="shared" si="12"/>
        <v>1.0522004641669136</v>
      </c>
      <c r="E48" s="26">
        <f t="shared" si="12"/>
        <v>0.88071566270279644</v>
      </c>
      <c r="F48" s="26">
        <f t="shared" si="12"/>
        <v>0.80870331813577212</v>
      </c>
      <c r="G48" s="26">
        <f t="shared" si="12"/>
        <v>1.0427962735417591</v>
      </c>
      <c r="H48" s="26">
        <f t="shared" si="12"/>
        <v>1.0564264413951354</v>
      </c>
      <c r="I48" s="26">
        <f t="shared" si="12"/>
        <v>1.2079666061203138</v>
      </c>
      <c r="J48" s="26">
        <f t="shared" si="12"/>
        <v>1.0159329921463891</v>
      </c>
      <c r="K48" s="26">
        <f t="shared" si="12"/>
        <v>0.80966560944949928</v>
      </c>
      <c r="L48" s="26">
        <f t="shared" si="12"/>
        <v>0.90514790117838673</v>
      </c>
      <c r="M48" s="26">
        <f t="shared" si="12"/>
        <v>1.0269374768850408</v>
      </c>
      <c r="N48" s="26">
        <f t="shared" si="12"/>
        <v>1.0233035737869463</v>
      </c>
      <c r="O48" s="26">
        <f t="shared" si="12"/>
        <v>0.86190815975934854</v>
      </c>
      <c r="P48" s="26">
        <f t="shared" si="12"/>
        <v>0.86007990328357486</v>
      </c>
      <c r="Q48" s="26">
        <f t="shared" si="10"/>
        <v>1.2287322861838623</v>
      </c>
      <c r="R48" s="26">
        <f t="shared" si="10"/>
        <v>1.2383360430965171</v>
      </c>
      <c r="S48" s="26">
        <f t="shared" si="10"/>
        <v>1.3423941262162726</v>
      </c>
      <c r="T48" s="26">
        <f t="shared" si="10"/>
        <v>1.2495248114717141</v>
      </c>
      <c r="U48" s="26">
        <f t="shared" si="10"/>
        <v>0.97814919353298624</v>
      </c>
      <c r="V48" s="26">
        <f t="shared" si="8"/>
        <v>0.48371447118168215</v>
      </c>
      <c r="W48" s="26">
        <f t="shared" si="8"/>
        <v>0.41721431341692872</v>
      </c>
    </row>
    <row r="49" spans="1:23" ht="15" customHeight="1" x14ac:dyDescent="0.15">
      <c r="A49" s="3" t="s">
        <v>122</v>
      </c>
      <c r="B49" s="26" t="e">
        <f t="shared" si="11"/>
        <v>#DIV/0!</v>
      </c>
      <c r="C49" s="26" t="e">
        <f t="shared" si="12"/>
        <v>#DIV/0!</v>
      </c>
      <c r="D49" s="26">
        <f t="shared" si="12"/>
        <v>0</v>
      </c>
      <c r="E49" s="26">
        <f t="shared" si="12"/>
        <v>0</v>
      </c>
      <c r="F49" s="26">
        <f t="shared" si="12"/>
        <v>0</v>
      </c>
      <c r="G49" s="26">
        <f t="shared" si="12"/>
        <v>0</v>
      </c>
      <c r="H49" s="26">
        <f t="shared" si="12"/>
        <v>0</v>
      </c>
      <c r="I49" s="26">
        <f t="shared" si="12"/>
        <v>0</v>
      </c>
      <c r="J49" s="26">
        <f t="shared" si="12"/>
        <v>0</v>
      </c>
      <c r="K49" s="26">
        <f t="shared" si="12"/>
        <v>0</v>
      </c>
      <c r="L49" s="26">
        <f t="shared" si="12"/>
        <v>0</v>
      </c>
      <c r="M49" s="26">
        <f t="shared" si="12"/>
        <v>0</v>
      </c>
      <c r="N49" s="26">
        <f t="shared" si="12"/>
        <v>0</v>
      </c>
      <c r="O49" s="26">
        <f t="shared" si="12"/>
        <v>0</v>
      </c>
      <c r="P49" s="26">
        <f t="shared" si="12"/>
        <v>0</v>
      </c>
      <c r="Q49" s="26">
        <f t="shared" si="10"/>
        <v>3.6506396285693218E-5</v>
      </c>
      <c r="R49" s="26">
        <f t="shared" si="10"/>
        <v>3.9587482596352961E-5</v>
      </c>
      <c r="S49" s="26">
        <f t="shared" si="10"/>
        <v>3.9726380581109547E-5</v>
      </c>
      <c r="T49" s="26">
        <f t="shared" si="10"/>
        <v>0</v>
      </c>
      <c r="U49" s="26">
        <f t="shared" si="10"/>
        <v>0</v>
      </c>
      <c r="V49" s="26">
        <f t="shared" si="8"/>
        <v>0</v>
      </c>
      <c r="W49" s="26">
        <f t="shared" si="8"/>
        <v>0</v>
      </c>
    </row>
    <row r="50" spans="1:23" ht="15" customHeight="1" x14ac:dyDescent="0.15">
      <c r="A50" s="3" t="s">
        <v>123</v>
      </c>
      <c r="B50" s="26" t="e">
        <f t="shared" si="11"/>
        <v>#DIV/0!</v>
      </c>
      <c r="C50" s="26" t="e">
        <f t="shared" si="12"/>
        <v>#DIV/0!</v>
      </c>
      <c r="D50" s="26">
        <f t="shared" si="12"/>
        <v>0</v>
      </c>
      <c r="E50" s="26">
        <f t="shared" si="12"/>
        <v>0</v>
      </c>
      <c r="F50" s="26">
        <f t="shared" si="12"/>
        <v>0</v>
      </c>
      <c r="G50" s="26">
        <f t="shared" si="12"/>
        <v>0</v>
      </c>
      <c r="H50" s="26">
        <f t="shared" si="12"/>
        <v>0</v>
      </c>
      <c r="I50" s="26">
        <f t="shared" si="12"/>
        <v>0</v>
      </c>
      <c r="J50" s="26">
        <f t="shared" si="12"/>
        <v>0</v>
      </c>
      <c r="K50" s="26">
        <f t="shared" si="12"/>
        <v>0</v>
      </c>
      <c r="L50" s="26">
        <f t="shared" si="12"/>
        <v>0.45792935233358084</v>
      </c>
      <c r="M50" s="26">
        <f t="shared" si="12"/>
        <v>0.71758966071039554</v>
      </c>
      <c r="N50" s="26">
        <f t="shared" si="12"/>
        <v>0.82592646398478553</v>
      </c>
      <c r="O50" s="26">
        <f t="shared" si="12"/>
        <v>0.61360908600800579</v>
      </c>
      <c r="P50" s="26">
        <f t="shared" si="12"/>
        <v>0.55331906994887958</v>
      </c>
      <c r="Q50" s="26">
        <f t="shared" si="10"/>
        <v>0.79295543372154242</v>
      </c>
      <c r="R50" s="26">
        <f t="shared" si="10"/>
        <v>0.8940437069560353</v>
      </c>
      <c r="S50" s="26">
        <f t="shared" si="10"/>
        <v>0.87950233968518443</v>
      </c>
      <c r="T50" s="26">
        <f t="shared" si="10"/>
        <v>0.21195618540751285</v>
      </c>
      <c r="U50" s="26">
        <f t="shared" si="10"/>
        <v>0.44398827651507916</v>
      </c>
      <c r="V50" s="26">
        <f t="shared" si="8"/>
        <v>0.42510317260027292</v>
      </c>
      <c r="W50" s="26">
        <f t="shared" si="8"/>
        <v>0.42955843359046952</v>
      </c>
    </row>
    <row r="51" spans="1:23" ht="15" customHeight="1" x14ac:dyDescent="0.15">
      <c r="A51" s="3" t="s">
        <v>124</v>
      </c>
      <c r="B51" s="26" t="e">
        <f t="shared" si="11"/>
        <v>#DIV/0!</v>
      </c>
      <c r="C51" s="26" t="e">
        <f t="shared" si="12"/>
        <v>#DIV/0!</v>
      </c>
      <c r="D51" s="26">
        <f t="shared" si="12"/>
        <v>25.926812737679704</v>
      </c>
      <c r="E51" s="26">
        <f t="shared" si="12"/>
        <v>24.587232222150021</v>
      </c>
      <c r="F51" s="26">
        <f t="shared" si="12"/>
        <v>26.303339983392394</v>
      </c>
      <c r="G51" s="26">
        <f t="shared" si="12"/>
        <v>32.926791786183671</v>
      </c>
      <c r="H51" s="26">
        <f t="shared" si="12"/>
        <v>33.22238188347518</v>
      </c>
      <c r="I51" s="26">
        <f t="shared" si="12"/>
        <v>38.79336388198022</v>
      </c>
      <c r="J51" s="26">
        <f t="shared" si="12"/>
        <v>38.439922754494894</v>
      </c>
      <c r="K51" s="26">
        <f t="shared" si="12"/>
        <v>35.258312197964663</v>
      </c>
      <c r="L51" s="26">
        <f t="shared" si="12"/>
        <v>33.317456031159935</v>
      </c>
      <c r="M51" s="26">
        <f t="shared" si="12"/>
        <v>39.527247365105744</v>
      </c>
      <c r="N51" s="26">
        <f t="shared" si="12"/>
        <v>32.930214744182365</v>
      </c>
      <c r="O51" s="26">
        <f t="shared" si="12"/>
        <v>24.810540047381672</v>
      </c>
      <c r="P51" s="26">
        <f t="shared" si="12"/>
        <v>19.581398541735108</v>
      </c>
      <c r="Q51" s="26">
        <f t="shared" si="10"/>
        <v>26.414823641250184</v>
      </c>
      <c r="R51" s="26">
        <f t="shared" si="10"/>
        <v>29.313778700430039</v>
      </c>
      <c r="S51" s="26">
        <f t="shared" si="10"/>
        <v>28.644428633344969</v>
      </c>
      <c r="T51" s="26">
        <f t="shared" si="10"/>
        <v>28.487515434418086</v>
      </c>
      <c r="U51" s="26">
        <f t="shared" si="10"/>
        <v>26.599158134061753</v>
      </c>
      <c r="V51" s="26">
        <f t="shared" si="8"/>
        <v>22.98426044131924</v>
      </c>
      <c r="W51" s="26">
        <f t="shared" si="8"/>
        <v>27.803280485245384</v>
      </c>
    </row>
    <row r="52" spans="1:23" ht="15" customHeight="1" x14ac:dyDescent="0.15">
      <c r="A52" s="3" t="s">
        <v>125</v>
      </c>
      <c r="B52" s="26" t="e">
        <f t="shared" si="11"/>
        <v>#DIV/0!</v>
      </c>
      <c r="C52" s="26" t="e">
        <f t="shared" si="12"/>
        <v>#DIV/0!</v>
      </c>
      <c r="D52" s="26">
        <f t="shared" si="12"/>
        <v>23.28832018133204</v>
      </c>
      <c r="E52" s="26">
        <f t="shared" si="12"/>
        <v>22.084741265406027</v>
      </c>
      <c r="F52" s="26">
        <f t="shared" si="12"/>
        <v>0</v>
      </c>
      <c r="G52" s="26">
        <f t="shared" si="12"/>
        <v>0</v>
      </c>
      <c r="H52" s="26">
        <f t="shared" si="12"/>
        <v>0</v>
      </c>
      <c r="I52" s="26">
        <f t="shared" si="12"/>
        <v>0</v>
      </c>
      <c r="J52" s="26">
        <f t="shared" si="12"/>
        <v>34.858549532096696</v>
      </c>
      <c r="K52" s="26">
        <f t="shared" si="12"/>
        <v>31.736259317960307</v>
      </c>
      <c r="L52" s="26">
        <f t="shared" si="12"/>
        <v>29.284413485751653</v>
      </c>
      <c r="M52" s="26">
        <f t="shared" si="12"/>
        <v>34.348483236482707</v>
      </c>
      <c r="N52" s="26">
        <f t="shared" si="12"/>
        <v>28.259066536358596</v>
      </c>
      <c r="O52" s="26">
        <f t="shared" si="12"/>
        <v>20.907464832315874</v>
      </c>
      <c r="P52" s="26">
        <f t="shared" si="12"/>
        <v>16.483035126172112</v>
      </c>
      <c r="Q52" s="26">
        <f t="shared" si="10"/>
        <v>22.8220101443974</v>
      </c>
      <c r="R52" s="26">
        <f t="shared" si="10"/>
        <v>25.587250613704949</v>
      </c>
      <c r="S52" s="26">
        <f t="shared" si="10"/>
        <v>25.157207219554596</v>
      </c>
      <c r="T52" s="26">
        <f t="shared" si="10"/>
        <v>24.555643471572676</v>
      </c>
      <c r="U52" s="26">
        <f t="shared" si="10"/>
        <v>22.516840964559062</v>
      </c>
      <c r="V52" s="26">
        <f t="shared" si="8"/>
        <v>19.721866234165152</v>
      </c>
      <c r="W52" s="26">
        <f t="shared" si="8"/>
        <v>24.102417216008263</v>
      </c>
    </row>
    <row r="53" spans="1:23" ht="15" customHeight="1" x14ac:dyDescent="0.15">
      <c r="A53" s="3" t="s">
        <v>126</v>
      </c>
      <c r="B53" s="26" t="e">
        <f t="shared" si="11"/>
        <v>#DIV/0!</v>
      </c>
      <c r="C53" s="26" t="e">
        <f t="shared" si="12"/>
        <v>#DIV/0!</v>
      </c>
      <c r="D53" s="26">
        <f t="shared" si="12"/>
        <v>2.638492556347666</v>
      </c>
      <c r="E53" s="26">
        <f t="shared" si="12"/>
        <v>2.5024909567439946</v>
      </c>
      <c r="F53" s="26">
        <f t="shared" si="12"/>
        <v>0</v>
      </c>
      <c r="G53" s="26">
        <f t="shared" si="12"/>
        <v>0</v>
      </c>
      <c r="H53" s="26">
        <f t="shared" si="12"/>
        <v>0</v>
      </c>
      <c r="I53" s="26">
        <f t="shared" si="12"/>
        <v>0</v>
      </c>
      <c r="J53" s="26">
        <f t="shared" si="12"/>
        <v>3.5813732223982</v>
      </c>
      <c r="K53" s="26">
        <f t="shared" si="12"/>
        <v>3.522052880004356</v>
      </c>
      <c r="L53" s="26">
        <f t="shared" si="12"/>
        <v>4.0330425454082812</v>
      </c>
      <c r="M53" s="26">
        <f t="shared" si="12"/>
        <v>5.1787641286230324</v>
      </c>
      <c r="N53" s="26">
        <f t="shared" si="12"/>
        <v>4.6711482078237676</v>
      </c>
      <c r="O53" s="26">
        <f t="shared" si="12"/>
        <v>3.9030752150657948</v>
      </c>
      <c r="P53" s="26">
        <f t="shared" si="12"/>
        <v>3.0983634155629978</v>
      </c>
      <c r="Q53" s="26">
        <f t="shared" si="10"/>
        <v>3.5928134968527834</v>
      </c>
      <c r="R53" s="26">
        <f t="shared" si="10"/>
        <v>3.7265280867250903</v>
      </c>
      <c r="S53" s="26">
        <f t="shared" si="10"/>
        <v>3.4872214137903779</v>
      </c>
      <c r="T53" s="26">
        <f t="shared" si="10"/>
        <v>3.9318719628454146</v>
      </c>
      <c r="U53" s="26">
        <f t="shared" si="10"/>
        <v>4.0823171695026899</v>
      </c>
      <c r="V53" s="26">
        <f t="shared" si="8"/>
        <v>3.2623942071540859</v>
      </c>
      <c r="W53" s="26">
        <f t="shared" si="8"/>
        <v>3.7008632692371251</v>
      </c>
    </row>
    <row r="54" spans="1:23" ht="15" customHeight="1" x14ac:dyDescent="0.15">
      <c r="A54" s="3" t="s">
        <v>127</v>
      </c>
      <c r="B54" s="26" t="e">
        <f t="shared" si="11"/>
        <v>#DIV/0!</v>
      </c>
      <c r="C54" s="26" t="e">
        <f t="shared" si="12"/>
        <v>#DIV/0!</v>
      </c>
      <c r="D54" s="26">
        <f t="shared" si="12"/>
        <v>3.9987250091038345E-2</v>
      </c>
      <c r="E54" s="26">
        <f t="shared" si="12"/>
        <v>3.6525007039660363E-2</v>
      </c>
      <c r="F54" s="26">
        <f t="shared" si="12"/>
        <v>3.6355805564145097E-2</v>
      </c>
      <c r="G54" s="26">
        <f t="shared" si="12"/>
        <v>3.9354584809130261E-2</v>
      </c>
      <c r="H54" s="26">
        <f t="shared" si="12"/>
        <v>3.7632958391807886E-2</v>
      </c>
      <c r="I54" s="26">
        <f t="shared" si="12"/>
        <v>4.1972098841549496E-2</v>
      </c>
      <c r="J54" s="26">
        <f t="shared" si="12"/>
        <v>3.5517131823043634E-2</v>
      </c>
      <c r="K54" s="26">
        <f t="shared" si="12"/>
        <v>3.1830194289830673E-2</v>
      </c>
      <c r="L54" s="26">
        <f t="shared" si="12"/>
        <v>3.7006109408307446E-2</v>
      </c>
      <c r="M54" s="26">
        <f t="shared" si="12"/>
        <v>3.7321687615785894E-2</v>
      </c>
      <c r="N54" s="26">
        <f t="shared" si="12"/>
        <v>3.8663197654454688E-2</v>
      </c>
      <c r="O54" s="26">
        <f t="shared" si="12"/>
        <v>3.7741459210204095E-2</v>
      </c>
      <c r="P54" s="26">
        <f t="shared" si="12"/>
        <v>3.4350893422879926E-2</v>
      </c>
      <c r="Q54" s="26">
        <f t="shared" si="10"/>
        <v>5.5745267128253534E-2</v>
      </c>
      <c r="R54" s="26">
        <f t="shared" si="10"/>
        <v>6.2904509845604861E-2</v>
      </c>
      <c r="S54" s="26">
        <f t="shared" si="10"/>
        <v>6.3204671504545284E-2</v>
      </c>
      <c r="T54" s="26">
        <f t="shared" si="10"/>
        <v>5.4628262592864359E-2</v>
      </c>
      <c r="U54" s="26">
        <f t="shared" si="10"/>
        <v>4.4409244206051947E-2</v>
      </c>
      <c r="V54" s="26">
        <f t="shared" si="8"/>
        <v>3.397756439501988E-2</v>
      </c>
      <c r="W54" s="26">
        <f t="shared" si="8"/>
        <v>3.0535455166127285E-2</v>
      </c>
    </row>
    <row r="55" spans="1:23" ht="15" customHeight="1" x14ac:dyDescent="0.15">
      <c r="A55" s="3" t="s">
        <v>128</v>
      </c>
      <c r="B55" s="26" t="e">
        <f t="shared" si="11"/>
        <v>#DIV/0!</v>
      </c>
      <c r="C55" s="26" t="e">
        <f t="shared" si="12"/>
        <v>#DIV/0!</v>
      </c>
      <c r="D55" s="26">
        <f t="shared" si="12"/>
        <v>0.70321257143445259</v>
      </c>
      <c r="E55" s="26">
        <f t="shared" si="12"/>
        <v>2.1097049840795372</v>
      </c>
      <c r="F55" s="26">
        <f t="shared" si="12"/>
        <v>4.937931991885657</v>
      </c>
      <c r="G55" s="26">
        <f t="shared" si="12"/>
        <v>9.5220723095395119</v>
      </c>
      <c r="H55" s="26">
        <f t="shared" si="12"/>
        <v>7.8448092621205472</v>
      </c>
      <c r="I55" s="26">
        <f t="shared" si="12"/>
        <v>0.69816334347544751</v>
      </c>
      <c r="J55" s="26">
        <f t="shared" si="12"/>
        <v>0.4140146583936381</v>
      </c>
      <c r="K55" s="26">
        <f t="shared" si="12"/>
        <v>0.43437445591009521</v>
      </c>
      <c r="L55" s="26">
        <f t="shared" si="12"/>
        <v>0.51122835064677097</v>
      </c>
      <c r="M55" s="26">
        <f t="shared" si="12"/>
        <v>0.41175447395841247</v>
      </c>
      <c r="N55" s="26">
        <f t="shared" si="12"/>
        <v>9.7499933965503577E-2</v>
      </c>
      <c r="O55" s="26">
        <f t="shared" si="12"/>
        <v>0.36186486260836315</v>
      </c>
      <c r="P55" s="26">
        <f t="shared" si="12"/>
        <v>5.5271976808107359E-2</v>
      </c>
      <c r="Q55" s="26">
        <f t="shared" si="10"/>
        <v>6.1257732967393216E-2</v>
      </c>
      <c r="R55" s="26">
        <f t="shared" si="10"/>
        <v>7.0426131538911918E-2</v>
      </c>
      <c r="S55" s="26">
        <f t="shared" si="10"/>
        <v>5.4345688634957867E-2</v>
      </c>
      <c r="T55" s="26">
        <f t="shared" si="10"/>
        <v>6.55686496394461E-2</v>
      </c>
      <c r="U55" s="26">
        <f t="shared" si="10"/>
        <v>8.8471269927302865E-2</v>
      </c>
      <c r="V55" s="26">
        <f t="shared" si="8"/>
        <v>3.7758938497046278E-2</v>
      </c>
      <c r="W55" s="26">
        <f t="shared" si="8"/>
        <v>8.6550078287709525E-2</v>
      </c>
    </row>
    <row r="56" spans="1:23" ht="15" customHeight="1" x14ac:dyDescent="0.15">
      <c r="A56" s="3" t="s">
        <v>129</v>
      </c>
      <c r="B56" s="26" t="e">
        <f t="shared" si="11"/>
        <v>#DIV/0!</v>
      </c>
      <c r="C56" s="26" t="e">
        <f t="shared" si="12"/>
        <v>#DIV/0!</v>
      </c>
      <c r="D56" s="26">
        <f t="shared" si="12"/>
        <v>0.87112269728985736</v>
      </c>
      <c r="E56" s="26">
        <f t="shared" si="12"/>
        <v>0.78540949162821927</v>
      </c>
      <c r="F56" s="26">
        <f t="shared" si="12"/>
        <v>0.84468930721139313</v>
      </c>
      <c r="G56" s="26">
        <f t="shared" si="12"/>
        <v>0.78909617418646583</v>
      </c>
      <c r="H56" s="26">
        <f t="shared" si="12"/>
        <v>0.70561020086241943</v>
      </c>
      <c r="I56" s="26">
        <f t="shared" si="12"/>
        <v>0.79510380379003931</v>
      </c>
      <c r="J56" s="26">
        <f t="shared" si="12"/>
        <v>0.82043552925464092</v>
      </c>
      <c r="K56" s="26">
        <f t="shared" si="12"/>
        <v>0.85705191373060052</v>
      </c>
      <c r="L56" s="26">
        <f t="shared" si="12"/>
        <v>0.69045012860048049</v>
      </c>
      <c r="M56" s="26">
        <f t="shared" si="12"/>
        <v>0.9055153348228232</v>
      </c>
      <c r="N56" s="26">
        <f t="shared" si="12"/>
        <v>0.84966586544811007</v>
      </c>
      <c r="O56" s="26">
        <f t="shared" si="12"/>
        <v>0.73322716478771521</v>
      </c>
      <c r="P56" s="26">
        <f t="shared" si="12"/>
        <v>0.76405539946465995</v>
      </c>
      <c r="Q56" s="26">
        <f t="shared" si="12"/>
        <v>1.0818305475302328</v>
      </c>
      <c r="R56" s="26">
        <f t="shared" si="12"/>
        <v>1.4213489751394568</v>
      </c>
      <c r="S56" s="26">
        <f t="shared" ref="S56:W67" si="13">+S20/S$32*100</f>
        <v>1.5156805983110728</v>
      </c>
      <c r="T56" s="26">
        <f t="shared" si="13"/>
        <v>1.4604495799186066</v>
      </c>
      <c r="U56" s="26">
        <f t="shared" si="13"/>
        <v>1.1755081802938927</v>
      </c>
      <c r="V56" s="26">
        <f t="shared" si="13"/>
        <v>1.1213418288204826</v>
      </c>
      <c r="W56" s="26">
        <f t="shared" si="13"/>
        <v>1.5242022435791509</v>
      </c>
    </row>
    <row r="57" spans="1:23" ht="15" customHeight="1" x14ac:dyDescent="0.15">
      <c r="A57" s="4" t="s">
        <v>130</v>
      </c>
      <c r="B57" s="26" t="e">
        <f t="shared" si="11"/>
        <v>#DIV/0!</v>
      </c>
      <c r="C57" s="26" t="e">
        <f t="shared" si="12"/>
        <v>#DIV/0!</v>
      </c>
      <c r="D57" s="26">
        <f t="shared" si="12"/>
        <v>0.13906239736429232</v>
      </c>
      <c r="E57" s="26">
        <f t="shared" si="12"/>
        <v>7.2021140641583811E-2</v>
      </c>
      <c r="F57" s="26">
        <f t="shared" si="12"/>
        <v>8.2070813030171053E-2</v>
      </c>
      <c r="G57" s="26">
        <f t="shared" si="12"/>
        <v>9.7785118621667472E-2</v>
      </c>
      <c r="H57" s="26">
        <f t="shared" si="12"/>
        <v>9.7112299731131002E-2</v>
      </c>
      <c r="I57" s="26">
        <f t="shared" si="12"/>
        <v>0.10496453803429985</v>
      </c>
      <c r="J57" s="26">
        <f t="shared" si="12"/>
        <v>0.10287368670893081</v>
      </c>
      <c r="K57" s="26">
        <f t="shared" si="12"/>
        <v>8.8430502181146106E-2</v>
      </c>
      <c r="L57" s="26">
        <f t="shared" si="12"/>
        <v>9.4697103861074647E-2</v>
      </c>
      <c r="M57" s="26">
        <f t="shared" si="12"/>
        <v>0.13641836767435223</v>
      </c>
      <c r="N57" s="26">
        <f t="shared" si="12"/>
        <v>0.11981959375577801</v>
      </c>
      <c r="O57" s="26">
        <f t="shared" si="12"/>
        <v>0.10689275124995305</v>
      </c>
      <c r="P57" s="26">
        <f t="shared" si="12"/>
        <v>0.10166338957508952</v>
      </c>
      <c r="Q57" s="26">
        <f t="shared" si="12"/>
        <v>0.12988975798449645</v>
      </c>
      <c r="R57" s="26">
        <f t="shared" si="12"/>
        <v>0.14631533567612054</v>
      </c>
      <c r="S57" s="26">
        <f t="shared" si="13"/>
        <v>0.16788368433576897</v>
      </c>
      <c r="T57" s="26">
        <f t="shared" si="13"/>
        <v>0.15865403033544626</v>
      </c>
      <c r="U57" s="26">
        <f t="shared" si="13"/>
        <v>0.14423455858634857</v>
      </c>
      <c r="V57" s="26">
        <f t="shared" si="13"/>
        <v>0.15657080883318028</v>
      </c>
      <c r="W57" s="26">
        <f t="shared" si="13"/>
        <v>0.12030573871649962</v>
      </c>
    </row>
    <row r="58" spans="1:23" ht="15" customHeight="1" x14ac:dyDescent="0.15">
      <c r="A58" s="3" t="s">
        <v>131</v>
      </c>
      <c r="B58" s="26" t="e">
        <f t="shared" si="11"/>
        <v>#DIV/0!</v>
      </c>
      <c r="C58" s="26" t="e">
        <f t="shared" si="12"/>
        <v>#DIV/0!</v>
      </c>
      <c r="D58" s="26">
        <f t="shared" si="12"/>
        <v>2.155981756611745</v>
      </c>
      <c r="E58" s="26">
        <f t="shared" si="12"/>
        <v>2.3713366690493212</v>
      </c>
      <c r="F58" s="26">
        <f t="shared" si="12"/>
        <v>2.2417137637447277</v>
      </c>
      <c r="G58" s="26">
        <f t="shared" si="12"/>
        <v>1.9332856267568415</v>
      </c>
      <c r="H58" s="26">
        <f t="shared" si="12"/>
        <v>3.0453484917605262</v>
      </c>
      <c r="I58" s="26">
        <f t="shared" si="12"/>
        <v>2.5785750952516318</v>
      </c>
      <c r="J58" s="26">
        <f t="shared" si="12"/>
        <v>2.9388979337065755</v>
      </c>
      <c r="K58" s="26">
        <f t="shared" si="12"/>
        <v>3.4937228104625606</v>
      </c>
      <c r="L58" s="26">
        <f t="shared" si="12"/>
        <v>7.0659283957284869</v>
      </c>
      <c r="M58" s="26">
        <f t="shared" si="12"/>
        <v>2.0141889963505806</v>
      </c>
      <c r="N58" s="26">
        <f t="shared" si="12"/>
        <v>1.9753559259357087</v>
      </c>
      <c r="O58" s="26">
        <f t="shared" si="12"/>
        <v>2.1586500724257363</v>
      </c>
      <c r="P58" s="26">
        <f t="shared" si="12"/>
        <v>2.0921628205107252</v>
      </c>
      <c r="Q58" s="26">
        <f t="shared" si="12"/>
        <v>2.380655114582626</v>
      </c>
      <c r="R58" s="26">
        <f t="shared" si="12"/>
        <v>2.6782119600910672</v>
      </c>
      <c r="S58" s="26">
        <f t="shared" si="13"/>
        <v>2.0708964933126595</v>
      </c>
      <c r="T58" s="26">
        <f t="shared" si="13"/>
        <v>2.4006229758442146</v>
      </c>
      <c r="U58" s="26">
        <f t="shared" si="13"/>
        <v>3.377394201659635</v>
      </c>
      <c r="V58" s="26">
        <f t="shared" si="13"/>
        <v>14.284250275451182</v>
      </c>
      <c r="W58" s="26">
        <f t="shared" si="13"/>
        <v>7.395173138290585</v>
      </c>
    </row>
    <row r="59" spans="1:23" ht="15" customHeight="1" x14ac:dyDescent="0.15">
      <c r="A59" s="3" t="s">
        <v>132</v>
      </c>
      <c r="B59" s="26" t="e">
        <f t="shared" si="11"/>
        <v>#DIV/0!</v>
      </c>
      <c r="C59" s="26" t="e">
        <f t="shared" si="12"/>
        <v>#DIV/0!</v>
      </c>
      <c r="D59" s="26">
        <f t="shared" si="12"/>
        <v>20.985890040208226</v>
      </c>
      <c r="E59" s="26">
        <f t="shared" si="12"/>
        <v>18.664468126583923</v>
      </c>
      <c r="F59" s="26">
        <f t="shared" si="12"/>
        <v>16.636735237281371</v>
      </c>
      <c r="G59" s="26">
        <f t="shared" si="12"/>
        <v>3.4996181469402643</v>
      </c>
      <c r="H59" s="26">
        <f t="shared" si="12"/>
        <v>4.3783196868540086</v>
      </c>
      <c r="I59" s="26">
        <f t="shared" si="12"/>
        <v>8.4139655986527782</v>
      </c>
      <c r="J59" s="26">
        <f t="shared" si="12"/>
        <v>7.0313024094781369</v>
      </c>
      <c r="K59" s="26">
        <f t="shared" si="12"/>
        <v>6.4936288754906908</v>
      </c>
      <c r="L59" s="26">
        <f t="shared" si="12"/>
        <v>7.4885801016506255</v>
      </c>
      <c r="M59" s="26">
        <f t="shared" si="12"/>
        <v>4.2203229254799046</v>
      </c>
      <c r="N59" s="26">
        <f t="shared" si="12"/>
        <v>3.5395480599064952</v>
      </c>
      <c r="O59" s="26">
        <f t="shared" si="12"/>
        <v>6.3385477173400595</v>
      </c>
      <c r="P59" s="26">
        <f t="shared" si="12"/>
        <v>5.2690892627442905</v>
      </c>
      <c r="Q59" s="26">
        <f t="shared" si="12"/>
        <v>3.61683470560877</v>
      </c>
      <c r="R59" s="26">
        <f t="shared" si="12"/>
        <v>3.1109031448692051</v>
      </c>
      <c r="S59" s="26">
        <f t="shared" si="13"/>
        <v>3.0919439270083373</v>
      </c>
      <c r="T59" s="26">
        <f t="shared" si="13"/>
        <v>3.4645664070442832</v>
      </c>
      <c r="U59" s="26">
        <f t="shared" si="13"/>
        <v>4.5111667200804435</v>
      </c>
      <c r="V59" s="26">
        <f t="shared" si="13"/>
        <v>5.856827860068333</v>
      </c>
      <c r="W59" s="26">
        <f t="shared" si="13"/>
        <v>4.2625066134259395</v>
      </c>
    </row>
    <row r="60" spans="1:23" ht="15" customHeight="1" x14ac:dyDescent="0.15">
      <c r="A60" s="3" t="s">
        <v>133</v>
      </c>
      <c r="B60" s="26" t="e">
        <f t="shared" si="11"/>
        <v>#DIV/0!</v>
      </c>
      <c r="C60" s="26" t="e">
        <f t="shared" si="12"/>
        <v>#DIV/0!</v>
      </c>
      <c r="D60" s="26">
        <f t="shared" si="12"/>
        <v>2.6700646243604993</v>
      </c>
      <c r="E60" s="26">
        <f t="shared" si="12"/>
        <v>1.5454762059479714</v>
      </c>
      <c r="F60" s="26">
        <f t="shared" si="12"/>
        <v>1.0868337649281403</v>
      </c>
      <c r="G60" s="26">
        <f t="shared" si="12"/>
        <v>0.87746024618998841</v>
      </c>
      <c r="H60" s="26">
        <f t="shared" si="12"/>
        <v>1.017612597438597</v>
      </c>
      <c r="I60" s="26">
        <f t="shared" si="12"/>
        <v>0.69967214441419601</v>
      </c>
      <c r="J60" s="26">
        <f t="shared" si="12"/>
        <v>0.23319397768379943</v>
      </c>
      <c r="K60" s="26">
        <f t="shared" si="12"/>
        <v>0.44939208517089885</v>
      </c>
      <c r="L60" s="26">
        <f t="shared" si="12"/>
        <v>0.28834163042797595</v>
      </c>
      <c r="M60" s="26">
        <f t="shared" si="12"/>
        <v>0.12878515373664398</v>
      </c>
      <c r="N60" s="26">
        <f t="shared" si="12"/>
        <v>0.96212261285295431</v>
      </c>
      <c r="O60" s="26">
        <f t="shared" si="12"/>
        <v>6.368871241721942E-2</v>
      </c>
      <c r="P60" s="26">
        <f t="shared" si="12"/>
        <v>6.5187698620897447E-2</v>
      </c>
      <c r="Q60" s="26">
        <f t="shared" si="12"/>
        <v>0.21418302700816211</v>
      </c>
      <c r="R60" s="26">
        <f t="shared" si="12"/>
        <v>4.5842304846576733E-2</v>
      </c>
      <c r="S60" s="26">
        <f t="shared" si="13"/>
        <v>0.46865211171534932</v>
      </c>
      <c r="T60" s="26">
        <f t="shared" si="13"/>
        <v>0.13003220967822737</v>
      </c>
      <c r="U60" s="26">
        <f t="shared" si="13"/>
        <v>1.6175173114456061</v>
      </c>
      <c r="V60" s="26">
        <f t="shared" si="13"/>
        <v>0.24274777659312993</v>
      </c>
      <c r="W60" s="26">
        <f t="shared" si="13"/>
        <v>0.36574752404349309</v>
      </c>
    </row>
    <row r="61" spans="1:23" ht="15" customHeight="1" x14ac:dyDescent="0.15">
      <c r="A61" s="3" t="s">
        <v>134</v>
      </c>
      <c r="B61" s="26" t="e">
        <f t="shared" si="11"/>
        <v>#DIV/0!</v>
      </c>
      <c r="C61" s="26" t="e">
        <f t="shared" ref="C61:R67" si="14">+C25/C$32*100</f>
        <v>#DIV/0!</v>
      </c>
      <c r="D61" s="26">
        <f t="shared" si="14"/>
        <v>3.7838048912791772E-2</v>
      </c>
      <c r="E61" s="26">
        <f t="shared" si="14"/>
        <v>1.4769748954881192</v>
      </c>
      <c r="F61" s="26">
        <f t="shared" si="14"/>
        <v>1.4589829420722298</v>
      </c>
      <c r="G61" s="26">
        <f t="shared" si="14"/>
        <v>1.5868784197229944</v>
      </c>
      <c r="H61" s="26">
        <f t="shared" si="14"/>
        <v>1.5537967956980961E-2</v>
      </c>
      <c r="I61" s="26">
        <f t="shared" si="14"/>
        <v>1.3030553561918961E-2</v>
      </c>
      <c r="J61" s="26">
        <f t="shared" si="14"/>
        <v>2.2134358278982132E-2</v>
      </c>
      <c r="K61" s="26">
        <f t="shared" si="14"/>
        <v>4.4051313623741972</v>
      </c>
      <c r="L61" s="26">
        <f t="shared" si="14"/>
        <v>2.125159422376002E-2</v>
      </c>
      <c r="M61" s="26">
        <f t="shared" si="14"/>
        <v>1.3847865993187524E-2</v>
      </c>
      <c r="N61" s="26">
        <f t="shared" si="14"/>
        <v>1.6145434374917458E-2</v>
      </c>
      <c r="O61" s="26">
        <f t="shared" si="14"/>
        <v>0.15673879030553511</v>
      </c>
      <c r="P61" s="26">
        <f t="shared" si="14"/>
        <v>6.2572563197744013E-2</v>
      </c>
      <c r="Q61" s="26">
        <f t="shared" si="14"/>
        <v>1.4493039325420207E-2</v>
      </c>
      <c r="R61" s="26">
        <f t="shared" si="14"/>
        <v>1.5676643108155773E-2</v>
      </c>
      <c r="S61" s="26">
        <f t="shared" si="13"/>
        <v>9.931595145277387E-3</v>
      </c>
      <c r="T61" s="26">
        <f t="shared" si="13"/>
        <v>9.2090800055401826E-3</v>
      </c>
      <c r="U61" s="26">
        <f t="shared" si="13"/>
        <v>8.6804621200257913E-3</v>
      </c>
      <c r="V61" s="26">
        <f t="shared" si="13"/>
        <v>6.5763027861328788E-2</v>
      </c>
      <c r="W61" s="26">
        <f t="shared" si="13"/>
        <v>6.8556475197216388E-2</v>
      </c>
    </row>
    <row r="62" spans="1:23" ht="15" customHeight="1" x14ac:dyDescent="0.15">
      <c r="A62" s="3" t="s">
        <v>135</v>
      </c>
      <c r="B62" s="26" t="e">
        <f t="shared" si="11"/>
        <v>#DIV/0!</v>
      </c>
      <c r="C62" s="26" t="e">
        <f t="shared" si="14"/>
        <v>#DIV/0!</v>
      </c>
      <c r="D62" s="26">
        <f t="shared" si="14"/>
        <v>2.299705801602093</v>
      </c>
      <c r="E62" s="26">
        <f t="shared" si="14"/>
        <v>5.4794008707518351</v>
      </c>
      <c r="F62" s="26">
        <f t="shared" si="14"/>
        <v>8.677345639308875</v>
      </c>
      <c r="G62" s="26">
        <f t="shared" si="14"/>
        <v>7.5980072816004292</v>
      </c>
      <c r="H62" s="26">
        <f t="shared" si="14"/>
        <v>7.2821794423982666</v>
      </c>
      <c r="I62" s="26">
        <f t="shared" si="14"/>
        <v>3.0681467089450978</v>
      </c>
      <c r="J62" s="26">
        <f t="shared" si="14"/>
        <v>4.3955430256169441</v>
      </c>
      <c r="K62" s="26">
        <f t="shared" si="14"/>
        <v>3.9124514095929741</v>
      </c>
      <c r="L62" s="26">
        <f t="shared" si="14"/>
        <v>2.5333317087670193</v>
      </c>
      <c r="M62" s="26">
        <f t="shared" si="14"/>
        <v>4.1066353232041264</v>
      </c>
      <c r="N62" s="26">
        <f t="shared" si="14"/>
        <v>2.9417707810560239</v>
      </c>
      <c r="O62" s="26">
        <f t="shared" si="14"/>
        <v>6.5703659400711558</v>
      </c>
      <c r="P62" s="26">
        <f t="shared" si="14"/>
        <v>10.874577560285683</v>
      </c>
      <c r="Q62" s="26">
        <f t="shared" si="14"/>
        <v>6.8449493035674784</v>
      </c>
      <c r="R62" s="26">
        <f t="shared" si="14"/>
        <v>1.6513522490242676</v>
      </c>
      <c r="S62" s="26">
        <f t="shared" si="13"/>
        <v>1.5765811397419136</v>
      </c>
      <c r="T62" s="26">
        <f t="shared" si="13"/>
        <v>5.6241325046634785</v>
      </c>
      <c r="U62" s="26">
        <f t="shared" si="13"/>
        <v>6.1614961783397471</v>
      </c>
      <c r="V62" s="26">
        <f t="shared" si="13"/>
        <v>8.5925698190996123</v>
      </c>
      <c r="W62" s="26">
        <f t="shared" si="13"/>
        <v>4.10725882286809</v>
      </c>
    </row>
    <row r="63" spans="1:23" ht="15" customHeight="1" x14ac:dyDescent="0.15">
      <c r="A63" s="3" t="s">
        <v>136</v>
      </c>
      <c r="B63" s="26" t="e">
        <f t="shared" si="11"/>
        <v>#DIV/0!</v>
      </c>
      <c r="C63" s="26" t="e">
        <f t="shared" si="14"/>
        <v>#DIV/0!</v>
      </c>
      <c r="D63" s="26">
        <f t="shared" si="14"/>
        <v>8.032200482329177</v>
      </c>
      <c r="E63" s="26">
        <f t="shared" si="14"/>
        <v>2.8663601706846884</v>
      </c>
      <c r="F63" s="26">
        <f t="shared" si="14"/>
        <v>2.9709918791143859</v>
      </c>
      <c r="G63" s="26">
        <f t="shared" si="14"/>
        <v>2.7829838525933601</v>
      </c>
      <c r="H63" s="26">
        <f t="shared" si="14"/>
        <v>1.9030281634991999</v>
      </c>
      <c r="I63" s="26">
        <f t="shared" si="14"/>
        <v>3.3650375845742939</v>
      </c>
      <c r="J63" s="26">
        <f t="shared" si="14"/>
        <v>2.8747764004153087</v>
      </c>
      <c r="K63" s="26">
        <f t="shared" si="14"/>
        <v>2.3988419074423422</v>
      </c>
      <c r="L63" s="26">
        <f t="shared" si="14"/>
        <v>3.7959314247890492</v>
      </c>
      <c r="M63" s="26">
        <f t="shared" si="14"/>
        <v>3.1143512865849643</v>
      </c>
      <c r="N63" s="26">
        <f t="shared" si="14"/>
        <v>6.2730790564991148</v>
      </c>
      <c r="O63" s="26">
        <f t="shared" si="14"/>
        <v>4.2479626285064098</v>
      </c>
      <c r="P63" s="26">
        <f t="shared" si="14"/>
        <v>1.5339131306494416</v>
      </c>
      <c r="Q63" s="26">
        <f t="shared" si="14"/>
        <v>2.2780356346235422</v>
      </c>
      <c r="R63" s="26">
        <f t="shared" si="14"/>
        <v>2.7664524587983377</v>
      </c>
      <c r="S63" s="26">
        <f t="shared" si="13"/>
        <v>5.0976494297873964</v>
      </c>
      <c r="T63" s="26">
        <f t="shared" si="13"/>
        <v>2.7262192085200936</v>
      </c>
      <c r="U63" s="26">
        <f t="shared" si="13"/>
        <v>3.2006252710474294</v>
      </c>
      <c r="V63" s="26">
        <f t="shared" si="13"/>
        <v>4.5384983615415617</v>
      </c>
      <c r="W63" s="26">
        <f t="shared" si="13"/>
        <v>4.5544718905740353</v>
      </c>
    </row>
    <row r="64" spans="1:23" ht="15" customHeight="1" x14ac:dyDescent="0.15">
      <c r="A64" s="3" t="s">
        <v>137</v>
      </c>
      <c r="B64" s="26" t="e">
        <f t="shared" si="11"/>
        <v>#DIV/0!</v>
      </c>
      <c r="C64" s="26" t="e">
        <f t="shared" si="14"/>
        <v>#DIV/0!</v>
      </c>
      <c r="D64" s="26">
        <f t="shared" si="14"/>
        <v>2.6305617012955445</v>
      </c>
      <c r="E64" s="26">
        <f t="shared" si="14"/>
        <v>7.1983776290423895</v>
      </c>
      <c r="F64" s="26">
        <f t="shared" si="14"/>
        <v>1.8424257458274034</v>
      </c>
      <c r="G64" s="26">
        <f t="shared" si="14"/>
        <v>1.7393523798833261</v>
      </c>
      <c r="H64" s="26">
        <f t="shared" si="14"/>
        <v>2.3669918866946515</v>
      </c>
      <c r="I64" s="26">
        <f t="shared" si="14"/>
        <v>2.7976941406744271</v>
      </c>
      <c r="J64" s="26">
        <f t="shared" si="14"/>
        <v>1.1714864515592975</v>
      </c>
      <c r="K64" s="26">
        <f t="shared" si="14"/>
        <v>1.1210869652362823</v>
      </c>
      <c r="L64" s="26">
        <f t="shared" si="14"/>
        <v>0.7306014739539044</v>
      </c>
      <c r="M64" s="26">
        <f t="shared" si="14"/>
        <v>0.96192005728287977</v>
      </c>
      <c r="N64" s="26">
        <f t="shared" si="14"/>
        <v>1.32808579201775</v>
      </c>
      <c r="O64" s="26">
        <f t="shared" si="14"/>
        <v>1.167005646631311</v>
      </c>
      <c r="P64" s="26">
        <f t="shared" si="14"/>
        <v>1.0948700304935686</v>
      </c>
      <c r="Q64" s="26">
        <f t="shared" si="14"/>
        <v>0.96592273932315686</v>
      </c>
      <c r="R64" s="26">
        <f t="shared" si="14"/>
        <v>1.8419263902431107</v>
      </c>
      <c r="S64" s="26">
        <f t="shared" si="13"/>
        <v>1.8299162687076493</v>
      </c>
      <c r="T64" s="26">
        <f t="shared" si="13"/>
        <v>1.1017743318628275</v>
      </c>
      <c r="U64" s="26">
        <f t="shared" si="13"/>
        <v>1.2554031536466101</v>
      </c>
      <c r="V64" s="26">
        <f t="shared" si="13"/>
        <v>2.2526851181282086</v>
      </c>
      <c r="W64" s="26">
        <f t="shared" si="13"/>
        <v>3.8905164107592141</v>
      </c>
    </row>
    <row r="65" spans="1:23" ht="15" customHeight="1" x14ac:dyDescent="0.15">
      <c r="A65" s="3" t="s">
        <v>138</v>
      </c>
      <c r="B65" s="26" t="e">
        <f t="shared" si="11"/>
        <v>#DIV/0!</v>
      </c>
      <c r="C65" s="26" t="e">
        <f t="shared" si="14"/>
        <v>#DIV/0!</v>
      </c>
      <c r="D65" s="26">
        <f t="shared" si="14"/>
        <v>3.3025049091084662</v>
      </c>
      <c r="E65" s="26">
        <f t="shared" si="14"/>
        <v>3.4277730846708687</v>
      </c>
      <c r="F65" s="26">
        <f t="shared" si="14"/>
        <v>5.7065528921498485</v>
      </c>
      <c r="G65" s="26">
        <f t="shared" si="14"/>
        <v>4.9443790761895405</v>
      </c>
      <c r="H65" s="26">
        <f t="shared" si="14"/>
        <v>9.1145720035650317</v>
      </c>
      <c r="I65" s="26">
        <f t="shared" si="14"/>
        <v>6.7141641774308756</v>
      </c>
      <c r="J65" s="26">
        <f t="shared" si="14"/>
        <v>7.1272633658322464</v>
      </c>
      <c r="K65" s="26">
        <f t="shared" si="14"/>
        <v>9.309733517852731</v>
      </c>
      <c r="L65" s="26">
        <f t="shared" si="14"/>
        <v>11.382353866245866</v>
      </c>
      <c r="M65" s="26">
        <f t="shared" si="14"/>
        <v>3.9854833834051901</v>
      </c>
      <c r="N65" s="26">
        <f t="shared" si="14"/>
        <v>6.7487255342190755</v>
      </c>
      <c r="O65" s="26">
        <f t="shared" si="14"/>
        <v>15.249566950896687</v>
      </c>
      <c r="P65" s="26">
        <f t="shared" si="14"/>
        <v>26.796965789125288</v>
      </c>
      <c r="Q65" s="26">
        <f t="shared" si="14"/>
        <v>12.638514394106991</v>
      </c>
      <c r="R65" s="26">
        <f t="shared" si="14"/>
        <v>7.2207568255747816</v>
      </c>
      <c r="S65" s="26">
        <f t="shared" si="13"/>
        <v>6.3919746355005262</v>
      </c>
      <c r="T65" s="26">
        <f t="shared" si="13"/>
        <v>5.1976047551268794</v>
      </c>
      <c r="U65" s="26">
        <f t="shared" si="13"/>
        <v>6.1770168446103533</v>
      </c>
      <c r="V65" s="26">
        <f t="shared" si="13"/>
        <v>6.4776582443408861</v>
      </c>
      <c r="W65" s="26">
        <f t="shared" si="13"/>
        <v>11.056038068475688</v>
      </c>
    </row>
    <row r="66" spans="1:23" ht="15" customHeight="1" x14ac:dyDescent="0.15">
      <c r="A66" s="3" t="s">
        <v>185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t="shared" si="14"/>
        <v>0.34668110620988407</v>
      </c>
      <c r="O66" s="26">
        <f t="shared" si="14"/>
        <v>0.26692150428269346</v>
      </c>
      <c r="P66" s="26">
        <f t="shared" si="14"/>
        <v>0.68647304857777491</v>
      </c>
      <c r="Q66" s="26">
        <f t="shared" si="14"/>
        <v>1.0951918885707965</v>
      </c>
      <c r="R66" s="26">
        <f t="shared" si="14"/>
        <v>0.81154339322523572</v>
      </c>
      <c r="S66" s="26">
        <f t="shared" si="13"/>
        <v>0.30589313047454353</v>
      </c>
      <c r="T66" s="26">
        <f t="shared" si="13"/>
        <v>0</v>
      </c>
      <c r="U66" s="26">
        <f t="shared" si="13"/>
        <v>0</v>
      </c>
      <c r="V66" s="26">
        <f t="shared" si="13"/>
        <v>0</v>
      </c>
      <c r="W66" s="26">
        <f t="shared" si="13"/>
        <v>0</v>
      </c>
    </row>
    <row r="67" spans="1:23" ht="15" customHeight="1" x14ac:dyDescent="0.15">
      <c r="A67" s="3" t="s">
        <v>186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14"/>
        <v>2.1659314826065135</v>
      </c>
      <c r="O67" s="26">
        <f t="shared" si="14"/>
        <v>4.1155571474285066</v>
      </c>
      <c r="P67" s="26">
        <f t="shared" si="14"/>
        <v>7.4258949619960894</v>
      </c>
      <c r="Q67" s="26">
        <f t="shared" si="14"/>
        <v>7.0676383209102065</v>
      </c>
      <c r="R67" s="26">
        <f t="shared" si="14"/>
        <v>5.926246144674038</v>
      </c>
      <c r="S67" s="26">
        <f t="shared" si="13"/>
        <v>5.4742952440768962</v>
      </c>
      <c r="T67" s="26">
        <f t="shared" si="13"/>
        <v>4.6045400027700909</v>
      </c>
      <c r="U67" s="26">
        <f t="shared" si="13"/>
        <v>4.0659284570200809</v>
      </c>
      <c r="V67" s="26">
        <f t="shared" si="13"/>
        <v>4.9788092343347676</v>
      </c>
      <c r="W67" s="26">
        <f t="shared" si="13"/>
        <v>7.3866989139151578</v>
      </c>
    </row>
    <row r="68" spans="1:23" ht="15" customHeight="1" x14ac:dyDescent="0.15">
      <c r="A68" s="3" t="s">
        <v>0</v>
      </c>
      <c r="B68" s="27" t="e">
        <f t="shared" ref="B68:P68" si="15">SUM(B40:B65)-B52-B53</f>
        <v>#DIV/0!</v>
      </c>
      <c r="C68" s="27" t="e">
        <f t="shared" si="15"/>
        <v>#DIV/0!</v>
      </c>
      <c r="D68" s="27">
        <f t="shared" si="15"/>
        <v>100</v>
      </c>
      <c r="E68" s="27">
        <f t="shared" si="15"/>
        <v>100</v>
      </c>
      <c r="F68" s="27">
        <f t="shared" si="15"/>
        <v>99.999999999999972</v>
      </c>
      <c r="G68" s="27">
        <f t="shared" si="15"/>
        <v>100</v>
      </c>
      <c r="H68" s="27">
        <f t="shared" si="15"/>
        <v>100.00000000000001</v>
      </c>
      <c r="I68" s="27">
        <f t="shared" si="15"/>
        <v>100</v>
      </c>
      <c r="J68" s="27">
        <f t="shared" si="15"/>
        <v>99.999999999999986</v>
      </c>
      <c r="K68" s="27">
        <f t="shared" si="15"/>
        <v>99.999999999999986</v>
      </c>
      <c r="L68" s="27">
        <f t="shared" si="15"/>
        <v>100.00000000000003</v>
      </c>
      <c r="M68" s="27">
        <f t="shared" si="15"/>
        <v>99.999999999999957</v>
      </c>
      <c r="N68" s="27">
        <f t="shared" si="15"/>
        <v>100</v>
      </c>
      <c r="O68" s="27">
        <f t="shared" si="15"/>
        <v>100.00000000000003</v>
      </c>
      <c r="P68" s="27">
        <f t="shared" si="15"/>
        <v>100.00000000000001</v>
      </c>
      <c r="Q68" s="27">
        <f t="shared" ref="Q68:W68" si="16">SUM(Q40:Q65)-Q52-Q53</f>
        <v>100</v>
      </c>
      <c r="R68" s="27">
        <f t="shared" si="16"/>
        <v>99.999999999999972</v>
      </c>
      <c r="S68" s="27">
        <f t="shared" si="16"/>
        <v>100</v>
      </c>
      <c r="T68" s="27">
        <f t="shared" si="16"/>
        <v>100</v>
      </c>
      <c r="U68" s="27">
        <f t="shared" si="16"/>
        <v>100</v>
      </c>
      <c r="V68" s="27">
        <f t="shared" si="16"/>
        <v>100</v>
      </c>
      <c r="W68" s="27">
        <f t="shared" si="16"/>
        <v>100</v>
      </c>
    </row>
    <row r="69" spans="1:23" ht="15" customHeight="1" x14ac:dyDescent="0.15">
      <c r="A69" s="3" t="s">
        <v>1</v>
      </c>
      <c r="B69" s="26" t="e">
        <f>+B33/$B$32*100</f>
        <v>#DIV/0!</v>
      </c>
      <c r="C69" s="26" t="e">
        <f t="shared" ref="C69:T72" si="17">+C33/C$32*100</f>
        <v>#DIV/0!</v>
      </c>
      <c r="D69" s="26">
        <f t="shared" si="17"/>
        <v>56.171854969482858</v>
      </c>
      <c r="E69" s="26">
        <f t="shared" si="17"/>
        <v>54.002696731431541</v>
      </c>
      <c r="F69" s="26">
        <f t="shared" si="17"/>
        <v>53.513726023445798</v>
      </c>
      <c r="G69" s="26">
        <f t="shared" si="17"/>
        <v>64.629081367775612</v>
      </c>
      <c r="H69" s="26">
        <f t="shared" si="17"/>
        <v>62.228877997118637</v>
      </c>
      <c r="I69" s="26">
        <f t="shared" si="17"/>
        <v>70.751482311194991</v>
      </c>
      <c r="J69" s="26">
        <f t="shared" si="17"/>
        <v>72.868078203071491</v>
      </c>
      <c r="K69" s="26">
        <f t="shared" si="17"/>
        <v>67.036154194555479</v>
      </c>
      <c r="L69" s="26">
        <f t="shared" si="17"/>
        <v>65.397304221104989</v>
      </c>
      <c r="M69" s="26">
        <f t="shared" si="17"/>
        <v>80.00077683150694</v>
      </c>
      <c r="N69" s="26">
        <f t="shared" si="17"/>
        <v>75.148181409968572</v>
      </c>
      <c r="O69" s="26">
        <f t="shared" si="17"/>
        <v>62.845488762759857</v>
      </c>
      <c r="P69" s="26">
        <f t="shared" si="17"/>
        <v>51.289670378524512</v>
      </c>
      <c r="Q69" s="26">
        <f t="shared" si="17"/>
        <v>69.773434003371733</v>
      </c>
      <c r="R69" s="26">
        <f t="shared" si="17"/>
        <v>79.03078758109001</v>
      </c>
      <c r="S69" s="26">
        <f t="shared" si="17"/>
        <v>77.724544427799088</v>
      </c>
      <c r="T69" s="26">
        <f t="shared" si="17"/>
        <v>77.661166267360954</v>
      </c>
      <c r="U69" s="26">
        <f t="shared" ref="U69:W72" si="18">+U33/U$32*100</f>
        <v>72.282485848242601</v>
      </c>
      <c r="V69" s="26">
        <f t="shared" si="18"/>
        <v>56.373327940765051</v>
      </c>
      <c r="W69" s="26">
        <f t="shared" si="18"/>
        <v>62.568672995782379</v>
      </c>
    </row>
    <row r="70" spans="1:23" ht="15" customHeight="1" x14ac:dyDescent="0.15">
      <c r="A70" s="3" t="s">
        <v>174</v>
      </c>
      <c r="B70" s="26" t="e">
        <f>+B34/$B$32*100</f>
        <v>#DIV/0!</v>
      </c>
      <c r="C70" s="26" t="e">
        <f t="shared" si="17"/>
        <v>#DIV/0!</v>
      </c>
      <c r="D70" s="26">
        <f t="shared" si="17"/>
        <v>43.828145030517142</v>
      </c>
      <c r="E70" s="26">
        <f t="shared" si="17"/>
        <v>45.997303268568459</v>
      </c>
      <c r="F70" s="26">
        <f t="shared" si="17"/>
        <v>46.486273976554202</v>
      </c>
      <c r="G70" s="26">
        <f t="shared" si="17"/>
        <v>35.370918632224388</v>
      </c>
      <c r="H70" s="26">
        <f t="shared" si="17"/>
        <v>37.771122002881363</v>
      </c>
      <c r="I70" s="26">
        <f t="shared" si="17"/>
        <v>29.248517688805002</v>
      </c>
      <c r="J70" s="26">
        <f t="shared" si="17"/>
        <v>27.131921796928498</v>
      </c>
      <c r="K70" s="26">
        <f t="shared" si="17"/>
        <v>32.963845805444521</v>
      </c>
      <c r="L70" s="26">
        <f t="shared" si="17"/>
        <v>34.602695778895018</v>
      </c>
      <c r="M70" s="26">
        <f t="shared" si="17"/>
        <v>19.999223168493067</v>
      </c>
      <c r="N70" s="26">
        <f t="shared" si="17"/>
        <v>24.851818590031431</v>
      </c>
      <c r="O70" s="26">
        <f t="shared" si="17"/>
        <v>37.154511237240143</v>
      </c>
      <c r="P70" s="26">
        <f t="shared" si="17"/>
        <v>48.710329621475488</v>
      </c>
      <c r="Q70" s="26">
        <f t="shared" si="17"/>
        <v>30.226565996628267</v>
      </c>
      <c r="R70" s="26">
        <f t="shared" si="17"/>
        <v>20.96921241890999</v>
      </c>
      <c r="S70" s="26">
        <f t="shared" si="17"/>
        <v>22.275455572200908</v>
      </c>
      <c r="T70" s="26">
        <f t="shared" si="17"/>
        <v>22.338833732639042</v>
      </c>
      <c r="U70" s="26">
        <f t="shared" si="18"/>
        <v>27.717514151757396</v>
      </c>
      <c r="V70" s="26">
        <f t="shared" si="18"/>
        <v>43.626672059234949</v>
      </c>
      <c r="W70" s="26">
        <f t="shared" si="18"/>
        <v>37.431327004217621</v>
      </c>
    </row>
    <row r="71" spans="1:23" ht="15" customHeight="1" x14ac:dyDescent="0.15">
      <c r="A71" s="3" t="s">
        <v>12</v>
      </c>
      <c r="B71" s="26" t="e">
        <f>+B35/$B$32*100</f>
        <v>#DIV/0!</v>
      </c>
      <c r="C71" s="26" t="e">
        <f t="shared" si="17"/>
        <v>#DIV/0!</v>
      </c>
      <c r="D71" s="26">
        <f t="shared" si="17"/>
        <v>41.2030925491433</v>
      </c>
      <c r="E71" s="26">
        <f t="shared" si="17"/>
        <v>45.693948058136762</v>
      </c>
      <c r="F71" s="26">
        <f t="shared" si="17"/>
        <v>44.101697258550374</v>
      </c>
      <c r="G71" s="26">
        <f t="shared" si="17"/>
        <v>50.801423713910211</v>
      </c>
      <c r="H71" s="26">
        <f t="shared" si="17"/>
        <v>44.807801551559329</v>
      </c>
      <c r="I71" s="26">
        <f t="shared" si="17"/>
        <v>37.690258941102925</v>
      </c>
      <c r="J71" s="26">
        <f t="shared" si="17"/>
        <v>39.320359421115022</v>
      </c>
      <c r="K71" s="26">
        <f t="shared" si="17"/>
        <v>39.749361152444493</v>
      </c>
      <c r="L71" s="26">
        <f t="shared" si="17"/>
        <v>34.706601906919715</v>
      </c>
      <c r="M71" s="26">
        <f t="shared" si="17"/>
        <v>42.362141960891599</v>
      </c>
      <c r="N71" s="26">
        <f t="shared" si="17"/>
        <v>46.912755223328666</v>
      </c>
      <c r="O71" s="26">
        <f t="shared" si="17"/>
        <v>45.129753336596394</v>
      </c>
      <c r="P71" s="26">
        <f t="shared" si="17"/>
        <v>40.37540268999367</v>
      </c>
      <c r="Q71" s="26">
        <f t="shared" si="17"/>
        <v>45.797091608420708</v>
      </c>
      <c r="R71" s="26">
        <f t="shared" si="17"/>
        <v>48.032323971289578</v>
      </c>
      <c r="S71" s="26">
        <f t="shared" si="17"/>
        <v>48.485133792490842</v>
      </c>
      <c r="T71" s="26">
        <f t="shared" si="17"/>
        <v>52.34091130108829</v>
      </c>
      <c r="U71" s="26">
        <f t="shared" si="18"/>
        <v>52.185375782413459</v>
      </c>
      <c r="V71" s="26">
        <f t="shared" si="18"/>
        <v>44.854824005806876</v>
      </c>
      <c r="W71" s="26">
        <f t="shared" si="18"/>
        <v>43.9007758717364</v>
      </c>
    </row>
    <row r="72" spans="1:23" ht="15" customHeight="1" x14ac:dyDescent="0.15">
      <c r="A72" s="3" t="s">
        <v>11</v>
      </c>
      <c r="B72" s="26" t="e">
        <f>+B36/$B$32*100</f>
        <v>#DIV/0!</v>
      </c>
      <c r="C72" s="26" t="e">
        <f t="shared" si="17"/>
        <v>#DIV/0!</v>
      </c>
      <c r="D72" s="26">
        <f t="shared" si="17"/>
        <v>58.796907450856693</v>
      </c>
      <c r="E72" s="26">
        <f t="shared" si="17"/>
        <v>54.306051941863231</v>
      </c>
      <c r="F72" s="26">
        <f t="shared" si="17"/>
        <v>55.898302741449633</v>
      </c>
      <c r="G72" s="26">
        <f t="shared" si="17"/>
        <v>49.198576286089789</v>
      </c>
      <c r="H72" s="26">
        <f t="shared" si="17"/>
        <v>55.192198448440678</v>
      </c>
      <c r="I72" s="26">
        <f t="shared" si="17"/>
        <v>62.309741058897075</v>
      </c>
      <c r="J72" s="26">
        <f t="shared" si="17"/>
        <v>60.679640578884971</v>
      </c>
      <c r="K72" s="26">
        <f t="shared" si="17"/>
        <v>60.250638847555507</v>
      </c>
      <c r="L72" s="26">
        <f t="shared" si="17"/>
        <v>65.293398093080285</v>
      </c>
      <c r="M72" s="26">
        <f t="shared" si="17"/>
        <v>57.637858039108401</v>
      </c>
      <c r="N72" s="26">
        <f t="shared" si="17"/>
        <v>53.087244776671341</v>
      </c>
      <c r="O72" s="26">
        <f t="shared" si="17"/>
        <v>54.870246663403599</v>
      </c>
      <c r="P72" s="26">
        <f t="shared" si="17"/>
        <v>59.624597310006322</v>
      </c>
      <c r="Q72" s="26">
        <f t="shared" si="17"/>
        <v>54.202908391579285</v>
      </c>
      <c r="R72" s="26">
        <f t="shared" si="17"/>
        <v>51.967676028710429</v>
      </c>
      <c r="S72" s="26">
        <f t="shared" si="17"/>
        <v>51.514866207509158</v>
      </c>
      <c r="T72" s="26">
        <f t="shared" si="17"/>
        <v>47.659088698911702</v>
      </c>
      <c r="U72" s="26">
        <f t="shared" si="18"/>
        <v>47.814624217586548</v>
      </c>
      <c r="V72" s="26">
        <f t="shared" si="18"/>
        <v>55.145175994193131</v>
      </c>
      <c r="W72" s="26">
        <f t="shared" si="18"/>
        <v>56.0992241282636</v>
      </c>
    </row>
    <row r="73" spans="1:23" ht="15" customHeight="1" x14ac:dyDescent="0.15"/>
    <row r="74" spans="1:23" ht="15" customHeight="1" x14ac:dyDescent="0.15"/>
    <row r="75" spans="1:23" ht="15" customHeight="1" x14ac:dyDescent="0.15"/>
    <row r="76" spans="1:23" ht="15" customHeight="1" x14ac:dyDescent="0.15"/>
    <row r="77" spans="1:23" ht="15" customHeight="1" x14ac:dyDescent="0.15"/>
    <row r="78" spans="1:23" ht="15" customHeight="1" x14ac:dyDescent="0.15"/>
    <row r="79" spans="1:23" ht="15" customHeight="1" x14ac:dyDescent="0.15"/>
    <row r="80" spans="1:23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15"/>
  <sheetViews>
    <sheetView view="pageBreakPreview" zoomScaleNormal="100" workbookViewId="0">
      <pane xSplit="1" ySplit="3" topLeftCell="W16" activePane="bottomRight" state="frozen"/>
      <selection pane="topRight" activeCell="B1" sqref="B1"/>
      <selection pane="bottomLeft" activeCell="A2" sqref="A2"/>
      <selection pane="bottomRight" activeCell="Z3" sqref="Z3"/>
    </sheetView>
  </sheetViews>
  <sheetFormatPr defaultColWidth="9" defaultRowHeight="12" x14ac:dyDescent="0.15"/>
  <cols>
    <col min="1" max="1" width="24.77734375" style="13" customWidth="1"/>
    <col min="2" max="3" width="8.6640625" style="13" hidden="1" customWidth="1"/>
    <col min="4" max="9" width="8.6640625" style="13" customWidth="1"/>
    <col min="10" max="11" width="8.6640625" style="10" customWidth="1"/>
    <col min="12" max="12" width="8.6640625" style="13" customWidth="1"/>
    <col min="13" max="13" width="8.44140625" style="13" customWidth="1"/>
    <col min="14" max="14" width="8.6640625" style="13" customWidth="1"/>
    <col min="15" max="21" width="9" style="13"/>
    <col min="22" max="26" width="9" style="124"/>
    <col min="27" max="16384" width="9" style="13"/>
  </cols>
  <sheetData>
    <row r="1" spans="1:26" ht="18" customHeight="1" x14ac:dyDescent="0.2">
      <c r="A1" s="30" t="s">
        <v>98</v>
      </c>
      <c r="L1" s="71" t="str">
        <f>財政指標!$M$1</f>
        <v>栃木市</v>
      </c>
      <c r="Y1" s="71" t="str">
        <f>財政指標!$M$1</f>
        <v>栃木市</v>
      </c>
    </row>
    <row r="2" spans="1:26" ht="18" customHeight="1" x14ac:dyDescent="0.15">
      <c r="M2" s="22" t="s">
        <v>171</v>
      </c>
      <c r="Q2" s="43" t="s">
        <v>308</v>
      </c>
      <c r="V2" s="116"/>
      <c r="W2" s="22"/>
      <c r="Y2" s="116"/>
      <c r="Z2" s="116" t="s">
        <v>171</v>
      </c>
    </row>
    <row r="3" spans="1:26" s="101" customFormat="1" ht="18" customHeight="1" x14ac:dyDescent="0.15">
      <c r="A3" s="97"/>
      <c r="B3" s="97" t="s">
        <v>10</v>
      </c>
      <c r="C3" s="97" t="s">
        <v>9</v>
      </c>
      <c r="D3" s="98" t="s">
        <v>245</v>
      </c>
      <c r="E3" s="98" t="s">
        <v>7</v>
      </c>
      <c r="F3" s="98" t="s">
        <v>6</v>
      </c>
      <c r="G3" s="98" t="s">
        <v>5</v>
      </c>
      <c r="H3" s="98" t="s">
        <v>4</v>
      </c>
      <c r="I3" s="98" t="s">
        <v>3</v>
      </c>
      <c r="J3" s="99" t="s">
        <v>2</v>
      </c>
      <c r="K3" s="99" t="s">
        <v>83</v>
      </c>
      <c r="L3" s="98" t="s">
        <v>84</v>
      </c>
      <c r="M3" s="98" t="s">
        <v>176</v>
      </c>
      <c r="N3" s="98" t="s">
        <v>184</v>
      </c>
      <c r="O3" s="98" t="s">
        <v>187</v>
      </c>
      <c r="P3" s="100" t="s">
        <v>189</v>
      </c>
      <c r="Q3" s="100" t="s">
        <v>190</v>
      </c>
      <c r="R3" s="100" t="s">
        <v>195</v>
      </c>
      <c r="S3" s="100" t="s">
        <v>198</v>
      </c>
      <c r="T3" s="100" t="s">
        <v>199</v>
      </c>
      <c r="U3" s="100" t="s">
        <v>206</v>
      </c>
      <c r="V3" s="100" t="s">
        <v>297</v>
      </c>
      <c r="W3" s="100" t="s">
        <v>300</v>
      </c>
      <c r="X3" s="125" t="s">
        <v>301</v>
      </c>
      <c r="Y3" s="125" t="s">
        <v>315</v>
      </c>
      <c r="Z3" s="117" t="s">
        <v>321</v>
      </c>
    </row>
    <row r="4" spans="1:26" ht="18" customHeight="1" x14ac:dyDescent="0.15">
      <c r="A4" s="14" t="s">
        <v>41</v>
      </c>
      <c r="B4" s="16"/>
      <c r="C4" s="16"/>
      <c r="D4" s="93">
        <f>SUM(D5:D8)</f>
        <v>9398123</v>
      </c>
      <c r="E4" s="93">
        <f t="shared" ref="E4:Y4" si="0">SUM(E5:E8)</f>
        <v>9972406</v>
      </c>
      <c r="F4" s="93">
        <f t="shared" si="0"/>
        <v>9134244</v>
      </c>
      <c r="G4" s="93">
        <f t="shared" si="0"/>
        <v>7728959</v>
      </c>
      <c r="H4" s="93">
        <f t="shared" si="0"/>
        <v>7910301</v>
      </c>
      <c r="I4" s="93">
        <f t="shared" si="0"/>
        <v>8070444</v>
      </c>
      <c r="J4" s="93">
        <f t="shared" si="0"/>
        <v>8701682</v>
      </c>
      <c r="K4" s="93">
        <f t="shared" si="0"/>
        <v>7564978</v>
      </c>
      <c r="L4" s="93">
        <f t="shared" si="0"/>
        <v>7073857</v>
      </c>
      <c r="M4" s="93">
        <f t="shared" si="0"/>
        <v>7020679</v>
      </c>
      <c r="N4" s="93">
        <f t="shared" si="0"/>
        <v>6751645</v>
      </c>
      <c r="O4" s="93">
        <f t="shared" si="0"/>
        <v>6600323</v>
      </c>
      <c r="P4" s="93">
        <f t="shared" si="0"/>
        <v>6298499</v>
      </c>
      <c r="Q4" s="93">
        <f t="shared" si="0"/>
        <v>6097635</v>
      </c>
      <c r="R4" s="93">
        <f t="shared" si="0"/>
        <v>6322947</v>
      </c>
      <c r="S4" s="93">
        <f t="shared" si="0"/>
        <v>7158752</v>
      </c>
      <c r="T4" s="93">
        <f t="shared" si="0"/>
        <v>8427006</v>
      </c>
      <c r="U4" s="93">
        <f t="shared" si="0"/>
        <v>8552504</v>
      </c>
      <c r="V4" s="93">
        <f t="shared" si="0"/>
        <v>8075187</v>
      </c>
      <c r="W4" s="93">
        <f t="shared" si="0"/>
        <v>7599609</v>
      </c>
      <c r="X4" s="16">
        <f t="shared" si="0"/>
        <v>7607767</v>
      </c>
      <c r="Y4" s="16">
        <f t="shared" si="0"/>
        <v>7925430</v>
      </c>
      <c r="Z4" s="16">
        <f t="shared" ref="Z4" si="1">SUM(Z5:Z8)</f>
        <v>8593377</v>
      </c>
    </row>
    <row r="5" spans="1:26" ht="18" customHeight="1" x14ac:dyDescent="0.15">
      <c r="A5" s="14" t="s">
        <v>42</v>
      </c>
      <c r="B5" s="16"/>
      <c r="C5" s="16"/>
      <c r="D5" s="93">
        <f>旧栃木市・税!D5+旧西方町・税!D5</f>
        <v>93013</v>
      </c>
      <c r="E5" s="93">
        <f>旧栃木市・税!E5+旧西方町・税!E5</f>
        <v>93227</v>
      </c>
      <c r="F5" s="93">
        <f>旧栃木市・税!F5+旧西方町・税!F5</f>
        <v>94850</v>
      </c>
      <c r="G5" s="93">
        <f>旧栃木市・税!G5+旧西方町・税!G5</f>
        <v>95619</v>
      </c>
      <c r="H5" s="93">
        <f>旧栃木市・税!H5+旧西方町・税!H5</f>
        <v>95787</v>
      </c>
      <c r="I5" s="93">
        <f>旧栃木市・税!I5+旧西方町・税!I5</f>
        <v>123388</v>
      </c>
      <c r="J5" s="93">
        <f>旧栃木市・税!J5+旧西方町・税!J5</f>
        <v>123215</v>
      </c>
      <c r="K5" s="93">
        <f>旧栃木市・税!K5+旧西方町・税!K5</f>
        <v>123940</v>
      </c>
      <c r="L5" s="93">
        <f>旧栃木市・税!L5+旧西方町・税!L5</f>
        <v>121924</v>
      </c>
      <c r="M5" s="93">
        <f>旧栃木市・税!M5+旧西方町・税!M5</f>
        <v>121943</v>
      </c>
      <c r="N5" s="93">
        <f>旧栃木市・税!N5+旧西方町・税!N5</f>
        <v>121147</v>
      </c>
      <c r="O5" s="93">
        <f>旧栃木市・税!O5+旧西方町・税!O5</f>
        <v>121216</v>
      </c>
      <c r="P5" s="93">
        <f>旧栃木市・税!P5+旧西方町・税!P5</f>
        <v>120184</v>
      </c>
      <c r="Q5" s="93">
        <f>旧栃木市・税!Q5+旧西方町・税!Q5</f>
        <v>157268</v>
      </c>
      <c r="R5" s="93">
        <f>旧栃木市・税!R5+旧西方町・税!R5</f>
        <v>179505</v>
      </c>
      <c r="S5" s="93">
        <f>旧栃木市・税!S5+旧西方町・税!S5</f>
        <v>205728</v>
      </c>
      <c r="T5" s="93">
        <f>旧栃木市・税!T5+旧西方町・税!T5</f>
        <v>206234</v>
      </c>
      <c r="U5" s="93">
        <f>旧栃木市・税!U5+旧西方町・税!U5</f>
        <v>211037</v>
      </c>
      <c r="V5" s="93">
        <f>旧栃木市・税!V5+旧西方町・税!V5</f>
        <v>207675</v>
      </c>
      <c r="W5" s="93">
        <f>旧栃木市・税!W5+旧西方町・税!W5</f>
        <v>206692</v>
      </c>
      <c r="X5" s="126">
        <v>206961</v>
      </c>
      <c r="Y5" s="126">
        <v>207189</v>
      </c>
      <c r="Z5" s="126">
        <v>209191</v>
      </c>
    </row>
    <row r="6" spans="1:26" ht="18" customHeight="1" x14ac:dyDescent="0.15">
      <c r="A6" s="14" t="s">
        <v>43</v>
      </c>
      <c r="B6" s="17"/>
      <c r="C6" s="17"/>
      <c r="D6" s="93">
        <f>旧栃木市・税!D6+旧西方町・税!D6</f>
        <v>6389582</v>
      </c>
      <c r="E6" s="93">
        <f>旧栃木市・税!E6+旧西方町・税!E6</f>
        <v>7344895</v>
      </c>
      <c r="F6" s="93">
        <f>旧栃木市・税!F6+旧西方町・税!F6</f>
        <v>7062091</v>
      </c>
      <c r="G6" s="93">
        <f>旧栃木市・税!G6+旧西方町・税!G6</f>
        <v>5813757</v>
      </c>
      <c r="H6" s="93">
        <f>旧栃木市・税!H6+旧西方町・税!H6</f>
        <v>5959295</v>
      </c>
      <c r="I6" s="93">
        <f>旧栃木市・税!I6+旧西方町・税!I6</f>
        <v>5822994</v>
      </c>
      <c r="J6" s="93">
        <f>旧栃木市・税!J6+旧西方町・税!J6</f>
        <v>6552457</v>
      </c>
      <c r="K6" s="93">
        <f>旧栃木市・税!K6+旧西方町・税!K6</f>
        <v>5755426</v>
      </c>
      <c r="L6" s="93">
        <f>旧栃木市・税!L6+旧西方町・税!L6</f>
        <v>5491012</v>
      </c>
      <c r="M6" s="93">
        <f>旧栃木市・税!M6+旧西方町・税!M6</f>
        <v>5297209</v>
      </c>
      <c r="N6" s="93">
        <f>旧栃木市・税!N6+旧西方町・税!N6</f>
        <v>5250045</v>
      </c>
      <c r="O6" s="93">
        <f>旧栃木市・税!O6+旧西方町・税!O6</f>
        <v>5126815</v>
      </c>
      <c r="P6" s="93">
        <f>旧栃木市・税!P6+旧西方町・税!P6</f>
        <v>4832616</v>
      </c>
      <c r="Q6" s="93">
        <f>旧栃木市・税!Q6+旧西方町・税!Q6</f>
        <v>4539228</v>
      </c>
      <c r="R6" s="93">
        <f>旧栃木市・税!R6+旧西方町・税!R6</f>
        <v>4688111</v>
      </c>
      <c r="S6" s="93">
        <f>旧栃木市・税!S6+旧西方町・税!S6</f>
        <v>5169667</v>
      </c>
      <c r="T6" s="93">
        <f>旧栃木市・税!T6+旧西方町・税!T6</f>
        <v>6626456</v>
      </c>
      <c r="U6" s="93">
        <f>旧栃木市・税!U6+旧西方町・税!U6</f>
        <v>6811588</v>
      </c>
      <c r="V6" s="93">
        <f>旧栃木市・税!V6+旧西方町・税!V6</f>
        <v>6759337</v>
      </c>
      <c r="W6" s="93">
        <f>旧栃木市・税!W6+旧西方町・税!W6</f>
        <v>6142014</v>
      </c>
      <c r="X6" s="126">
        <v>6079907</v>
      </c>
      <c r="Y6" s="126">
        <v>6343364</v>
      </c>
      <c r="Z6" s="126">
        <v>6450519</v>
      </c>
    </row>
    <row r="7" spans="1:26" ht="18" customHeight="1" x14ac:dyDescent="0.15">
      <c r="A7" s="14" t="s">
        <v>44</v>
      </c>
      <c r="B7" s="17"/>
      <c r="C7" s="17"/>
      <c r="D7" s="93">
        <f>旧栃木市・税!D7+旧西方町・税!D7</f>
        <v>315306</v>
      </c>
      <c r="E7" s="93">
        <f>旧栃木市・税!E7+旧西方町・税!E7</f>
        <v>334798</v>
      </c>
      <c r="F7" s="93">
        <f>旧栃木市・税!F7+旧西方町・税!F7</f>
        <v>346181</v>
      </c>
      <c r="G7" s="93">
        <f>旧栃木市・税!G7+旧西方町・税!G7</f>
        <v>383532</v>
      </c>
      <c r="H7" s="93">
        <f>旧栃木市・税!H7+旧西方町・税!H7</f>
        <v>398444</v>
      </c>
      <c r="I7" s="93">
        <f>旧栃木市・税!I7+旧西方町・税!I7</f>
        <v>405119</v>
      </c>
      <c r="J7" s="93">
        <f>旧栃木市・税!J7+旧西方町・税!J7</f>
        <v>411469</v>
      </c>
      <c r="K7" s="93">
        <f>旧栃木市・税!K7+旧西方町・税!K7</f>
        <v>423483</v>
      </c>
      <c r="L7" s="93">
        <f>旧栃木市・税!L7+旧西方町・税!L7</f>
        <v>424905</v>
      </c>
      <c r="M7" s="93">
        <f>旧栃木市・税!M7+旧西方町・税!M7</f>
        <v>440028</v>
      </c>
      <c r="N7" s="93">
        <f>旧栃木市・税!N7+旧西方町・税!N7</f>
        <v>425058</v>
      </c>
      <c r="O7" s="93">
        <f>旧栃木市・税!O7+旧西方町・税!O7</f>
        <v>419408</v>
      </c>
      <c r="P7" s="93">
        <f>旧栃木市・税!P7+旧西方町・税!P7</f>
        <v>424268</v>
      </c>
      <c r="Q7" s="93">
        <f>旧栃木市・税!Q7+旧西方町・税!Q7</f>
        <v>446210</v>
      </c>
      <c r="R7" s="93">
        <f>旧栃木市・税!R7+旧西方町・税!R7</f>
        <v>451302</v>
      </c>
      <c r="S7" s="93">
        <f>旧栃木市・税!S7+旧西方町・税!S7</f>
        <v>447161</v>
      </c>
      <c r="T7" s="93">
        <f>旧栃木市・税!T7+旧西方町・税!T7</f>
        <v>440393</v>
      </c>
      <c r="U7" s="93">
        <f>旧栃木市・税!U7+旧西方町・税!U7</f>
        <v>464831</v>
      </c>
      <c r="V7" s="93">
        <f>旧栃木市・税!V7+旧西方町・税!V7</f>
        <v>461988</v>
      </c>
      <c r="W7" s="93">
        <f>旧栃木市・税!W7+旧西方町・税!W7</f>
        <v>439929</v>
      </c>
      <c r="X7" s="126">
        <v>427430</v>
      </c>
      <c r="Y7" s="126">
        <v>447332</v>
      </c>
      <c r="Z7" s="126">
        <v>431211</v>
      </c>
    </row>
    <row r="8" spans="1:26" ht="18" customHeight="1" x14ac:dyDescent="0.15">
      <c r="A8" s="14" t="s">
        <v>45</v>
      </c>
      <c r="B8" s="17"/>
      <c r="C8" s="17"/>
      <c r="D8" s="93">
        <f>旧栃木市・税!D8+旧西方町・税!D8</f>
        <v>2600222</v>
      </c>
      <c r="E8" s="93">
        <f>旧栃木市・税!E8+旧西方町・税!E8</f>
        <v>2199486</v>
      </c>
      <c r="F8" s="93">
        <f>旧栃木市・税!F8+旧西方町・税!F8</f>
        <v>1631122</v>
      </c>
      <c r="G8" s="93">
        <f>旧栃木市・税!G8+旧西方町・税!G8</f>
        <v>1436051</v>
      </c>
      <c r="H8" s="93">
        <f>旧栃木市・税!H8+旧西方町・税!H8</f>
        <v>1456775</v>
      </c>
      <c r="I8" s="93">
        <f>旧栃木市・税!I8+旧西方町・税!I8</f>
        <v>1718943</v>
      </c>
      <c r="J8" s="93">
        <f>旧栃木市・税!J8+旧西方町・税!J8</f>
        <v>1614541</v>
      </c>
      <c r="K8" s="93">
        <f>旧栃木市・税!K8+旧西方町・税!K8</f>
        <v>1262129</v>
      </c>
      <c r="L8" s="93">
        <f>旧栃木市・税!L8+旧西方町・税!L8</f>
        <v>1036016</v>
      </c>
      <c r="M8" s="93">
        <f>旧栃木市・税!M8+旧西方町・税!M8</f>
        <v>1161499</v>
      </c>
      <c r="N8" s="93">
        <f>旧栃木市・税!N8+旧西方町・税!N8</f>
        <v>955395</v>
      </c>
      <c r="O8" s="93">
        <f>旧栃木市・税!O8+旧西方町・税!O8</f>
        <v>932884</v>
      </c>
      <c r="P8" s="93">
        <f>旧栃木市・税!P8+旧西方町・税!P8</f>
        <v>921431</v>
      </c>
      <c r="Q8" s="93">
        <f>旧栃木市・税!Q8+旧西方町・税!Q8</f>
        <v>954929</v>
      </c>
      <c r="R8" s="93">
        <f>旧栃木市・税!R8+旧西方町・税!R8</f>
        <v>1004029</v>
      </c>
      <c r="S8" s="93">
        <f>旧栃木市・税!S8+旧西方町・税!S8</f>
        <v>1336196</v>
      </c>
      <c r="T8" s="93">
        <f>旧栃木市・税!T8+旧西方町・税!T8</f>
        <v>1153923</v>
      </c>
      <c r="U8" s="93">
        <f>旧栃木市・税!U8+旧西方町・税!U8</f>
        <v>1065048</v>
      </c>
      <c r="V8" s="93">
        <f>旧栃木市・税!V8+旧西方町・税!V8</f>
        <v>646187</v>
      </c>
      <c r="W8" s="93">
        <f>旧栃木市・税!W8+旧西方町・税!W8</f>
        <v>810974</v>
      </c>
      <c r="X8" s="126">
        <v>893469</v>
      </c>
      <c r="Y8" s="126">
        <v>927545</v>
      </c>
      <c r="Z8" s="126">
        <v>1502456</v>
      </c>
    </row>
    <row r="9" spans="1:26" ht="18" customHeight="1" x14ac:dyDescent="0.15">
      <c r="A9" s="14" t="s">
        <v>46</v>
      </c>
      <c r="B9" s="16"/>
      <c r="C9" s="16"/>
      <c r="D9" s="93">
        <f>旧栃木市・税!D9+旧西方町・税!D9</f>
        <v>7015302</v>
      </c>
      <c r="E9" s="93">
        <f>旧栃木市・税!E9+旧西方町・税!E9</f>
        <v>7657333</v>
      </c>
      <c r="F9" s="93">
        <f>旧栃木市・税!F9+旧西方町・税!F9</f>
        <v>8012803</v>
      </c>
      <c r="G9" s="93">
        <f>旧栃木市・税!G9+旧西方町・税!G9</f>
        <v>8554244</v>
      </c>
      <c r="H9" s="93">
        <f>旧栃木市・税!H9+旧西方町・税!H9</f>
        <v>8913888</v>
      </c>
      <c r="I9" s="93">
        <f>旧栃木市・税!I9+旧西方町・税!I9</f>
        <v>9294841</v>
      </c>
      <c r="J9" s="93">
        <f>旧栃木市・税!J9+旧西方町・税!J9</f>
        <v>9236040</v>
      </c>
      <c r="K9" s="93">
        <f>旧栃木市・税!K9+旧西方町・税!K9</f>
        <v>9648064</v>
      </c>
      <c r="L9" s="93">
        <f>旧栃木市・税!L9+旧西方町・税!L9</f>
        <v>10101277</v>
      </c>
      <c r="M9" s="93">
        <f>旧栃木市・税!M9+旧西方町・税!M9</f>
        <v>9772132</v>
      </c>
      <c r="N9" s="93">
        <f>旧栃木市・税!N9+旧西方町・税!N9</f>
        <v>10088986</v>
      </c>
      <c r="O9" s="93">
        <f>旧栃木市・税!O9+旧西方町・税!O9</f>
        <v>10188416</v>
      </c>
      <c r="P9" s="93">
        <f>旧栃木市・税!P9+旧西方町・税!P9</f>
        <v>9960131</v>
      </c>
      <c r="Q9" s="93">
        <f>旧栃木市・税!Q9+旧西方町・税!Q9</f>
        <v>9839809</v>
      </c>
      <c r="R9" s="93">
        <f>旧栃木市・税!R9+旧西方町・税!R9</f>
        <v>9939410</v>
      </c>
      <c r="S9" s="93">
        <f>旧栃木市・税!S9+旧西方町・税!S9</f>
        <v>9323615</v>
      </c>
      <c r="T9" s="93">
        <f>旧栃木市・税!T9+旧西方町・税!T9</f>
        <v>9390056</v>
      </c>
      <c r="U9" s="93">
        <f>旧栃木市・税!U9+旧西方町・税!U9</f>
        <v>9513157</v>
      </c>
      <c r="V9" s="93">
        <f>旧栃木市・税!V9+旧西方町・税!V9</f>
        <v>9365793</v>
      </c>
      <c r="W9" s="93">
        <f>旧栃木市・税!W9+旧西方町・税!W9</f>
        <v>9436867</v>
      </c>
      <c r="X9" s="126">
        <v>9350711</v>
      </c>
      <c r="Y9" s="126">
        <v>8810775</v>
      </c>
      <c r="Z9" s="126">
        <v>8738570</v>
      </c>
    </row>
    <row r="10" spans="1:26" ht="18" customHeight="1" x14ac:dyDescent="0.15">
      <c r="A10" s="14" t="s">
        <v>47</v>
      </c>
      <c r="B10" s="16"/>
      <c r="C10" s="16"/>
      <c r="D10" s="93">
        <f>旧栃木市・税!D10+旧西方町・税!D10</f>
        <v>7010682</v>
      </c>
      <c r="E10" s="93">
        <f>旧栃木市・税!E10+旧西方町・税!E10</f>
        <v>7652567</v>
      </c>
      <c r="F10" s="93">
        <f>旧栃木市・税!F10+旧西方町・税!F10</f>
        <v>8008089</v>
      </c>
      <c r="G10" s="93">
        <f>旧栃木市・税!G10+旧西方町・税!G10</f>
        <v>8548301</v>
      </c>
      <c r="H10" s="93">
        <f>旧栃木市・税!H10+旧西方町・税!H10</f>
        <v>8608205</v>
      </c>
      <c r="I10" s="93">
        <f>旧栃木市・税!I10+旧西方町・税!I10</f>
        <v>9287985</v>
      </c>
      <c r="J10" s="93">
        <f>旧栃木市・税!J10+旧西方町・税!J10</f>
        <v>9228497</v>
      </c>
      <c r="K10" s="93">
        <f>旧栃木市・税!K10+旧西方町・税!K10</f>
        <v>9636959</v>
      </c>
      <c r="L10" s="93">
        <f>旧栃木市・税!L10+旧西方町・税!L10</f>
        <v>10089536</v>
      </c>
      <c r="M10" s="93">
        <f>旧栃木市・税!M10+旧西方町・税!M10</f>
        <v>9759053</v>
      </c>
      <c r="N10" s="93">
        <f>旧栃木市・税!N10+旧西方町・税!N10</f>
        <v>10076763</v>
      </c>
      <c r="O10" s="93">
        <f>旧栃木市・税!O10+旧西方町・税!O10</f>
        <v>10175808</v>
      </c>
      <c r="P10" s="93">
        <f>旧栃木市・税!P10+旧西方町・税!P10</f>
        <v>9947482</v>
      </c>
      <c r="Q10" s="93">
        <f>旧栃木市・税!Q10+旧西方町・税!Q10</f>
        <v>9821955</v>
      </c>
      <c r="R10" s="93">
        <f>旧栃木市・税!R10+旧西方町・税!R10</f>
        <v>9738229</v>
      </c>
      <c r="S10" s="93">
        <f>旧栃木市・税!S10+旧西方町・税!S10</f>
        <v>9128566</v>
      </c>
      <c r="T10" s="93">
        <f>旧栃木市・税!T10+旧西方町・税!T10</f>
        <v>9201186</v>
      </c>
      <c r="U10" s="93">
        <f>旧栃木市・税!U10+旧西方町・税!U10</f>
        <v>9334125</v>
      </c>
      <c r="V10" s="93">
        <f>旧栃木市・税!V10+旧西方町・税!V10</f>
        <v>9191951</v>
      </c>
      <c r="W10" s="93">
        <f>旧栃木市・税!W10+旧西方町・税!W10</f>
        <v>9188335</v>
      </c>
      <c r="X10" s="126">
        <v>9108728</v>
      </c>
      <c r="Y10" s="126">
        <v>8575664</v>
      </c>
      <c r="Z10" s="126">
        <v>8510284</v>
      </c>
    </row>
    <row r="11" spans="1:26" ht="18" customHeight="1" x14ac:dyDescent="0.15">
      <c r="A11" s="14" t="s">
        <v>48</v>
      </c>
      <c r="B11" s="16"/>
      <c r="C11" s="16"/>
      <c r="D11" s="93">
        <f>旧栃木市・税!D11+旧西方町・税!D11</f>
        <v>155457</v>
      </c>
      <c r="E11" s="93">
        <f>旧栃木市・税!E11+旧西方町・税!E11</f>
        <v>159779</v>
      </c>
      <c r="F11" s="93">
        <f>旧栃木市・税!F11+旧西方町・税!F11</f>
        <v>161488</v>
      </c>
      <c r="G11" s="93">
        <f>旧栃木市・税!G11+旧西方町・税!G11</f>
        <v>164744</v>
      </c>
      <c r="H11" s="93">
        <f>旧栃木市・税!H11+旧西方町・税!H11</f>
        <v>167055</v>
      </c>
      <c r="I11" s="93">
        <f>旧栃木市・税!I11+旧西方町・税!I11</f>
        <v>170710</v>
      </c>
      <c r="J11" s="93">
        <f>旧栃木市・税!J11+旧西方町・税!J11</f>
        <v>173668</v>
      </c>
      <c r="K11" s="93">
        <f>旧栃木市・税!K11+旧西方町・税!K11</f>
        <v>175653</v>
      </c>
      <c r="L11" s="93">
        <f>旧栃木市・税!L11+旧西方町・税!L11</f>
        <v>179827</v>
      </c>
      <c r="M11" s="93">
        <f>旧栃木市・税!M11+旧西方町・税!M11</f>
        <v>186490</v>
      </c>
      <c r="N11" s="93">
        <f>旧栃木市・税!N11+旧西方町・税!N11</f>
        <v>192498</v>
      </c>
      <c r="O11" s="93">
        <f>旧栃木市・税!O11+旧西方町・税!O11</f>
        <v>199636</v>
      </c>
      <c r="P11" s="93">
        <f>旧栃木市・税!P11+旧西方町・税!P11</f>
        <v>206178</v>
      </c>
      <c r="Q11" s="93">
        <f>旧栃木市・税!Q11+旧西方町・税!Q11</f>
        <v>214267</v>
      </c>
      <c r="R11" s="93">
        <f>旧栃木市・税!R11+旧西方町・税!R11</f>
        <v>221984</v>
      </c>
      <c r="S11" s="93">
        <f>旧栃木市・税!S11+旧西方町・税!S11</f>
        <v>229487</v>
      </c>
      <c r="T11" s="93">
        <f>旧栃木市・税!T11+旧西方町・税!T11</f>
        <v>238825</v>
      </c>
      <c r="U11" s="93">
        <f>旧栃木市・税!U11+旧西方町・税!U11</f>
        <v>245931</v>
      </c>
      <c r="V11" s="93">
        <f>旧栃木市・税!V11+旧西方町・税!V11</f>
        <v>252139</v>
      </c>
      <c r="W11" s="93">
        <f>旧栃木市・税!W11+旧西方町・税!W11</f>
        <v>255244</v>
      </c>
      <c r="X11" s="126">
        <v>259236</v>
      </c>
      <c r="Y11" s="126">
        <v>264387</v>
      </c>
      <c r="Z11" s="126">
        <v>270024</v>
      </c>
    </row>
    <row r="12" spans="1:26" ht="18" customHeight="1" x14ac:dyDescent="0.15">
      <c r="A12" s="14" t="s">
        <v>49</v>
      </c>
      <c r="B12" s="16"/>
      <c r="C12" s="16"/>
      <c r="D12" s="93">
        <f>旧栃木市・税!D12+旧西方町・税!D12</f>
        <v>829901</v>
      </c>
      <c r="E12" s="93">
        <f>旧栃木市・税!E12+旧西方町・税!E12</f>
        <v>837994</v>
      </c>
      <c r="F12" s="93">
        <f>旧栃木市・税!F12+旧西方町・税!F12</f>
        <v>862337</v>
      </c>
      <c r="G12" s="93">
        <f>旧栃木市・税!G12+旧西方町・税!G12</f>
        <v>896171</v>
      </c>
      <c r="H12" s="93">
        <f>旧栃木市・税!H12+旧西方町・税!H12</f>
        <v>978858</v>
      </c>
      <c r="I12" s="93">
        <f>旧栃木市・税!I12+旧西方町・税!I12</f>
        <v>988390</v>
      </c>
      <c r="J12" s="93">
        <f>旧栃木市・税!J12+旧西方町・税!J12</f>
        <v>1131421</v>
      </c>
      <c r="K12" s="93">
        <f>旧栃木市・税!K12+旧西方町・税!K12</f>
        <v>1196735</v>
      </c>
      <c r="L12" s="93">
        <f>旧栃木市・税!L12+旧西方町・税!L12</f>
        <v>1031393</v>
      </c>
      <c r="M12" s="93">
        <f>旧栃木市・税!M12+旧西方町・税!M12</f>
        <v>955011</v>
      </c>
      <c r="N12" s="93">
        <f>旧栃木市・税!N12+旧西方町・税!N12</f>
        <v>934419</v>
      </c>
      <c r="O12" s="93">
        <f>旧栃木市・税!O12+旧西方町・税!O12</f>
        <v>902166</v>
      </c>
      <c r="P12" s="93">
        <f>旧栃木市・税!P12+旧西方町・税!P12</f>
        <v>893220</v>
      </c>
      <c r="Q12" s="93">
        <f>旧栃木市・税!Q12+旧西方町・税!Q12</f>
        <v>914955</v>
      </c>
      <c r="R12" s="93">
        <f>旧栃木市・税!R12+旧西方町・税!R12</f>
        <v>883342</v>
      </c>
      <c r="S12" s="93">
        <f>旧栃木市・税!S12+旧西方町・税!S12</f>
        <v>913335</v>
      </c>
      <c r="T12" s="93">
        <f>旧栃木市・税!T12+旧西方町・税!T12</f>
        <v>919737</v>
      </c>
      <c r="U12" s="93">
        <f>旧栃木市・税!U12+旧西方町・税!U12</f>
        <v>872240</v>
      </c>
      <c r="V12" s="93">
        <f>旧栃木市・税!V12+旧西方町・税!V12</f>
        <v>818672</v>
      </c>
      <c r="W12" s="93">
        <f>旧栃木市・税!W12+旧西方町・税!W12</f>
        <v>836127</v>
      </c>
      <c r="X12" s="126">
        <v>983220</v>
      </c>
      <c r="Y12" s="126">
        <v>971545</v>
      </c>
      <c r="Z12" s="126">
        <v>1076237</v>
      </c>
    </row>
    <row r="13" spans="1:26" ht="18" customHeight="1" x14ac:dyDescent="0.15">
      <c r="A13" s="14" t="s">
        <v>50</v>
      </c>
      <c r="B13" s="16"/>
      <c r="C13" s="16"/>
      <c r="D13" s="93">
        <f>旧栃木市・税!D13+旧西方町・税!D13</f>
        <v>6981</v>
      </c>
      <c r="E13" s="93">
        <f>旧栃木市・税!E13+旧西方町・税!E13</f>
        <v>6376</v>
      </c>
      <c r="F13" s="93">
        <f>旧栃木市・税!F13+旧西方町・税!F13</f>
        <v>6353</v>
      </c>
      <c r="G13" s="93">
        <f>旧栃木市・税!G13+旧西方町・税!G13</f>
        <v>5011</v>
      </c>
      <c r="H13" s="93">
        <f>旧栃木市・税!H13+旧西方町・税!H13</f>
        <v>4464</v>
      </c>
      <c r="I13" s="93">
        <f>旧栃木市・税!I13+旧西方町・税!I13</f>
        <v>4322</v>
      </c>
      <c r="J13" s="93">
        <f>旧栃木市・税!J13+旧西方町・税!J13</f>
        <v>4258</v>
      </c>
      <c r="K13" s="93">
        <f>旧栃木市・税!K13+旧西方町・税!K13</f>
        <v>4203</v>
      </c>
      <c r="L13" s="93">
        <f>旧栃木市・税!L13+旧西方町・税!L13</f>
        <v>4735</v>
      </c>
      <c r="M13" s="93">
        <f>旧栃木市・税!M13+旧西方町・税!M13</f>
        <v>4413</v>
      </c>
      <c r="N13" s="93">
        <f>旧栃木市・税!N13+旧西方町・税!N13</f>
        <v>3913</v>
      </c>
      <c r="O13" s="93">
        <f>旧栃木市・税!O13+旧西方町・税!O13</f>
        <v>4207</v>
      </c>
      <c r="P13" s="93">
        <f>旧栃木市・税!P13+旧西方町・税!P13</f>
        <v>4563</v>
      </c>
      <c r="Q13" s="93">
        <f>旧栃木市・税!Q13+旧西方町・税!Q13</f>
        <v>4809</v>
      </c>
      <c r="R13" s="93">
        <f>旧栃木市・税!R13+旧西方町・税!R13</f>
        <v>4625</v>
      </c>
      <c r="S13" s="93">
        <f>旧栃木市・税!S13+旧西方町・税!S13</f>
        <v>4679</v>
      </c>
      <c r="T13" s="93">
        <f>旧栃木市・税!T13+旧西方町・税!T13</f>
        <v>4597</v>
      </c>
      <c r="U13" s="93">
        <f>旧栃木市・税!U13+旧西方町・税!U13</f>
        <v>3996</v>
      </c>
      <c r="V13" s="93">
        <f>旧栃木市・税!V13+旧西方町・税!V13</f>
        <v>3473</v>
      </c>
      <c r="W13" s="93">
        <f>旧栃木市・税!W13+旧西方町・税!W13</f>
        <v>3710</v>
      </c>
      <c r="X13" s="126">
        <v>3360</v>
      </c>
      <c r="Y13" s="126">
        <v>3287</v>
      </c>
      <c r="Z13" s="126">
        <v>3279</v>
      </c>
    </row>
    <row r="14" spans="1:26" ht="18" customHeight="1" x14ac:dyDescent="0.15">
      <c r="A14" s="14" t="s">
        <v>51</v>
      </c>
      <c r="B14" s="16"/>
      <c r="C14" s="16"/>
      <c r="D14" s="93">
        <f>旧栃木市・税!D14+旧西方町・税!D14</f>
        <v>303370</v>
      </c>
      <c r="E14" s="93">
        <f>旧栃木市・税!E14+旧西方町・税!E14</f>
        <v>288105</v>
      </c>
      <c r="F14" s="93">
        <f>旧栃木市・税!F14+旧西方町・税!F14</f>
        <v>280954</v>
      </c>
      <c r="G14" s="93">
        <f>旧栃木市・税!G14+旧西方町・税!G14</f>
        <v>250250</v>
      </c>
      <c r="H14" s="93">
        <f>旧栃木市・税!H14+旧西方町・税!H14</f>
        <v>224528</v>
      </c>
      <c r="I14" s="93">
        <f>旧栃木市・税!I14+旧西方町・税!I14</f>
        <v>204072</v>
      </c>
      <c r="J14" s="93">
        <f>旧栃木市・税!J14+旧西方町・税!J14</f>
        <v>165026</v>
      </c>
      <c r="K14" s="93">
        <f>旧栃木市・税!K14+旧西方町・税!K14</f>
        <v>63333</v>
      </c>
      <c r="L14" s="93">
        <f>旧栃木市・税!L14+旧西方町・税!L14</f>
        <v>51404</v>
      </c>
      <c r="M14" s="93">
        <f>旧栃木市・税!M14+旧西方町・税!M14</f>
        <v>51582</v>
      </c>
      <c r="N14" s="93">
        <f>旧栃木市・税!N14+旧西方町・税!N14</f>
        <v>37909</v>
      </c>
      <c r="O14" s="93">
        <f>旧栃木市・税!O14+旧西方町・税!O14</f>
        <v>23512</v>
      </c>
      <c r="P14" s="93">
        <f>旧栃木市・税!P14+旧西方町・税!P14</f>
        <v>130</v>
      </c>
      <c r="Q14" s="93">
        <f>旧栃木市・税!Q14+旧西方町・税!Q14</f>
        <v>132</v>
      </c>
      <c r="R14" s="93">
        <f>旧栃木市・税!R14+旧西方町・税!R14</f>
        <v>132</v>
      </c>
      <c r="S14" s="93">
        <f>旧栃木市・税!S14+旧西方町・税!S14</f>
        <v>132</v>
      </c>
      <c r="T14" s="93">
        <f>旧栃木市・税!T14+旧西方町・税!T14</f>
        <v>6541</v>
      </c>
      <c r="U14" s="93">
        <f>旧栃木市・税!U14+旧西方町・税!U14</f>
        <v>1</v>
      </c>
      <c r="V14" s="93">
        <f>旧栃木市・税!V14+旧西方町・税!V14</f>
        <v>1</v>
      </c>
      <c r="W14" s="93">
        <f>旧栃木市・税!W14+旧西方町・税!W14</f>
        <v>1</v>
      </c>
      <c r="X14" s="126">
        <v>156245</v>
      </c>
      <c r="Y14" s="126">
        <v>0</v>
      </c>
      <c r="Z14" s="126">
        <v>0</v>
      </c>
    </row>
    <row r="15" spans="1:26" ht="18" customHeight="1" x14ac:dyDescent="0.15">
      <c r="A15" s="14" t="s">
        <v>52</v>
      </c>
      <c r="B15" s="16"/>
      <c r="C15" s="16"/>
      <c r="D15" s="93">
        <f>旧栃木市・税!D15+旧西方町・税!D15</f>
        <v>0</v>
      </c>
      <c r="E15" s="93">
        <f>旧栃木市・税!E15+旧西方町・税!E15</f>
        <v>0</v>
      </c>
      <c r="F15" s="93">
        <f>旧栃木市・税!F15+旧西方町・税!F15</f>
        <v>0</v>
      </c>
      <c r="G15" s="93">
        <f>旧栃木市・税!G15+旧西方町・税!G15</f>
        <v>0</v>
      </c>
      <c r="H15" s="93">
        <f>旧栃木市・税!H15+旧西方町・税!H15</f>
        <v>0</v>
      </c>
      <c r="I15" s="93">
        <f>旧栃木市・税!I15+旧西方町・税!I15</f>
        <v>0</v>
      </c>
      <c r="J15" s="93">
        <f>旧栃木市・税!J15+旧西方町・税!J15</f>
        <v>0</v>
      </c>
      <c r="K15" s="93">
        <f>旧栃木市・税!K15+旧西方町・税!K15</f>
        <v>0</v>
      </c>
      <c r="L15" s="93">
        <f>旧栃木市・税!L15+旧西方町・税!L15</f>
        <v>0</v>
      </c>
      <c r="M15" s="93">
        <f>旧栃木市・税!M15+旧西方町・税!M15</f>
        <v>0</v>
      </c>
      <c r="N15" s="93">
        <f>旧栃木市・税!N15+旧西方町・税!N15</f>
        <v>0</v>
      </c>
      <c r="O15" s="93">
        <f>旧栃木市・税!O15+旧西方町・税!O15</f>
        <v>1</v>
      </c>
      <c r="P15" s="93">
        <f>旧栃木市・税!P15+旧西方町・税!P15</f>
        <v>1</v>
      </c>
      <c r="Q15" s="93">
        <f>旧栃木市・税!Q15+旧西方町・税!Q15</f>
        <v>3</v>
      </c>
      <c r="R15" s="93">
        <f>旧栃木市・税!R15+旧西方町・税!R15</f>
        <v>3</v>
      </c>
      <c r="S15" s="93">
        <f>旧栃木市・税!S15+旧西方町・税!S15</f>
        <v>3</v>
      </c>
      <c r="T15" s="93">
        <f>旧栃木市・税!T15+旧西方町・税!T15</f>
        <v>3</v>
      </c>
      <c r="U15" s="93">
        <f>旧栃木市・税!U15+旧西方町・税!U15</f>
        <v>3</v>
      </c>
      <c r="V15" s="93">
        <f>旧栃木市・税!V15+旧西方町・税!V15</f>
        <v>2</v>
      </c>
      <c r="W15" s="93">
        <f>旧栃木市・税!W15+旧西方町・税!W15</f>
        <v>2</v>
      </c>
      <c r="X15" s="126">
        <v>0</v>
      </c>
      <c r="Y15" s="126">
        <v>0</v>
      </c>
      <c r="Z15" s="126">
        <v>0</v>
      </c>
    </row>
    <row r="16" spans="1:26" ht="18" customHeight="1" x14ac:dyDescent="0.15">
      <c r="A16" s="14" t="s">
        <v>53</v>
      </c>
      <c r="B16" s="16"/>
      <c r="C16" s="16"/>
      <c r="D16" s="93">
        <f>旧栃木市・税!D16+旧西方町・税!D16</f>
        <v>0</v>
      </c>
      <c r="E16" s="93">
        <f>旧栃木市・税!E16+旧西方町・税!E16</f>
        <v>0</v>
      </c>
      <c r="F16" s="93">
        <f>旧栃木市・税!F16+旧西方町・税!F16</f>
        <v>0</v>
      </c>
      <c r="G16" s="93">
        <f>旧栃木市・税!G16+旧西方町・税!G16</f>
        <v>0</v>
      </c>
      <c r="H16" s="93">
        <f>旧栃木市・税!H16+旧西方町・税!H16</f>
        <v>0</v>
      </c>
      <c r="I16" s="93">
        <f>旧栃木市・税!I16+旧西方町・税!I16</f>
        <v>0</v>
      </c>
      <c r="J16" s="93">
        <f>旧栃木市・税!J16+旧西方町・税!J16</f>
        <v>0</v>
      </c>
      <c r="K16" s="93">
        <f>旧栃木市・税!K16+旧西方町・税!K16</f>
        <v>0</v>
      </c>
      <c r="L16" s="93">
        <f>旧栃木市・税!L16+旧西方町・税!L16</f>
        <v>0</v>
      </c>
      <c r="M16" s="93">
        <f>旧栃木市・税!M16+旧西方町・税!M16</f>
        <v>0</v>
      </c>
      <c r="N16" s="93">
        <f>旧栃木市・税!N16+旧西方町・税!N16</f>
        <v>0</v>
      </c>
      <c r="O16" s="93">
        <f>旧栃木市・税!O16+旧西方町・税!O16</f>
        <v>1</v>
      </c>
      <c r="P16" s="93">
        <f>旧栃木市・税!P16+旧西方町・税!P16</f>
        <v>1</v>
      </c>
      <c r="Q16" s="93">
        <f>旧栃木市・税!Q16+旧西方町・税!Q16</f>
        <v>3</v>
      </c>
      <c r="R16" s="93">
        <f>旧栃木市・税!R16+旧西方町・税!R16</f>
        <v>3</v>
      </c>
      <c r="S16" s="93">
        <f>旧栃木市・税!S16+旧西方町・税!S16</f>
        <v>3</v>
      </c>
      <c r="T16" s="93">
        <f>旧栃木市・税!T16+旧西方町・税!T16</f>
        <v>3</v>
      </c>
      <c r="U16" s="93">
        <f>旧栃木市・税!U16+旧西方町・税!U16</f>
        <v>3</v>
      </c>
      <c r="V16" s="93">
        <f>旧栃木市・税!V16+旧西方町・税!V16</f>
        <v>2</v>
      </c>
      <c r="W16" s="93">
        <f>旧栃木市・税!W16+旧西方町・税!W16</f>
        <v>2</v>
      </c>
      <c r="X16" s="126">
        <v>0</v>
      </c>
      <c r="Y16" s="126">
        <v>0</v>
      </c>
      <c r="Z16" s="126">
        <v>0</v>
      </c>
    </row>
    <row r="17" spans="1:26" ht="18" customHeight="1" x14ac:dyDescent="0.15">
      <c r="A17" s="14" t="s">
        <v>54</v>
      </c>
      <c r="B17" s="17"/>
      <c r="C17" s="17"/>
      <c r="D17" s="94">
        <f>SUM(D18:D21)</f>
        <v>876588</v>
      </c>
      <c r="E17" s="94">
        <f t="shared" ref="E17:W17" si="2">SUM(E18:E21)</f>
        <v>935243</v>
      </c>
      <c r="F17" s="94">
        <f t="shared" si="2"/>
        <v>980171</v>
      </c>
      <c r="G17" s="94">
        <f t="shared" si="2"/>
        <v>1000761</v>
      </c>
      <c r="H17" s="94">
        <f t="shared" si="2"/>
        <v>1050262</v>
      </c>
      <c r="I17" s="94">
        <f t="shared" si="2"/>
        <v>1086545</v>
      </c>
      <c r="J17" s="94">
        <f t="shared" si="2"/>
        <v>1075180</v>
      </c>
      <c r="K17" s="94">
        <f t="shared" si="2"/>
        <v>1110043</v>
      </c>
      <c r="L17" s="94">
        <f t="shared" si="2"/>
        <v>1137824</v>
      </c>
      <c r="M17" s="94">
        <f t="shared" si="2"/>
        <v>1107491</v>
      </c>
      <c r="N17" s="94">
        <f t="shared" si="2"/>
        <v>1136852</v>
      </c>
      <c r="O17" s="94">
        <f t="shared" si="2"/>
        <v>1144970</v>
      </c>
      <c r="P17" s="94">
        <f t="shared" si="2"/>
        <v>1095170</v>
      </c>
      <c r="Q17" s="94">
        <f t="shared" si="2"/>
        <v>1086821</v>
      </c>
      <c r="R17" s="94">
        <f t="shared" si="2"/>
        <v>1071326</v>
      </c>
      <c r="S17" s="94">
        <f t="shared" si="2"/>
        <v>993349</v>
      </c>
      <c r="T17" s="94">
        <f t="shared" si="2"/>
        <v>1018230</v>
      </c>
      <c r="U17" s="94">
        <f t="shared" si="2"/>
        <v>1014726</v>
      </c>
      <c r="V17" s="94">
        <f t="shared" si="2"/>
        <v>983440</v>
      </c>
      <c r="W17" s="94">
        <f t="shared" si="2"/>
        <v>979743</v>
      </c>
      <c r="X17" s="127">
        <f>SUM(X18:X21)</f>
        <v>967859</v>
      </c>
      <c r="Y17" s="127">
        <f>SUM(Y18:Y21)</f>
        <v>889718</v>
      </c>
      <c r="Z17" s="127">
        <f>SUM(Z18:Z21)</f>
        <v>877406</v>
      </c>
    </row>
    <row r="18" spans="1:26" ht="18" customHeight="1" x14ac:dyDescent="0.15">
      <c r="A18" s="14" t="s">
        <v>55</v>
      </c>
      <c r="B18" s="17"/>
      <c r="C18" s="17"/>
      <c r="D18" s="93">
        <f>旧栃木市・税!D18+旧西方町・税!D18</f>
        <v>0</v>
      </c>
      <c r="E18" s="93">
        <f>旧栃木市・税!E18+旧西方町・税!E18</f>
        <v>0</v>
      </c>
      <c r="F18" s="93">
        <f>旧栃木市・税!F18+旧西方町・税!F18</f>
        <v>0</v>
      </c>
      <c r="G18" s="93">
        <f>旧栃木市・税!G18+旧西方町・税!G18</f>
        <v>0</v>
      </c>
      <c r="H18" s="93">
        <f>旧栃木市・税!H18+旧西方町・税!H18</f>
        <v>0</v>
      </c>
      <c r="I18" s="93">
        <f>旧栃木市・税!I18+旧西方町・税!I18</f>
        <v>1505</v>
      </c>
      <c r="J18" s="93">
        <f>旧栃木市・税!J18+旧西方町・税!J18</f>
        <v>1916</v>
      </c>
      <c r="K18" s="93">
        <f>旧栃木市・税!K18+旧西方町・税!K18</f>
        <v>1616</v>
      </c>
      <c r="L18" s="93">
        <f>旧栃木市・税!L18+旧西方町・税!L18</f>
        <v>1622</v>
      </c>
      <c r="M18" s="93">
        <f>旧栃木市・税!M18+旧西方町・税!M18</f>
        <v>1603</v>
      </c>
      <c r="N18" s="93">
        <f>旧栃木市・税!N18+旧西方町・税!N18</f>
        <v>2727</v>
      </c>
      <c r="O18" s="93">
        <f>旧栃木市・税!O18+旧西方町・税!O18</f>
        <v>2602</v>
      </c>
      <c r="P18" s="93">
        <f>旧栃木市・税!P18+旧西方町・税!P18</f>
        <v>2503</v>
      </c>
      <c r="Q18" s="93">
        <f>旧栃木市・税!Q18+旧西方町・税!Q18</f>
        <v>2197</v>
      </c>
      <c r="R18" s="93">
        <f>旧栃木市・税!R18+旧西方町・税!R18</f>
        <v>2147</v>
      </c>
      <c r="S18" s="93">
        <f>旧栃木市・税!S18+旧西方町・税!S18</f>
        <v>302</v>
      </c>
      <c r="T18" s="93">
        <f>旧栃木市・税!T18+旧西方町・税!T18</f>
        <v>22998</v>
      </c>
      <c r="U18" s="93">
        <f>旧栃木市・税!U18+旧西方町・税!U18</f>
        <v>14581</v>
      </c>
      <c r="V18" s="93">
        <f>旧栃木市・税!V18+旧西方町・税!V18</f>
        <v>13536</v>
      </c>
      <c r="W18" s="93">
        <f>旧栃木市・税!W18+旧西方町・税!W18</f>
        <v>13054</v>
      </c>
      <c r="X18" s="126">
        <v>12674</v>
      </c>
      <c r="Y18" s="126">
        <v>12966</v>
      </c>
      <c r="Z18" s="126">
        <v>12851</v>
      </c>
    </row>
    <row r="19" spans="1:26" ht="18" customHeight="1" x14ac:dyDescent="0.15">
      <c r="A19" s="14" t="s">
        <v>56</v>
      </c>
      <c r="B19" s="16"/>
      <c r="C19" s="16"/>
      <c r="D19" s="93">
        <f>旧栃木市・税!D19+旧西方町・税!D19</f>
        <v>0</v>
      </c>
      <c r="E19" s="93">
        <f>旧栃木市・税!E19+旧西方町・税!E19</f>
        <v>0</v>
      </c>
      <c r="F19" s="93">
        <f>旧栃木市・税!F19+旧西方町・税!F19</f>
        <v>0</v>
      </c>
      <c r="G19" s="93">
        <f>旧栃木市・税!G19+旧西方町・税!G19</f>
        <v>0</v>
      </c>
      <c r="H19" s="93">
        <f>旧栃木市・税!H19+旧西方町・税!H19</f>
        <v>0</v>
      </c>
      <c r="I19" s="93">
        <f>旧栃木市・税!I19+旧西方町・税!I19</f>
        <v>0</v>
      </c>
      <c r="J19" s="93">
        <f>旧栃木市・税!J19+旧西方町・税!J19</f>
        <v>0</v>
      </c>
      <c r="K19" s="93">
        <f>旧栃木市・税!K19+旧西方町・税!K19</f>
        <v>0</v>
      </c>
      <c r="L19" s="93">
        <f>旧栃木市・税!L19+旧西方町・税!L19</f>
        <v>0</v>
      </c>
      <c r="M19" s="93">
        <f>旧栃木市・税!M19+旧西方町・税!M19</f>
        <v>0</v>
      </c>
      <c r="N19" s="93">
        <f>旧栃木市・税!N19+旧西方町・税!N19</f>
        <v>0</v>
      </c>
      <c r="O19" s="93">
        <f>旧栃木市・税!O19+旧西方町・税!O19</f>
        <v>1</v>
      </c>
      <c r="P19" s="93">
        <f>旧栃木市・税!P19+旧西方町・税!P19</f>
        <v>1</v>
      </c>
      <c r="Q19" s="93">
        <f>旧栃木市・税!Q19+旧西方町・税!Q19</f>
        <v>3</v>
      </c>
      <c r="R19" s="93">
        <f>旧栃木市・税!R19+旧西方町・税!R19</f>
        <v>3</v>
      </c>
      <c r="S19" s="93">
        <f>旧栃木市・税!S19+旧西方町・税!S19</f>
        <v>3</v>
      </c>
      <c r="T19" s="93">
        <f>旧栃木市・税!T19+旧西方町・税!T19</f>
        <v>2</v>
      </c>
      <c r="U19" s="93">
        <f>旧栃木市・税!U19+旧西方町・税!U19</f>
        <v>2</v>
      </c>
      <c r="V19" s="93">
        <f>旧栃木市・税!V19+旧西方町・税!V19</f>
        <v>2</v>
      </c>
      <c r="W19" s="93">
        <f>旧栃木市・税!W19+旧西方町・税!W19</f>
        <v>2</v>
      </c>
      <c r="X19" s="126">
        <v>0</v>
      </c>
      <c r="Y19" s="126">
        <v>0</v>
      </c>
      <c r="Z19" s="126">
        <v>0</v>
      </c>
    </row>
    <row r="20" spans="1:26" ht="18" customHeight="1" x14ac:dyDescent="0.15">
      <c r="A20" s="14" t="s">
        <v>57</v>
      </c>
      <c r="B20" s="16"/>
      <c r="C20" s="16"/>
      <c r="D20" s="93">
        <f>旧栃木市・税!D20+旧西方町・税!D20</f>
        <v>876588</v>
      </c>
      <c r="E20" s="93">
        <f>旧栃木市・税!E20+旧西方町・税!E20</f>
        <v>935243</v>
      </c>
      <c r="F20" s="93">
        <f>旧栃木市・税!F20+旧西方町・税!F20</f>
        <v>980171</v>
      </c>
      <c r="G20" s="93">
        <f>旧栃木市・税!G20+旧西方町・税!G20</f>
        <v>1000761</v>
      </c>
      <c r="H20" s="93">
        <f>旧栃木市・税!H20+旧西方町・税!H20</f>
        <v>1050262</v>
      </c>
      <c r="I20" s="93">
        <f>旧栃木市・税!I20+旧西方町・税!I20</f>
        <v>1085040</v>
      </c>
      <c r="J20" s="93">
        <f>旧栃木市・税!J20+旧西方町・税!J20</f>
        <v>1073264</v>
      </c>
      <c r="K20" s="93">
        <f>旧栃木市・税!K20+旧西方町・税!K20</f>
        <v>1108427</v>
      </c>
      <c r="L20" s="93">
        <f>旧栃木市・税!L20+旧西方町・税!L20</f>
        <v>1136202</v>
      </c>
      <c r="M20" s="93">
        <f>旧栃木市・税!M20+旧西方町・税!M20</f>
        <v>1105888</v>
      </c>
      <c r="N20" s="93">
        <f>旧栃木市・税!N20+旧西方町・税!N20</f>
        <v>1134125</v>
      </c>
      <c r="O20" s="93">
        <f>旧栃木市・税!O20+旧西方町・税!O20</f>
        <v>1142366</v>
      </c>
      <c r="P20" s="93">
        <f>旧栃木市・税!P20+旧西方町・税!P20</f>
        <v>1092665</v>
      </c>
      <c r="Q20" s="93">
        <f>旧栃木市・税!Q20+旧西方町・税!Q20</f>
        <v>1084618</v>
      </c>
      <c r="R20" s="93">
        <f>旧栃木市・税!R20+旧西方町・税!R20</f>
        <v>1069173</v>
      </c>
      <c r="S20" s="93">
        <f>旧栃木市・税!S20+旧西方町・税!S20</f>
        <v>993041</v>
      </c>
      <c r="T20" s="93">
        <f>旧栃木市・税!T20+旧西方町・税!T20</f>
        <v>995227</v>
      </c>
      <c r="U20" s="93">
        <f>旧栃木市・税!U20+旧西方町・税!U20</f>
        <v>1000140</v>
      </c>
      <c r="V20" s="93">
        <f>旧栃木市・税!V20+旧西方町・税!V20</f>
        <v>969900</v>
      </c>
      <c r="W20" s="93">
        <f>旧栃木市・税!W20+旧西方町・税!W20</f>
        <v>966685</v>
      </c>
      <c r="X20" s="126">
        <v>955185</v>
      </c>
      <c r="Y20" s="126">
        <v>876752</v>
      </c>
      <c r="Z20" s="126">
        <v>864555</v>
      </c>
    </row>
    <row r="21" spans="1:26" ht="18" customHeight="1" x14ac:dyDescent="0.15">
      <c r="A21" s="14" t="s">
        <v>58</v>
      </c>
      <c r="B21" s="16"/>
      <c r="C21" s="16"/>
      <c r="D21" s="93">
        <f>旧栃木市・税!D21+旧西方町・税!D21</f>
        <v>0</v>
      </c>
      <c r="E21" s="93">
        <f>旧栃木市・税!E21+旧西方町・税!E21</f>
        <v>0</v>
      </c>
      <c r="F21" s="93">
        <f>旧栃木市・税!F21+旧西方町・税!F21</f>
        <v>0</v>
      </c>
      <c r="G21" s="93">
        <f>旧栃木市・税!G21+旧西方町・税!G21</f>
        <v>0</v>
      </c>
      <c r="H21" s="93">
        <f>旧栃木市・税!H21+旧西方町・税!H21</f>
        <v>0</v>
      </c>
      <c r="I21" s="93">
        <f>旧栃木市・税!I21+旧西方町・税!I21</f>
        <v>0</v>
      </c>
      <c r="J21" s="93">
        <f>旧栃木市・税!J21+旧西方町・税!J21</f>
        <v>0</v>
      </c>
      <c r="K21" s="93">
        <f>旧栃木市・税!K21+旧西方町・税!K21</f>
        <v>0</v>
      </c>
      <c r="L21" s="93">
        <f>旧栃木市・税!L21+旧西方町・税!L21</f>
        <v>0</v>
      </c>
      <c r="M21" s="93">
        <f>旧栃木市・税!M21+旧西方町・税!M21</f>
        <v>0</v>
      </c>
      <c r="N21" s="93">
        <f>旧栃木市・税!N21+旧西方町・税!N21</f>
        <v>0</v>
      </c>
      <c r="O21" s="93">
        <f>旧栃木市・税!O21+旧西方町・税!O21</f>
        <v>1</v>
      </c>
      <c r="P21" s="93">
        <f>旧栃木市・税!P21+旧西方町・税!P21</f>
        <v>1</v>
      </c>
      <c r="Q21" s="93">
        <f>旧栃木市・税!Q21+旧西方町・税!Q21</f>
        <v>3</v>
      </c>
      <c r="R21" s="93">
        <f>旧栃木市・税!R21+旧西方町・税!R21</f>
        <v>3</v>
      </c>
      <c r="S21" s="93">
        <f>旧栃木市・税!S21+旧西方町・税!S21</f>
        <v>3</v>
      </c>
      <c r="T21" s="93">
        <f>旧栃木市・税!T21+旧西方町・税!T21</f>
        <v>3</v>
      </c>
      <c r="U21" s="93">
        <f>旧栃木市・税!U21+旧西方町・税!U21</f>
        <v>3</v>
      </c>
      <c r="V21" s="93">
        <f>旧栃木市・税!V21+旧西方町・税!V21</f>
        <v>2</v>
      </c>
      <c r="W21" s="93">
        <f>旧栃木市・税!W21+旧西方町・税!W21</f>
        <v>2</v>
      </c>
      <c r="X21" s="126">
        <f>旧栃木市・税!X21+旧西方町・税!X21</f>
        <v>0</v>
      </c>
      <c r="Y21" s="126">
        <f>旧栃木市・税!Y21+旧西方町・税!Y21</f>
        <v>0</v>
      </c>
      <c r="Z21" s="126">
        <f>旧栃木市・税!Z21+旧西方町・税!Z21</f>
        <v>0</v>
      </c>
    </row>
    <row r="22" spans="1:26" ht="18" customHeight="1" x14ac:dyDescent="0.15">
      <c r="A22" s="14" t="s">
        <v>59</v>
      </c>
      <c r="B22" s="17"/>
      <c r="C22" s="17"/>
      <c r="D22" s="94">
        <f>+D4+D9+D11+D12+D13+D14+D15+D16+D17</f>
        <v>18585722</v>
      </c>
      <c r="E22" s="94">
        <f t="shared" ref="E22:W22" si="3">+E4+E9+E11+E12+E13+E14+E15+E16+E17</f>
        <v>19857236</v>
      </c>
      <c r="F22" s="94">
        <f t="shared" si="3"/>
        <v>19438350</v>
      </c>
      <c r="G22" s="94">
        <f t="shared" si="3"/>
        <v>18600140</v>
      </c>
      <c r="H22" s="94">
        <f t="shared" si="3"/>
        <v>19249356</v>
      </c>
      <c r="I22" s="94">
        <f t="shared" si="3"/>
        <v>19819324</v>
      </c>
      <c r="J22" s="94">
        <f t="shared" si="3"/>
        <v>20487275</v>
      </c>
      <c r="K22" s="94">
        <f t="shared" si="3"/>
        <v>19763009</v>
      </c>
      <c r="L22" s="94">
        <f t="shared" si="3"/>
        <v>19580317</v>
      </c>
      <c r="M22" s="94">
        <f t="shared" si="3"/>
        <v>19097798</v>
      </c>
      <c r="N22" s="94">
        <f t="shared" si="3"/>
        <v>19146222</v>
      </c>
      <c r="O22" s="94">
        <f t="shared" si="3"/>
        <v>19063232</v>
      </c>
      <c r="P22" s="94">
        <f t="shared" si="3"/>
        <v>18457893</v>
      </c>
      <c r="Q22" s="94">
        <f t="shared" si="3"/>
        <v>18158434</v>
      </c>
      <c r="R22" s="94">
        <f t="shared" si="3"/>
        <v>18443772</v>
      </c>
      <c r="S22" s="94">
        <f t="shared" si="3"/>
        <v>18623355</v>
      </c>
      <c r="T22" s="94">
        <f t="shared" si="3"/>
        <v>20004998</v>
      </c>
      <c r="U22" s="94">
        <f t="shared" si="3"/>
        <v>20202561</v>
      </c>
      <c r="V22" s="94">
        <f t="shared" si="3"/>
        <v>19498709</v>
      </c>
      <c r="W22" s="94">
        <f t="shared" si="3"/>
        <v>19111305</v>
      </c>
      <c r="X22" s="127">
        <f>+X4+X9+X11+X12+X13+X14+X15+X16+X17</f>
        <v>19328398</v>
      </c>
      <c r="Y22" s="127">
        <f>+Y4+Y9+Y11+Y12+Y13+Y14+Y15+Y16+Y17</f>
        <v>18865142</v>
      </c>
      <c r="Z22" s="127">
        <f>+Z4+Z9+Z11+Z12+Z13+Z14+Z15+Z16+Z17</f>
        <v>19558893</v>
      </c>
    </row>
    <row r="23" spans="1:26" ht="18" customHeight="1" x14ac:dyDescent="0.15"/>
    <row r="24" spans="1:26" ht="18" customHeight="1" x14ac:dyDescent="0.15"/>
    <row r="25" spans="1:26" ht="18" customHeight="1" x14ac:dyDescent="0.15"/>
    <row r="26" spans="1:26" ht="18" customHeight="1" x14ac:dyDescent="0.15"/>
    <row r="27" spans="1:26" ht="18" customHeight="1" x14ac:dyDescent="0.15"/>
    <row r="28" spans="1:26" ht="18" customHeight="1" x14ac:dyDescent="0.15"/>
    <row r="29" spans="1:26" ht="18" customHeight="1" x14ac:dyDescent="0.2">
      <c r="A29" s="30" t="s">
        <v>101</v>
      </c>
      <c r="P29" s="71"/>
      <c r="Q29" s="71"/>
      <c r="R29" s="71"/>
      <c r="S29" s="71"/>
      <c r="T29" s="71"/>
    </row>
    <row r="30" spans="1:26" ht="18" customHeight="1" x14ac:dyDescent="0.2">
      <c r="O30" s="71" t="str">
        <f>財政指標!$M$1</f>
        <v>栃木市</v>
      </c>
      <c r="U30" s="71"/>
      <c r="V30" s="128"/>
      <c r="W30" s="128"/>
      <c r="X30" s="128"/>
      <c r="Y30" s="128"/>
      <c r="Z30" s="128" t="str">
        <f>財政指標!$M$1</f>
        <v>栃木市</v>
      </c>
    </row>
    <row r="31" spans="1:26" s="101" customFormat="1" ht="18" customHeight="1" x14ac:dyDescent="0.15">
      <c r="A31" s="97"/>
      <c r="B31" s="97" t="s">
        <v>10</v>
      </c>
      <c r="C31" s="97" t="s">
        <v>9</v>
      </c>
      <c r="D31" s="98" t="s">
        <v>8</v>
      </c>
      <c r="E31" s="98" t="s">
        <v>7</v>
      </c>
      <c r="F31" s="98" t="s">
        <v>6</v>
      </c>
      <c r="G31" s="98" t="s">
        <v>5</v>
      </c>
      <c r="H31" s="98" t="s">
        <v>4</v>
      </c>
      <c r="I31" s="98" t="s">
        <v>3</v>
      </c>
      <c r="J31" s="99" t="s">
        <v>2</v>
      </c>
      <c r="K31" s="99" t="s">
        <v>83</v>
      </c>
      <c r="L31" s="98" t="s">
        <v>84</v>
      </c>
      <c r="M31" s="98" t="s">
        <v>176</v>
      </c>
      <c r="N31" s="98" t="s">
        <v>184</v>
      </c>
      <c r="O31" s="100" t="s">
        <v>188</v>
      </c>
      <c r="P31" s="100" t="s">
        <v>189</v>
      </c>
      <c r="Q31" s="100" t="s">
        <v>194</v>
      </c>
      <c r="R31" s="100" t="s">
        <v>195</v>
      </c>
      <c r="S31" s="100" t="s">
        <v>198</v>
      </c>
      <c r="T31" s="100" t="s">
        <v>199</v>
      </c>
      <c r="U31" s="100" t="s">
        <v>206</v>
      </c>
      <c r="V31" s="100" t="s">
        <v>297</v>
      </c>
      <c r="W31" s="100" t="s">
        <v>300</v>
      </c>
      <c r="X31" s="125" t="s">
        <v>301</v>
      </c>
      <c r="Y31" s="125" t="s">
        <v>315</v>
      </c>
      <c r="Z31" s="117" t="s">
        <v>321</v>
      </c>
    </row>
    <row r="32" spans="1:26" ht="18" customHeight="1" x14ac:dyDescent="0.15">
      <c r="A32" s="14" t="s">
        <v>41</v>
      </c>
      <c r="B32" s="31" t="e">
        <f>B4/B$22*100</f>
        <v>#DIV/0!</v>
      </c>
      <c r="C32" s="31" t="e">
        <f>C4/C$22*100</f>
        <v>#DIV/0!</v>
      </c>
      <c r="D32" s="95">
        <f t="shared" ref="D32:L32" si="4">D4/D$22*100</f>
        <v>50.566359488213585</v>
      </c>
      <c r="E32" s="95">
        <f t="shared" si="4"/>
        <v>50.220514073559883</v>
      </c>
      <c r="F32" s="95">
        <f t="shared" si="4"/>
        <v>46.990840271936662</v>
      </c>
      <c r="G32" s="95">
        <f t="shared" si="4"/>
        <v>41.553230244503538</v>
      </c>
      <c r="H32" s="95">
        <f t="shared" si="4"/>
        <v>41.093847503261927</v>
      </c>
      <c r="I32" s="95">
        <f t="shared" si="4"/>
        <v>40.720077031890696</v>
      </c>
      <c r="J32" s="95">
        <f t="shared" si="4"/>
        <v>42.47359397479655</v>
      </c>
      <c r="K32" s="95">
        <f t="shared" si="4"/>
        <v>38.278472675896666</v>
      </c>
      <c r="L32" s="95">
        <f t="shared" si="4"/>
        <v>36.127387518802685</v>
      </c>
      <c r="M32" s="95">
        <f t="shared" ref="M32:N49" si="5">M4/M$22*100</f>
        <v>36.761719859012018</v>
      </c>
      <c r="N32" s="95">
        <f t="shared" si="5"/>
        <v>35.263588816634424</v>
      </c>
      <c r="O32" s="95">
        <f t="shared" ref="O32:P49" si="6">O4/O$22*100</f>
        <v>34.623315710578353</v>
      </c>
      <c r="P32" s="95">
        <f t="shared" si="6"/>
        <v>34.123607716221997</v>
      </c>
      <c r="Q32" s="95">
        <f t="shared" ref="Q32:R49" si="7">Q4/Q$22*100</f>
        <v>33.580180978161444</v>
      </c>
      <c r="R32" s="95">
        <f t="shared" si="7"/>
        <v>34.28228780967364</v>
      </c>
      <c r="S32" s="95">
        <f t="shared" ref="S32:T49" si="8">S4/S$22*100</f>
        <v>38.439647421208477</v>
      </c>
      <c r="T32" s="95">
        <f t="shared" si="8"/>
        <v>42.124503086678637</v>
      </c>
      <c r="U32" s="95">
        <f t="shared" ref="U32:V49" si="9">U4/U$22*100</f>
        <v>42.333761546370283</v>
      </c>
      <c r="V32" s="95">
        <f t="shared" si="9"/>
        <v>41.413957200961356</v>
      </c>
      <c r="W32" s="95">
        <f t="shared" ref="W32:X49" si="10">W4/W$22*100</f>
        <v>39.764992500512129</v>
      </c>
      <c r="X32" s="129">
        <f t="shared" si="10"/>
        <v>39.360566768130504</v>
      </c>
      <c r="Y32" s="129">
        <f t="shared" ref="Y32:Z49" si="11">Y4/Y$22*100</f>
        <v>42.010974526457311</v>
      </c>
      <c r="Z32" s="129">
        <f t="shared" si="11"/>
        <v>43.935906802087423</v>
      </c>
    </row>
    <row r="33" spans="1:26" ht="18" customHeight="1" x14ac:dyDescent="0.15">
      <c r="A33" s="14" t="s">
        <v>42</v>
      </c>
      <c r="B33" s="31" t="e">
        <f t="shared" ref="B33:C49" si="12">B5/B$22*100</f>
        <v>#DIV/0!</v>
      </c>
      <c r="C33" s="31" t="e">
        <f t="shared" si="12"/>
        <v>#DIV/0!</v>
      </c>
      <c r="D33" s="95">
        <f t="shared" ref="D33:L33" si="13">D5/D$22*100</f>
        <v>0.50045405822813882</v>
      </c>
      <c r="E33" s="95">
        <f t="shared" si="13"/>
        <v>0.46948628701396306</v>
      </c>
      <c r="F33" s="95">
        <f t="shared" si="13"/>
        <v>0.48795293839240467</v>
      </c>
      <c r="G33" s="95">
        <f t="shared" si="13"/>
        <v>0.51407677576620392</v>
      </c>
      <c r="H33" s="95">
        <f t="shared" si="13"/>
        <v>0.49761145255976358</v>
      </c>
      <c r="I33" s="95">
        <f t="shared" si="13"/>
        <v>0.62256411974495185</v>
      </c>
      <c r="J33" s="95">
        <f t="shared" si="13"/>
        <v>0.60142210225615655</v>
      </c>
      <c r="K33" s="95">
        <f t="shared" si="13"/>
        <v>0.6271312227809035</v>
      </c>
      <c r="L33" s="95">
        <f t="shared" si="13"/>
        <v>0.62268654792463263</v>
      </c>
      <c r="M33" s="95">
        <f t="shared" si="5"/>
        <v>0.63851863968819855</v>
      </c>
      <c r="N33" s="95">
        <f t="shared" si="5"/>
        <v>0.63274624100775601</v>
      </c>
      <c r="O33" s="95">
        <f t="shared" si="6"/>
        <v>0.63586279598338835</v>
      </c>
      <c r="P33" s="95">
        <f t="shared" si="6"/>
        <v>0.65112523948426837</v>
      </c>
      <c r="Q33" s="95">
        <f t="shared" si="7"/>
        <v>0.86608790163292715</v>
      </c>
      <c r="R33" s="95">
        <f t="shared" si="7"/>
        <v>0.97325536229790743</v>
      </c>
      <c r="S33" s="95">
        <f t="shared" si="8"/>
        <v>1.1046774332551788</v>
      </c>
      <c r="T33" s="95">
        <f t="shared" si="8"/>
        <v>1.030912374997488</v>
      </c>
      <c r="U33" s="95">
        <f t="shared" si="9"/>
        <v>1.0446051864414616</v>
      </c>
      <c r="V33" s="95">
        <f t="shared" si="9"/>
        <v>1.0650705131298692</v>
      </c>
      <c r="W33" s="95">
        <f t="shared" si="10"/>
        <v>1.0815169346101692</v>
      </c>
      <c r="X33" s="129">
        <f t="shared" si="10"/>
        <v>1.0707612705408902</v>
      </c>
      <c r="Y33" s="129">
        <f t="shared" si="11"/>
        <v>1.0982636653357818</v>
      </c>
      <c r="Z33" s="129">
        <f t="shared" si="11"/>
        <v>1.0695441710325835</v>
      </c>
    </row>
    <row r="34" spans="1:26" ht="18" customHeight="1" x14ac:dyDescent="0.15">
      <c r="A34" s="14" t="s">
        <v>43</v>
      </c>
      <c r="B34" s="31" t="e">
        <f t="shared" si="12"/>
        <v>#DIV/0!</v>
      </c>
      <c r="C34" s="31" t="e">
        <f t="shared" si="12"/>
        <v>#DIV/0!</v>
      </c>
      <c r="D34" s="95">
        <f t="shared" ref="D34:L34" si="14">D6/D$22*100</f>
        <v>34.378981887278847</v>
      </c>
      <c r="E34" s="95">
        <f t="shared" si="14"/>
        <v>36.988506356070907</v>
      </c>
      <c r="F34" s="95">
        <f t="shared" si="14"/>
        <v>36.330712226089148</v>
      </c>
      <c r="G34" s="95">
        <f t="shared" si="14"/>
        <v>31.256522800366021</v>
      </c>
      <c r="H34" s="95">
        <f t="shared" si="14"/>
        <v>30.958412322988881</v>
      </c>
      <c r="I34" s="95">
        <f t="shared" si="14"/>
        <v>29.380386535887904</v>
      </c>
      <c r="J34" s="95">
        <f t="shared" si="14"/>
        <v>31.983057776107366</v>
      </c>
      <c r="K34" s="95">
        <f t="shared" si="14"/>
        <v>29.122215144465098</v>
      </c>
      <c r="L34" s="95">
        <f t="shared" si="14"/>
        <v>28.043529632334348</v>
      </c>
      <c r="M34" s="95">
        <f t="shared" si="5"/>
        <v>27.737276307980636</v>
      </c>
      <c r="N34" s="95">
        <f t="shared" si="5"/>
        <v>27.420788289198779</v>
      </c>
      <c r="O34" s="95">
        <f t="shared" si="6"/>
        <v>26.893734493710198</v>
      </c>
      <c r="P34" s="95">
        <f t="shared" si="6"/>
        <v>26.181839931567485</v>
      </c>
      <c r="Q34" s="95">
        <f t="shared" si="7"/>
        <v>24.997904554985304</v>
      </c>
      <c r="R34" s="95">
        <f t="shared" si="7"/>
        <v>25.418395976701515</v>
      </c>
      <c r="S34" s="95">
        <f t="shared" si="8"/>
        <v>27.759053081466796</v>
      </c>
      <c r="T34" s="95">
        <f t="shared" si="8"/>
        <v>33.124002311822274</v>
      </c>
      <c r="U34" s="95">
        <f t="shared" si="9"/>
        <v>33.716458027276843</v>
      </c>
      <c r="V34" s="95">
        <f t="shared" si="9"/>
        <v>34.665561704623627</v>
      </c>
      <c r="W34" s="95">
        <f t="shared" si="10"/>
        <v>32.138119296405975</v>
      </c>
      <c r="X34" s="129">
        <f t="shared" si="10"/>
        <v>31.455824740363891</v>
      </c>
      <c r="Y34" s="129">
        <f t="shared" si="11"/>
        <v>33.624787981982855</v>
      </c>
      <c r="Z34" s="129">
        <f t="shared" si="11"/>
        <v>32.979980001935694</v>
      </c>
    </row>
    <row r="35" spans="1:26" ht="18" customHeight="1" x14ac:dyDescent="0.15">
      <c r="A35" s="14" t="s">
        <v>44</v>
      </c>
      <c r="B35" s="31" t="e">
        <f t="shared" si="12"/>
        <v>#DIV/0!</v>
      </c>
      <c r="C35" s="31" t="e">
        <f t="shared" si="12"/>
        <v>#DIV/0!</v>
      </c>
      <c r="D35" s="95">
        <f t="shared" ref="D35:L35" si="15">D7/D$22*100</f>
        <v>1.696495836965602</v>
      </c>
      <c r="E35" s="95">
        <f t="shared" si="15"/>
        <v>1.6860251849753913</v>
      </c>
      <c r="F35" s="95">
        <f t="shared" si="15"/>
        <v>1.7809176190365952</v>
      </c>
      <c r="G35" s="95">
        <f t="shared" si="15"/>
        <v>2.0619844796867119</v>
      </c>
      <c r="H35" s="95">
        <f t="shared" si="15"/>
        <v>2.0699082088772216</v>
      </c>
      <c r="I35" s="95">
        <f t="shared" si="15"/>
        <v>2.044060634964139</v>
      </c>
      <c r="J35" s="95">
        <f t="shared" si="15"/>
        <v>2.0084125390028689</v>
      </c>
      <c r="K35" s="95">
        <f t="shared" si="15"/>
        <v>2.1428062902769511</v>
      </c>
      <c r="L35" s="95">
        <f t="shared" si="15"/>
        <v>2.1700619045135991</v>
      </c>
      <c r="M35" s="95">
        <f t="shared" si="5"/>
        <v>2.3040771506746482</v>
      </c>
      <c r="N35" s="95">
        <f t="shared" si="5"/>
        <v>2.2200620049219109</v>
      </c>
      <c r="O35" s="95">
        <f t="shared" si="6"/>
        <v>2.2000886313506545</v>
      </c>
      <c r="P35" s="95">
        <f t="shared" si="6"/>
        <v>2.2985722151493673</v>
      </c>
      <c r="Q35" s="95">
        <f t="shared" si="7"/>
        <v>2.4573154270902435</v>
      </c>
      <c r="R35" s="95">
        <f t="shared" si="7"/>
        <v>2.4469072812220842</v>
      </c>
      <c r="S35" s="95">
        <f t="shared" si="8"/>
        <v>2.401076497763158</v>
      </c>
      <c r="T35" s="95">
        <f t="shared" si="8"/>
        <v>2.20141486642488</v>
      </c>
      <c r="U35" s="95">
        <f t="shared" si="9"/>
        <v>2.3008518573462049</v>
      </c>
      <c r="V35" s="95">
        <f t="shared" si="9"/>
        <v>2.3693260923069315</v>
      </c>
      <c r="W35" s="95">
        <f t="shared" si="10"/>
        <v>2.3019307158773303</v>
      </c>
      <c r="X35" s="129">
        <f t="shared" si="10"/>
        <v>2.2114093470136531</v>
      </c>
      <c r="Y35" s="129">
        <f t="shared" si="11"/>
        <v>2.371209291719087</v>
      </c>
      <c r="Z35" s="129">
        <f t="shared" si="11"/>
        <v>2.2046799887907769</v>
      </c>
    </row>
    <row r="36" spans="1:26" ht="18" customHeight="1" x14ac:dyDescent="0.15">
      <c r="A36" s="14" t="s">
        <v>45</v>
      </c>
      <c r="B36" s="31" t="e">
        <f t="shared" si="12"/>
        <v>#DIV/0!</v>
      </c>
      <c r="C36" s="31" t="e">
        <f t="shared" si="12"/>
        <v>#DIV/0!</v>
      </c>
      <c r="D36" s="95">
        <f t="shared" ref="D36:L36" si="16">D8/D$22*100</f>
        <v>13.990427705740998</v>
      </c>
      <c r="E36" s="95">
        <f t="shared" si="16"/>
        <v>11.076496245499627</v>
      </c>
      <c r="F36" s="95">
        <f t="shared" si="16"/>
        <v>8.391257488418514</v>
      </c>
      <c r="G36" s="95">
        <f t="shared" si="16"/>
        <v>7.7206461886846016</v>
      </c>
      <c r="H36" s="95">
        <f t="shared" si="16"/>
        <v>7.5679155188360587</v>
      </c>
      <c r="I36" s="95">
        <f t="shared" si="16"/>
        <v>8.6730657412936996</v>
      </c>
      <c r="J36" s="95">
        <f t="shared" si="16"/>
        <v>7.8807015574301618</v>
      </c>
      <c r="K36" s="95">
        <f t="shared" si="16"/>
        <v>6.3863200183737199</v>
      </c>
      <c r="L36" s="95">
        <f t="shared" si="16"/>
        <v>5.291109434030103</v>
      </c>
      <c r="M36" s="95">
        <f t="shared" si="5"/>
        <v>6.0818477606685333</v>
      </c>
      <c r="N36" s="95">
        <f t="shared" si="5"/>
        <v>4.9899922815059803</v>
      </c>
      <c r="O36" s="95">
        <f t="shared" si="6"/>
        <v>4.8936297895341143</v>
      </c>
      <c r="P36" s="95">
        <f t="shared" si="6"/>
        <v>4.9920703300208746</v>
      </c>
      <c r="Q36" s="95">
        <f t="shared" si="7"/>
        <v>5.2588730944529694</v>
      </c>
      <c r="R36" s="95">
        <f t="shared" si="7"/>
        <v>5.443729189452136</v>
      </c>
      <c r="S36" s="95">
        <f t="shared" si="8"/>
        <v>7.1748404087233473</v>
      </c>
      <c r="T36" s="95">
        <f t="shared" si="8"/>
        <v>5.7681735334339947</v>
      </c>
      <c r="U36" s="95">
        <f t="shared" si="9"/>
        <v>5.2718464753057797</v>
      </c>
      <c r="V36" s="95">
        <f t="shared" si="9"/>
        <v>3.3139988909009306</v>
      </c>
      <c r="W36" s="95">
        <f t="shared" si="10"/>
        <v>4.243425553618656</v>
      </c>
      <c r="X36" s="129">
        <f t="shared" si="10"/>
        <v>4.6225714102120623</v>
      </c>
      <c r="Y36" s="129">
        <f t="shared" si="11"/>
        <v>4.9167135874195909</v>
      </c>
      <c r="Z36" s="129">
        <f t="shared" si="11"/>
        <v>7.6817026403283668</v>
      </c>
    </row>
    <row r="37" spans="1:26" ht="18" customHeight="1" x14ac:dyDescent="0.15">
      <c r="A37" s="14" t="s">
        <v>46</v>
      </c>
      <c r="B37" s="31" t="e">
        <f t="shared" si="12"/>
        <v>#DIV/0!</v>
      </c>
      <c r="C37" s="31" t="e">
        <f t="shared" si="12"/>
        <v>#DIV/0!</v>
      </c>
      <c r="D37" s="95">
        <f t="shared" ref="D37:L37" si="17">D9/D$22*100</f>
        <v>37.745652280820728</v>
      </c>
      <c r="E37" s="95">
        <f t="shared" si="17"/>
        <v>38.561927752684213</v>
      </c>
      <c r="F37" s="95">
        <f t="shared" si="17"/>
        <v>41.221621176694526</v>
      </c>
      <c r="G37" s="95">
        <f t="shared" si="17"/>
        <v>45.99021297689157</v>
      </c>
      <c r="H37" s="95">
        <f t="shared" si="17"/>
        <v>46.307460883366694</v>
      </c>
      <c r="I37" s="95">
        <f t="shared" si="17"/>
        <v>46.897870986921653</v>
      </c>
      <c r="J37" s="95">
        <f t="shared" si="17"/>
        <v>45.081837384425214</v>
      </c>
      <c r="K37" s="95">
        <f t="shared" si="17"/>
        <v>48.818800821271701</v>
      </c>
      <c r="L37" s="95">
        <f t="shared" si="17"/>
        <v>51.588934949316702</v>
      </c>
      <c r="M37" s="95">
        <f t="shared" si="5"/>
        <v>51.168893921697155</v>
      </c>
      <c r="N37" s="95">
        <f t="shared" si="5"/>
        <v>52.694395792548519</v>
      </c>
      <c r="O37" s="95">
        <f t="shared" si="6"/>
        <v>53.445375894286975</v>
      </c>
      <c r="P37" s="95">
        <f t="shared" si="6"/>
        <v>53.961364929355696</v>
      </c>
      <c r="Q37" s="95">
        <f t="shared" si="7"/>
        <v>54.188643139601133</v>
      </c>
      <c r="R37" s="95">
        <f t="shared" si="7"/>
        <v>53.890332194520731</v>
      </c>
      <c r="S37" s="95">
        <f t="shared" si="8"/>
        <v>50.064099621147747</v>
      </c>
      <c r="T37" s="95">
        <f t="shared" si="8"/>
        <v>46.938550056340922</v>
      </c>
      <c r="U37" s="95">
        <f t="shared" si="9"/>
        <v>47.088866604585427</v>
      </c>
      <c r="V37" s="95">
        <f t="shared" si="9"/>
        <v>48.032887715796981</v>
      </c>
      <c r="W37" s="95">
        <f t="shared" si="10"/>
        <v>49.378454270914517</v>
      </c>
      <c r="X37" s="129">
        <f t="shared" si="10"/>
        <v>48.378096311965429</v>
      </c>
      <c r="Y37" s="129">
        <f t="shared" si="11"/>
        <v>46.703995124977062</v>
      </c>
      <c r="Z37" s="129">
        <f t="shared" si="11"/>
        <v>44.678244315769817</v>
      </c>
    </row>
    <row r="38" spans="1:26" ht="18" customHeight="1" x14ac:dyDescent="0.15">
      <c r="A38" s="14" t="s">
        <v>47</v>
      </c>
      <c r="B38" s="31" t="e">
        <f t="shared" si="12"/>
        <v>#DIV/0!</v>
      </c>
      <c r="C38" s="31" t="e">
        <f t="shared" si="12"/>
        <v>#DIV/0!</v>
      </c>
      <c r="D38" s="95">
        <f t="shared" ref="D38:L38" si="18">D10/D$22*100</f>
        <v>37.720794489447329</v>
      </c>
      <c r="E38" s="95">
        <f t="shared" si="18"/>
        <v>38.537926426417052</v>
      </c>
      <c r="F38" s="95">
        <f t="shared" si="18"/>
        <v>41.19737014715755</v>
      </c>
      <c r="G38" s="95">
        <f t="shared" si="18"/>
        <v>45.958261604482544</v>
      </c>
      <c r="H38" s="95">
        <f t="shared" si="18"/>
        <v>44.719444120624082</v>
      </c>
      <c r="I38" s="95">
        <f t="shared" si="18"/>
        <v>46.863278485179414</v>
      </c>
      <c r="J38" s="95">
        <f t="shared" si="18"/>
        <v>45.045019408388868</v>
      </c>
      <c r="K38" s="95">
        <f t="shared" si="18"/>
        <v>48.762609985149531</v>
      </c>
      <c r="L38" s="95">
        <f t="shared" si="18"/>
        <v>51.528971670887657</v>
      </c>
      <c r="M38" s="95">
        <f t="shared" si="5"/>
        <v>51.100409586487402</v>
      </c>
      <c r="N38" s="95">
        <f t="shared" si="5"/>
        <v>52.630555521606304</v>
      </c>
      <c r="O38" s="95">
        <f t="shared" si="6"/>
        <v>53.379238106109185</v>
      </c>
      <c r="P38" s="95">
        <f t="shared" si="6"/>
        <v>53.892835980791517</v>
      </c>
      <c r="Q38" s="95">
        <f t="shared" si="7"/>
        <v>54.090319682853703</v>
      </c>
      <c r="R38" s="95">
        <f t="shared" si="7"/>
        <v>52.799552065596991</v>
      </c>
      <c r="S38" s="95">
        <f t="shared" si="8"/>
        <v>49.016764165210837</v>
      </c>
      <c r="T38" s="95">
        <f t="shared" si="8"/>
        <v>45.994435990445986</v>
      </c>
      <c r="U38" s="95">
        <f t="shared" si="9"/>
        <v>46.202681927306152</v>
      </c>
      <c r="V38" s="95">
        <f t="shared" si="9"/>
        <v>47.14133125428971</v>
      </c>
      <c r="W38" s="95">
        <f t="shared" si="10"/>
        <v>48.078009324847251</v>
      </c>
      <c r="X38" s="129">
        <f t="shared" si="10"/>
        <v>47.126140510972512</v>
      </c>
      <c r="Y38" s="129">
        <f t="shared" si="11"/>
        <v>45.457723032246456</v>
      </c>
      <c r="Z38" s="129">
        <f t="shared" si="11"/>
        <v>43.511071920072368</v>
      </c>
    </row>
    <row r="39" spans="1:26" ht="18" customHeight="1" x14ac:dyDescent="0.15">
      <c r="A39" s="14" t="s">
        <v>48</v>
      </c>
      <c r="B39" s="31" t="e">
        <f t="shared" si="12"/>
        <v>#DIV/0!</v>
      </c>
      <c r="C39" s="31" t="e">
        <f t="shared" si="12"/>
        <v>#DIV/0!</v>
      </c>
      <c r="D39" s="95">
        <f t="shared" ref="D39:L39" si="19">D11/D$22*100</f>
        <v>0.83643239686895143</v>
      </c>
      <c r="E39" s="95">
        <f t="shared" si="19"/>
        <v>0.80463867176680581</v>
      </c>
      <c r="F39" s="95">
        <f t="shared" si="19"/>
        <v>0.83077010137177276</v>
      </c>
      <c r="G39" s="95">
        <f t="shared" si="19"/>
        <v>0.88571376344479114</v>
      </c>
      <c r="H39" s="95">
        <f t="shared" si="19"/>
        <v>0.86784721525229214</v>
      </c>
      <c r="I39" s="95">
        <f t="shared" si="19"/>
        <v>0.86133109282637499</v>
      </c>
      <c r="J39" s="95">
        <f t="shared" si="19"/>
        <v>0.8476871619090387</v>
      </c>
      <c r="K39" s="95">
        <f t="shared" si="19"/>
        <v>0.88879684262654535</v>
      </c>
      <c r="L39" s="95">
        <f t="shared" si="19"/>
        <v>0.91840699004004878</v>
      </c>
      <c r="M39" s="95">
        <f t="shared" si="5"/>
        <v>0.9765000132476005</v>
      </c>
      <c r="N39" s="95">
        <f t="shared" si="5"/>
        <v>1.0054098401240725</v>
      </c>
      <c r="O39" s="95">
        <f t="shared" si="6"/>
        <v>1.0472306060168601</v>
      </c>
      <c r="P39" s="95">
        <f t="shared" si="6"/>
        <v>1.1170180691804854</v>
      </c>
      <c r="Q39" s="95">
        <f t="shared" si="7"/>
        <v>1.1799861155427831</v>
      </c>
      <c r="R39" s="95">
        <f t="shared" si="7"/>
        <v>1.2035715904534061</v>
      </c>
      <c r="S39" s="95">
        <f t="shared" si="8"/>
        <v>1.2322538017451743</v>
      </c>
      <c r="T39" s="95">
        <f t="shared" si="8"/>
        <v>1.1938266627169871</v>
      </c>
      <c r="U39" s="95">
        <f t="shared" si="9"/>
        <v>1.2173258627953158</v>
      </c>
      <c r="V39" s="95">
        <f t="shared" si="9"/>
        <v>1.2931061230771739</v>
      </c>
      <c r="W39" s="95">
        <f t="shared" si="10"/>
        <v>1.3355655199893466</v>
      </c>
      <c r="X39" s="129">
        <f t="shared" si="10"/>
        <v>1.3412182427120964</v>
      </c>
      <c r="Y39" s="129">
        <f t="shared" si="11"/>
        <v>1.4014577785844389</v>
      </c>
      <c r="Z39" s="129">
        <f t="shared" si="11"/>
        <v>1.3805689309717069</v>
      </c>
    </row>
    <row r="40" spans="1:26" ht="18" customHeight="1" x14ac:dyDescent="0.15">
      <c r="A40" s="14" t="s">
        <v>49</v>
      </c>
      <c r="B40" s="31" t="e">
        <f t="shared" si="12"/>
        <v>#DIV/0!</v>
      </c>
      <c r="C40" s="31" t="e">
        <f t="shared" si="12"/>
        <v>#DIV/0!</v>
      </c>
      <c r="D40" s="95">
        <f t="shared" ref="D40:L40" si="20">D12/D$22*100</f>
        <v>4.4652610213367012</v>
      </c>
      <c r="E40" s="95">
        <f t="shared" si="20"/>
        <v>4.2200938740920435</v>
      </c>
      <c r="F40" s="95">
        <f t="shared" si="20"/>
        <v>4.4362664526567324</v>
      </c>
      <c r="G40" s="95">
        <f t="shared" si="20"/>
        <v>4.8180873907400699</v>
      </c>
      <c r="H40" s="95">
        <f t="shared" si="20"/>
        <v>5.0851467446495349</v>
      </c>
      <c r="I40" s="95">
        <f t="shared" si="20"/>
        <v>4.9870015748266692</v>
      </c>
      <c r="J40" s="95">
        <f t="shared" si="20"/>
        <v>5.5225548541716751</v>
      </c>
      <c r="K40" s="95">
        <f t="shared" si="20"/>
        <v>6.0554291100105253</v>
      </c>
      <c r="L40" s="95">
        <f t="shared" si="20"/>
        <v>5.2674989889080956</v>
      </c>
      <c r="M40" s="95">
        <f t="shared" si="5"/>
        <v>5.0006341045182277</v>
      </c>
      <c r="N40" s="95">
        <f t="shared" si="5"/>
        <v>4.8804354195830379</v>
      </c>
      <c r="O40" s="95">
        <f t="shared" si="6"/>
        <v>4.7324923706536222</v>
      </c>
      <c r="P40" s="95">
        <f t="shared" si="6"/>
        <v>4.8392305665657505</v>
      </c>
      <c r="Q40" s="95">
        <f t="shared" si="7"/>
        <v>5.0387329656290847</v>
      </c>
      <c r="R40" s="95">
        <f t="shared" si="7"/>
        <v>4.7893782248013039</v>
      </c>
      <c r="S40" s="95">
        <f t="shared" si="8"/>
        <v>4.904245234008588</v>
      </c>
      <c r="T40" s="95">
        <f t="shared" si="8"/>
        <v>4.5975360757346744</v>
      </c>
      <c r="U40" s="95">
        <f t="shared" si="9"/>
        <v>4.317472423421961</v>
      </c>
      <c r="V40" s="95">
        <f t="shared" si="9"/>
        <v>4.1985959172989347</v>
      </c>
      <c r="W40" s="95">
        <f t="shared" si="10"/>
        <v>4.3750387532405561</v>
      </c>
      <c r="X40" s="129">
        <f t="shared" si="10"/>
        <v>5.0869192573538689</v>
      </c>
      <c r="Y40" s="129">
        <f t="shared" si="11"/>
        <v>5.1499479834289081</v>
      </c>
      <c r="Z40" s="129">
        <f t="shared" si="11"/>
        <v>5.5025455684020566</v>
      </c>
    </row>
    <row r="41" spans="1:26" ht="18" customHeight="1" x14ac:dyDescent="0.15">
      <c r="A41" s="14" t="s">
        <v>50</v>
      </c>
      <c r="B41" s="31" t="e">
        <f t="shared" si="12"/>
        <v>#DIV/0!</v>
      </c>
      <c r="C41" s="31" t="e">
        <f t="shared" si="12"/>
        <v>#DIV/0!</v>
      </c>
      <c r="D41" s="95">
        <f t="shared" ref="D41:L41" si="21">D13/D$22*100</f>
        <v>3.7561091250584724E-2</v>
      </c>
      <c r="E41" s="95">
        <f t="shared" si="21"/>
        <v>3.2109201905038541E-2</v>
      </c>
      <c r="F41" s="95">
        <f t="shared" si="21"/>
        <v>3.2682815156636236E-2</v>
      </c>
      <c r="G41" s="95">
        <f t="shared" si="21"/>
        <v>2.6940657435911775E-2</v>
      </c>
      <c r="H41" s="95">
        <f t="shared" si="21"/>
        <v>2.3190386213440075E-2</v>
      </c>
      <c r="I41" s="95">
        <f t="shared" si="21"/>
        <v>2.1807000077298296E-2</v>
      </c>
      <c r="J41" s="95">
        <f t="shared" si="21"/>
        <v>2.0783632767168887E-2</v>
      </c>
      <c r="K41" s="95">
        <f t="shared" si="21"/>
        <v>2.126700443237161E-2</v>
      </c>
      <c r="L41" s="95">
        <f t="shared" si="21"/>
        <v>2.4182448118689803E-2</v>
      </c>
      <c r="M41" s="95">
        <f t="shared" si="5"/>
        <v>2.3107376044086341E-2</v>
      </c>
      <c r="N41" s="95">
        <f t="shared" si="5"/>
        <v>2.0437452360053069E-2</v>
      </c>
      <c r="O41" s="95">
        <f t="shared" si="6"/>
        <v>2.2068660760148122E-2</v>
      </c>
      <c r="P41" s="95">
        <f t="shared" si="6"/>
        <v>2.4721131496428111E-2</v>
      </c>
      <c r="Q41" s="95">
        <f t="shared" si="7"/>
        <v>2.6483561302698241E-2</v>
      </c>
      <c r="R41" s="95">
        <f t="shared" si="7"/>
        <v>2.5076215429251671E-2</v>
      </c>
      <c r="S41" s="95">
        <f t="shared" si="8"/>
        <v>2.5124366689031057E-2</v>
      </c>
      <c r="T41" s="95">
        <f t="shared" si="8"/>
        <v>2.2979257483554859E-2</v>
      </c>
      <c r="U41" s="95">
        <f t="shared" si="9"/>
        <v>1.9779670508110334E-2</v>
      </c>
      <c r="V41" s="95">
        <f t="shared" si="9"/>
        <v>1.781143561863506E-2</v>
      </c>
      <c r="W41" s="95">
        <f t="shared" si="10"/>
        <v>1.9412593750138988E-2</v>
      </c>
      <c r="X41" s="129">
        <f t="shared" si="10"/>
        <v>1.7383747996083276E-2</v>
      </c>
      <c r="Y41" s="129">
        <f t="shared" si="11"/>
        <v>1.7423669538241482E-2</v>
      </c>
      <c r="Z41" s="129">
        <f t="shared" si="11"/>
        <v>1.6764752483691178E-2</v>
      </c>
    </row>
    <row r="42" spans="1:26" ht="18" customHeight="1" x14ac:dyDescent="0.15">
      <c r="A42" s="14" t="s">
        <v>51</v>
      </c>
      <c r="B42" s="31" t="e">
        <f t="shared" si="12"/>
        <v>#DIV/0!</v>
      </c>
      <c r="C42" s="31" t="e">
        <f t="shared" si="12"/>
        <v>#DIV/0!</v>
      </c>
      <c r="D42" s="95">
        <f t="shared" ref="D42:L42" si="22">D14/D$22*100</f>
        <v>1.6322744954433299</v>
      </c>
      <c r="E42" s="95">
        <f t="shared" si="22"/>
        <v>1.4508816836341172</v>
      </c>
      <c r="F42" s="95">
        <f t="shared" si="22"/>
        <v>1.4453593026157057</v>
      </c>
      <c r="G42" s="95">
        <f t="shared" si="22"/>
        <v>1.3454199807098226</v>
      </c>
      <c r="H42" s="95">
        <f t="shared" si="22"/>
        <v>1.1664182427713425</v>
      </c>
      <c r="I42" s="95">
        <f t="shared" si="22"/>
        <v>1.0296617583929704</v>
      </c>
      <c r="J42" s="95">
        <f t="shared" si="22"/>
        <v>0.8055048804684859</v>
      </c>
      <c r="K42" s="95">
        <f t="shared" si="22"/>
        <v>0.32046233445524414</v>
      </c>
      <c r="L42" s="95">
        <f t="shared" si="22"/>
        <v>0.26252894679897165</v>
      </c>
      <c r="M42" s="95">
        <f t="shared" si="5"/>
        <v>0.270093965806948</v>
      </c>
      <c r="N42" s="95">
        <f t="shared" si="5"/>
        <v>0.19799728635759056</v>
      </c>
      <c r="O42" s="95">
        <f t="shared" si="6"/>
        <v>0.12333690320717915</v>
      </c>
      <c r="P42" s="95">
        <f t="shared" si="6"/>
        <v>7.0430574063897757E-4</v>
      </c>
      <c r="Q42" s="95">
        <f t="shared" si="7"/>
        <v>7.269349328251544E-4</v>
      </c>
      <c r="R42" s="95">
        <f t="shared" si="7"/>
        <v>7.1568874306188559E-4</v>
      </c>
      <c r="S42" s="95">
        <f t="shared" si="8"/>
        <v>7.0878743384315021E-4</v>
      </c>
      <c r="T42" s="95">
        <f t="shared" si="8"/>
        <v>3.2696829062417304E-2</v>
      </c>
      <c r="U42" s="95">
        <f t="shared" si="9"/>
        <v>4.949867494522105E-6</v>
      </c>
      <c r="V42" s="95">
        <f t="shared" si="9"/>
        <v>5.128544664162125E-6</v>
      </c>
      <c r="W42" s="95">
        <f t="shared" si="10"/>
        <v>5.2325050539458189E-6</v>
      </c>
      <c r="X42" s="129">
        <f t="shared" si="10"/>
        <v>0.80837015049048566</v>
      </c>
      <c r="Y42" s="129">
        <f t="shared" si="11"/>
        <v>0</v>
      </c>
      <c r="Z42" s="129">
        <f t="shared" si="11"/>
        <v>0</v>
      </c>
    </row>
    <row r="43" spans="1:26" ht="18" customHeight="1" x14ac:dyDescent="0.15">
      <c r="A43" s="14" t="s">
        <v>52</v>
      </c>
      <c r="B43" s="31" t="e">
        <f t="shared" si="12"/>
        <v>#DIV/0!</v>
      </c>
      <c r="C43" s="31" t="e">
        <f t="shared" si="12"/>
        <v>#DIV/0!</v>
      </c>
      <c r="D43" s="95">
        <f t="shared" ref="D43:L43" si="23">D15/D$22*100</f>
        <v>0</v>
      </c>
      <c r="E43" s="95">
        <f t="shared" si="23"/>
        <v>0</v>
      </c>
      <c r="F43" s="95">
        <f t="shared" si="23"/>
        <v>0</v>
      </c>
      <c r="G43" s="95">
        <f t="shared" si="23"/>
        <v>0</v>
      </c>
      <c r="H43" s="95">
        <f t="shared" si="23"/>
        <v>0</v>
      </c>
      <c r="I43" s="95">
        <f t="shared" si="23"/>
        <v>0</v>
      </c>
      <c r="J43" s="95">
        <f t="shared" si="23"/>
        <v>0</v>
      </c>
      <c r="K43" s="95">
        <f t="shared" si="23"/>
        <v>0</v>
      </c>
      <c r="L43" s="95">
        <f t="shared" si="23"/>
        <v>0</v>
      </c>
      <c r="M43" s="95">
        <f t="shared" si="5"/>
        <v>0</v>
      </c>
      <c r="N43" s="95">
        <f t="shared" si="5"/>
        <v>0</v>
      </c>
      <c r="O43" s="95">
        <f t="shared" si="6"/>
        <v>5.2457002044564109E-6</v>
      </c>
      <c r="P43" s="95">
        <f t="shared" si="6"/>
        <v>5.417736466453674E-6</v>
      </c>
      <c r="Q43" s="95">
        <f t="shared" si="7"/>
        <v>1.6521248473298963E-5</v>
      </c>
      <c r="R43" s="95">
        <f t="shared" si="7"/>
        <v>1.6265653251406491E-5</v>
      </c>
      <c r="S43" s="95">
        <f t="shared" si="8"/>
        <v>1.610880531461705E-5</v>
      </c>
      <c r="T43" s="95">
        <f t="shared" si="8"/>
        <v>1.4996252436516115E-5</v>
      </c>
      <c r="U43" s="95">
        <f t="shared" si="9"/>
        <v>1.4849602483566317E-5</v>
      </c>
      <c r="V43" s="95">
        <f t="shared" si="9"/>
        <v>1.025708932832425E-5</v>
      </c>
      <c r="W43" s="95">
        <f t="shared" si="10"/>
        <v>1.0465010107891638E-5</v>
      </c>
      <c r="X43" s="129">
        <f t="shared" si="10"/>
        <v>0</v>
      </c>
      <c r="Y43" s="129">
        <f t="shared" si="11"/>
        <v>0</v>
      </c>
      <c r="Z43" s="129">
        <f t="shared" si="11"/>
        <v>0</v>
      </c>
    </row>
    <row r="44" spans="1:26" ht="18" customHeight="1" x14ac:dyDescent="0.15">
      <c r="A44" s="14" t="s">
        <v>53</v>
      </c>
      <c r="B44" s="31" t="e">
        <f t="shared" si="12"/>
        <v>#DIV/0!</v>
      </c>
      <c r="C44" s="31" t="e">
        <f t="shared" si="12"/>
        <v>#DIV/0!</v>
      </c>
      <c r="D44" s="95">
        <f t="shared" ref="D44:L44" si="24">D16/D$22*100</f>
        <v>0</v>
      </c>
      <c r="E44" s="95">
        <f t="shared" si="24"/>
        <v>0</v>
      </c>
      <c r="F44" s="95">
        <f t="shared" si="24"/>
        <v>0</v>
      </c>
      <c r="G44" s="95">
        <f t="shared" si="24"/>
        <v>0</v>
      </c>
      <c r="H44" s="95">
        <f t="shared" si="24"/>
        <v>0</v>
      </c>
      <c r="I44" s="95">
        <f t="shared" si="24"/>
        <v>0</v>
      </c>
      <c r="J44" s="95">
        <f t="shared" si="24"/>
        <v>0</v>
      </c>
      <c r="K44" s="95">
        <f t="shared" si="24"/>
        <v>0</v>
      </c>
      <c r="L44" s="95">
        <f t="shared" si="24"/>
        <v>0</v>
      </c>
      <c r="M44" s="95">
        <f t="shared" si="5"/>
        <v>0</v>
      </c>
      <c r="N44" s="95">
        <f t="shared" si="5"/>
        <v>0</v>
      </c>
      <c r="O44" s="95">
        <f t="shared" si="6"/>
        <v>5.2457002044564109E-6</v>
      </c>
      <c r="P44" s="95">
        <f t="shared" si="6"/>
        <v>5.417736466453674E-6</v>
      </c>
      <c r="Q44" s="95">
        <f t="shared" si="7"/>
        <v>1.6521248473298963E-5</v>
      </c>
      <c r="R44" s="95">
        <f t="shared" si="7"/>
        <v>1.6265653251406491E-5</v>
      </c>
      <c r="S44" s="95">
        <f t="shared" si="8"/>
        <v>1.610880531461705E-5</v>
      </c>
      <c r="T44" s="95">
        <f t="shared" si="8"/>
        <v>1.4996252436516115E-5</v>
      </c>
      <c r="U44" s="95">
        <f t="shared" si="9"/>
        <v>1.4849602483566317E-5</v>
      </c>
      <c r="V44" s="95">
        <f t="shared" si="9"/>
        <v>1.025708932832425E-5</v>
      </c>
      <c r="W44" s="95">
        <f t="shared" si="10"/>
        <v>1.0465010107891638E-5</v>
      </c>
      <c r="X44" s="129">
        <f t="shared" si="10"/>
        <v>0</v>
      </c>
      <c r="Y44" s="129">
        <f t="shared" si="11"/>
        <v>0</v>
      </c>
      <c r="Z44" s="129">
        <f t="shared" si="11"/>
        <v>0</v>
      </c>
    </row>
    <row r="45" spans="1:26" ht="18" customHeight="1" x14ac:dyDescent="0.15">
      <c r="A45" s="14" t="s">
        <v>54</v>
      </c>
      <c r="B45" s="31" t="e">
        <f t="shared" si="12"/>
        <v>#DIV/0!</v>
      </c>
      <c r="C45" s="31" t="e">
        <f t="shared" si="12"/>
        <v>#DIV/0!</v>
      </c>
      <c r="D45" s="95">
        <f t="shared" ref="D45:L45" si="25">D17/D$22*100</f>
        <v>4.7164592260661165</v>
      </c>
      <c r="E45" s="95">
        <f t="shared" si="25"/>
        <v>4.7098347423578986</v>
      </c>
      <c r="F45" s="95">
        <f t="shared" si="25"/>
        <v>5.0424598795679678</v>
      </c>
      <c r="G45" s="95">
        <f t="shared" si="25"/>
        <v>5.3803949862742968</v>
      </c>
      <c r="H45" s="95">
        <f t="shared" si="25"/>
        <v>5.4560890244847666</v>
      </c>
      <c r="I45" s="95">
        <f t="shared" si="25"/>
        <v>5.4822505550643399</v>
      </c>
      <c r="J45" s="95">
        <f t="shared" si="25"/>
        <v>5.248038111461871</v>
      </c>
      <c r="K45" s="95">
        <f t="shared" si="25"/>
        <v>5.6167712113069426</v>
      </c>
      <c r="L45" s="95">
        <f t="shared" si="25"/>
        <v>5.8110601580148069</v>
      </c>
      <c r="M45" s="95">
        <f t="shared" si="5"/>
        <v>5.7990507596739693</v>
      </c>
      <c r="N45" s="95">
        <f t="shared" si="5"/>
        <v>5.9377353923922955</v>
      </c>
      <c r="O45" s="95">
        <f t="shared" si="6"/>
        <v>6.0061693630964568</v>
      </c>
      <c r="P45" s="95">
        <f t="shared" si="6"/>
        <v>5.93334244596607</v>
      </c>
      <c r="Q45" s="95">
        <f t="shared" si="7"/>
        <v>5.9852132623330849</v>
      </c>
      <c r="R45" s="95">
        <f t="shared" si="7"/>
        <v>5.8086057450721036</v>
      </c>
      <c r="S45" s="95">
        <f t="shared" si="8"/>
        <v>5.3338885501565105</v>
      </c>
      <c r="T45" s="95">
        <f t="shared" si="8"/>
        <v>5.0898780394779344</v>
      </c>
      <c r="U45" s="95">
        <f t="shared" si="9"/>
        <v>5.0227592432464379</v>
      </c>
      <c r="V45" s="95">
        <f t="shared" si="9"/>
        <v>5.0436159645235996</v>
      </c>
      <c r="W45" s="95">
        <f t="shared" si="10"/>
        <v>5.1265101990680382</v>
      </c>
      <c r="X45" s="129">
        <f t="shared" si="10"/>
        <v>5.0074455213515368</v>
      </c>
      <c r="Y45" s="129">
        <f t="shared" si="11"/>
        <v>4.716200917014036</v>
      </c>
      <c r="Z45" s="129">
        <f t="shared" si="11"/>
        <v>4.4859696302853127</v>
      </c>
    </row>
    <row r="46" spans="1:26" ht="18" customHeight="1" x14ac:dyDescent="0.15">
      <c r="A46" s="14" t="s">
        <v>55</v>
      </c>
      <c r="B46" s="31" t="e">
        <f t="shared" si="12"/>
        <v>#DIV/0!</v>
      </c>
      <c r="C46" s="31" t="e">
        <f t="shared" si="12"/>
        <v>#DIV/0!</v>
      </c>
      <c r="D46" s="95">
        <f t="shared" ref="D46:L46" si="26">D18/D$22*100</f>
        <v>0</v>
      </c>
      <c r="E46" s="95">
        <f t="shared" si="26"/>
        <v>0</v>
      </c>
      <c r="F46" s="95">
        <f t="shared" si="26"/>
        <v>0</v>
      </c>
      <c r="G46" s="95">
        <f t="shared" si="26"/>
        <v>0</v>
      </c>
      <c r="H46" s="95">
        <f t="shared" si="26"/>
        <v>0</v>
      </c>
      <c r="I46" s="95">
        <f t="shared" si="26"/>
        <v>7.5935990551443625E-3</v>
      </c>
      <c r="J46" s="95">
        <f t="shared" si="26"/>
        <v>9.3521466373639259E-3</v>
      </c>
      <c r="K46" s="95">
        <f t="shared" si="26"/>
        <v>8.1768924964816855E-3</v>
      </c>
      <c r="L46" s="95">
        <f t="shared" si="26"/>
        <v>8.2838291126747336E-3</v>
      </c>
      <c r="M46" s="95">
        <f t="shared" si="5"/>
        <v>8.3936378424360747E-3</v>
      </c>
      <c r="N46" s="95">
        <f t="shared" si="5"/>
        <v>1.4243018805485489E-2</v>
      </c>
      <c r="O46" s="95">
        <f t="shared" si="6"/>
        <v>1.364931193199558E-2</v>
      </c>
      <c r="P46" s="95">
        <f t="shared" si="6"/>
        <v>1.3560594375533546E-2</v>
      </c>
      <c r="Q46" s="95">
        <f t="shared" si="7"/>
        <v>1.2099060965279275E-2</v>
      </c>
      <c r="R46" s="95">
        <f t="shared" si="7"/>
        <v>1.1640785843589912E-2</v>
      </c>
      <c r="S46" s="95">
        <f t="shared" si="8"/>
        <v>1.6216197350047829E-3</v>
      </c>
      <c r="T46" s="95">
        <f t="shared" si="8"/>
        <v>0.11496127117833253</v>
      </c>
      <c r="U46" s="95">
        <f t="shared" si="9"/>
        <v>7.2174017937626816E-2</v>
      </c>
      <c r="V46" s="95">
        <f t="shared" si="9"/>
        <v>6.9419980574098511E-2</v>
      </c>
      <c r="W46" s="95">
        <f t="shared" si="10"/>
        <v>6.8305120974208725E-2</v>
      </c>
      <c r="X46" s="129">
        <f t="shared" si="10"/>
        <v>6.5571911339987923E-2</v>
      </c>
      <c r="Y46" s="129">
        <f t="shared" si="11"/>
        <v>6.8729935878563755E-2</v>
      </c>
      <c r="Z46" s="129">
        <f t="shared" si="11"/>
        <v>6.5704127529098919E-2</v>
      </c>
    </row>
    <row r="47" spans="1:26" ht="18" customHeight="1" x14ac:dyDescent="0.15">
      <c r="A47" s="14" t="s">
        <v>56</v>
      </c>
      <c r="B47" s="31" t="e">
        <f t="shared" si="12"/>
        <v>#DIV/0!</v>
      </c>
      <c r="C47" s="31" t="e">
        <f t="shared" si="12"/>
        <v>#DIV/0!</v>
      </c>
      <c r="D47" s="95">
        <f t="shared" ref="D47:L47" si="27">D19/D$22*100</f>
        <v>0</v>
      </c>
      <c r="E47" s="95">
        <f t="shared" si="27"/>
        <v>0</v>
      </c>
      <c r="F47" s="95">
        <f t="shared" si="27"/>
        <v>0</v>
      </c>
      <c r="G47" s="95">
        <f t="shared" si="27"/>
        <v>0</v>
      </c>
      <c r="H47" s="95">
        <f t="shared" si="27"/>
        <v>0</v>
      </c>
      <c r="I47" s="95">
        <f t="shared" si="27"/>
        <v>0</v>
      </c>
      <c r="J47" s="95">
        <f t="shared" si="27"/>
        <v>0</v>
      </c>
      <c r="K47" s="95">
        <f t="shared" si="27"/>
        <v>0</v>
      </c>
      <c r="L47" s="95">
        <f t="shared" si="27"/>
        <v>0</v>
      </c>
      <c r="M47" s="95">
        <f t="shared" si="5"/>
        <v>0</v>
      </c>
      <c r="N47" s="95">
        <f t="shared" si="5"/>
        <v>0</v>
      </c>
      <c r="O47" s="95">
        <f t="shared" si="6"/>
        <v>5.2457002044564109E-6</v>
      </c>
      <c r="P47" s="95">
        <f t="shared" si="6"/>
        <v>5.417736466453674E-6</v>
      </c>
      <c r="Q47" s="95">
        <f t="shared" si="7"/>
        <v>1.6521248473298963E-5</v>
      </c>
      <c r="R47" s="95">
        <f t="shared" si="7"/>
        <v>1.6265653251406491E-5</v>
      </c>
      <c r="S47" s="95">
        <f t="shared" si="8"/>
        <v>1.610880531461705E-5</v>
      </c>
      <c r="T47" s="95">
        <f t="shared" si="8"/>
        <v>9.9975016243440753E-6</v>
      </c>
      <c r="U47" s="95">
        <f t="shared" si="9"/>
        <v>9.8997349890442101E-6</v>
      </c>
      <c r="V47" s="95">
        <f t="shared" si="9"/>
        <v>1.025708932832425E-5</v>
      </c>
      <c r="W47" s="95">
        <f t="shared" si="10"/>
        <v>1.0465010107891638E-5</v>
      </c>
      <c r="X47" s="129">
        <f t="shared" si="10"/>
        <v>0</v>
      </c>
      <c r="Y47" s="129">
        <f t="shared" si="11"/>
        <v>0</v>
      </c>
      <c r="Z47" s="129">
        <f t="shared" si="11"/>
        <v>0</v>
      </c>
    </row>
    <row r="48" spans="1:26" ht="18" customHeight="1" x14ac:dyDescent="0.15">
      <c r="A48" s="14" t="s">
        <v>57</v>
      </c>
      <c r="B48" s="31" t="e">
        <f t="shared" si="12"/>
        <v>#DIV/0!</v>
      </c>
      <c r="C48" s="31" t="e">
        <f t="shared" si="12"/>
        <v>#DIV/0!</v>
      </c>
      <c r="D48" s="95">
        <f t="shared" ref="D48:L48" si="28">D20/D$22*100</f>
        <v>4.7164592260661165</v>
      </c>
      <c r="E48" s="95">
        <f t="shared" si="28"/>
        <v>4.7098347423578986</v>
      </c>
      <c r="F48" s="95">
        <f t="shared" si="28"/>
        <v>5.0424598795679678</v>
      </c>
      <c r="G48" s="95">
        <f t="shared" si="28"/>
        <v>5.3803949862742968</v>
      </c>
      <c r="H48" s="95">
        <f t="shared" si="28"/>
        <v>5.4560890244847666</v>
      </c>
      <c r="I48" s="95">
        <f t="shared" si="28"/>
        <v>5.4746569560091958</v>
      </c>
      <c r="J48" s="95">
        <f t="shared" si="28"/>
        <v>5.2386859648245068</v>
      </c>
      <c r="K48" s="95">
        <f t="shared" si="28"/>
        <v>5.6085943188104608</v>
      </c>
      <c r="L48" s="95">
        <f t="shared" si="28"/>
        <v>5.8027763289021319</v>
      </c>
      <c r="M48" s="95">
        <f t="shared" si="5"/>
        <v>5.7906571218315328</v>
      </c>
      <c r="N48" s="95">
        <f t="shared" si="5"/>
        <v>5.9234923735868099</v>
      </c>
      <c r="O48" s="95">
        <f t="shared" si="6"/>
        <v>5.9925095597640521</v>
      </c>
      <c r="P48" s="95">
        <f t="shared" si="6"/>
        <v>5.9197710161176031</v>
      </c>
      <c r="Q48" s="95">
        <f t="shared" si="7"/>
        <v>5.9730811588708583</v>
      </c>
      <c r="R48" s="95">
        <f t="shared" si="7"/>
        <v>5.7969324279220107</v>
      </c>
      <c r="S48" s="95">
        <f t="shared" si="8"/>
        <v>5.3322347128108767</v>
      </c>
      <c r="T48" s="95">
        <f t="shared" si="8"/>
        <v>4.974891774545541</v>
      </c>
      <c r="U48" s="95">
        <f t="shared" si="9"/>
        <v>4.9505604759713382</v>
      </c>
      <c r="V48" s="95">
        <f t="shared" si="9"/>
        <v>4.9741754697708442</v>
      </c>
      <c r="W48" s="95">
        <f t="shared" si="10"/>
        <v>5.0581841480736145</v>
      </c>
      <c r="X48" s="129">
        <f t="shared" si="10"/>
        <v>4.941873610011549</v>
      </c>
      <c r="Y48" s="129">
        <f t="shared" si="11"/>
        <v>4.6474709811354726</v>
      </c>
      <c r="Z48" s="129">
        <f t="shared" si="11"/>
        <v>4.4202655027562141</v>
      </c>
    </row>
    <row r="49" spans="1:26" ht="18" customHeight="1" x14ac:dyDescent="0.15">
      <c r="A49" s="14" t="s">
        <v>58</v>
      </c>
      <c r="B49" s="31" t="e">
        <f t="shared" si="12"/>
        <v>#DIV/0!</v>
      </c>
      <c r="C49" s="31" t="e">
        <f t="shared" si="12"/>
        <v>#DIV/0!</v>
      </c>
      <c r="D49" s="95">
        <f t="shared" ref="D49:L49" si="29">D21/D$22*100</f>
        <v>0</v>
      </c>
      <c r="E49" s="95">
        <f t="shared" si="29"/>
        <v>0</v>
      </c>
      <c r="F49" s="95">
        <f t="shared" si="29"/>
        <v>0</v>
      </c>
      <c r="G49" s="95">
        <f t="shared" si="29"/>
        <v>0</v>
      </c>
      <c r="H49" s="95">
        <f t="shared" si="29"/>
        <v>0</v>
      </c>
      <c r="I49" s="95">
        <f t="shared" si="29"/>
        <v>0</v>
      </c>
      <c r="J49" s="95">
        <f t="shared" si="29"/>
        <v>0</v>
      </c>
      <c r="K49" s="95">
        <f t="shared" si="29"/>
        <v>0</v>
      </c>
      <c r="L49" s="95">
        <f t="shared" si="29"/>
        <v>0</v>
      </c>
      <c r="M49" s="95">
        <f t="shared" si="5"/>
        <v>0</v>
      </c>
      <c r="N49" s="95">
        <f t="shared" si="5"/>
        <v>0</v>
      </c>
      <c r="O49" s="95">
        <f t="shared" si="6"/>
        <v>5.2457002044564109E-6</v>
      </c>
      <c r="P49" s="95">
        <f t="shared" si="6"/>
        <v>5.417736466453674E-6</v>
      </c>
      <c r="Q49" s="95">
        <f t="shared" si="7"/>
        <v>1.6521248473298963E-5</v>
      </c>
      <c r="R49" s="95">
        <f t="shared" si="7"/>
        <v>1.6265653251406491E-5</v>
      </c>
      <c r="S49" s="95">
        <f t="shared" si="8"/>
        <v>1.610880531461705E-5</v>
      </c>
      <c r="T49" s="95">
        <f t="shared" si="8"/>
        <v>1.4996252436516115E-5</v>
      </c>
      <c r="U49" s="95">
        <f t="shared" si="9"/>
        <v>1.4849602483566317E-5</v>
      </c>
      <c r="V49" s="95">
        <f t="shared" si="9"/>
        <v>1.025708932832425E-5</v>
      </c>
      <c r="W49" s="95">
        <f t="shared" si="10"/>
        <v>1.0465010107891638E-5</v>
      </c>
      <c r="X49" s="129">
        <f t="shared" si="10"/>
        <v>0</v>
      </c>
      <c r="Y49" s="129">
        <f t="shared" si="11"/>
        <v>0</v>
      </c>
      <c r="Z49" s="129">
        <f t="shared" si="11"/>
        <v>0</v>
      </c>
    </row>
    <row r="50" spans="1:26" ht="18" customHeight="1" x14ac:dyDescent="0.15">
      <c r="A50" s="14" t="s">
        <v>59</v>
      </c>
      <c r="B50" s="32" t="e">
        <f>+B32+B37+B39+B40+B41+B42+B43+B44+B45</f>
        <v>#DIV/0!</v>
      </c>
      <c r="C50" s="32" t="e">
        <f>+C32+C37+C39+C40+C41+C42+C43+C44+C45</f>
        <v>#DIV/0!</v>
      </c>
      <c r="D50" s="96">
        <f t="shared" ref="D50:L50" si="30">+D32+D37+D39+D40+D41+D42+D43+D44+D45</f>
        <v>100</v>
      </c>
      <c r="E50" s="96">
        <f t="shared" si="30"/>
        <v>100.00000000000001</v>
      </c>
      <c r="F50" s="96">
        <f t="shared" si="30"/>
        <v>100</v>
      </c>
      <c r="G50" s="96">
        <f t="shared" si="30"/>
        <v>100.00000000000001</v>
      </c>
      <c r="H50" s="96">
        <f t="shared" si="30"/>
        <v>100</v>
      </c>
      <c r="I50" s="96">
        <f t="shared" si="30"/>
        <v>100</v>
      </c>
      <c r="J50" s="96">
        <f t="shared" si="30"/>
        <v>99.999999999999986</v>
      </c>
      <c r="K50" s="96">
        <f t="shared" si="30"/>
        <v>100</v>
      </c>
      <c r="L50" s="96">
        <f t="shared" si="30"/>
        <v>100.00000000000001</v>
      </c>
      <c r="M50" s="96">
        <f t="shared" ref="M50:R50" si="31">+M32+M37+M39+M40+M41+M42+M43+M44+M45</f>
        <v>100</v>
      </c>
      <c r="N50" s="96">
        <f t="shared" si="31"/>
        <v>100</v>
      </c>
      <c r="O50" s="96">
        <f t="shared" si="31"/>
        <v>100.00000000000001</v>
      </c>
      <c r="P50" s="96">
        <f t="shared" si="31"/>
        <v>100</v>
      </c>
      <c r="Q50" s="96">
        <f t="shared" si="31"/>
        <v>100</v>
      </c>
      <c r="R50" s="96">
        <f t="shared" si="31"/>
        <v>100</v>
      </c>
      <c r="S50" s="96">
        <f t="shared" ref="S50:X50" si="32">+S32+S37+S39+S40+S41+S42+S43+S44+S45</f>
        <v>99.999999999999986</v>
      </c>
      <c r="T50" s="96">
        <f t="shared" si="32"/>
        <v>100</v>
      </c>
      <c r="U50" s="96">
        <f t="shared" si="32"/>
        <v>100</v>
      </c>
      <c r="V50" s="96">
        <f t="shared" si="32"/>
        <v>100</v>
      </c>
      <c r="W50" s="96">
        <f t="shared" si="32"/>
        <v>100</v>
      </c>
      <c r="X50" s="130">
        <f t="shared" si="32"/>
        <v>100.00000000000001</v>
      </c>
      <c r="Y50" s="130">
        <f>+Y32+Y37+Y39+Y40+Y41+Y42+Y43+Y44+Y45</f>
        <v>100</v>
      </c>
      <c r="Z50" s="130">
        <f>+Z32+Z37+Z39+Z40+Z41+Z42+Z43+Z44+Z45</f>
        <v>100</v>
      </c>
    </row>
    <row r="51" spans="1:26" ht="18" customHeight="1" x14ac:dyDescent="0.15"/>
    <row r="52" spans="1:26" ht="18" customHeight="1" x14ac:dyDescent="0.15"/>
    <row r="53" spans="1:26" ht="18" customHeight="1" x14ac:dyDescent="0.15"/>
    <row r="54" spans="1:26" ht="18" customHeight="1" x14ac:dyDescent="0.15"/>
    <row r="55" spans="1:26" ht="18" customHeight="1" x14ac:dyDescent="0.15"/>
    <row r="56" spans="1:26" ht="18" customHeight="1" x14ac:dyDescent="0.15"/>
    <row r="57" spans="1:26" ht="18" customHeight="1" x14ac:dyDescent="0.15"/>
    <row r="58" spans="1:26" ht="18" customHeight="1" x14ac:dyDescent="0.15"/>
    <row r="59" spans="1:26" ht="18" customHeight="1" x14ac:dyDescent="0.15"/>
    <row r="60" spans="1:26" ht="18" customHeight="1" x14ac:dyDescent="0.15"/>
    <row r="61" spans="1:26" ht="18" customHeight="1" x14ac:dyDescent="0.15"/>
    <row r="62" spans="1:26" ht="18" customHeight="1" x14ac:dyDescent="0.15"/>
    <row r="63" spans="1:26" ht="18" customHeight="1" x14ac:dyDescent="0.15"/>
    <row r="64" spans="1:26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</sheetData>
  <phoneticPr fontId="2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516"/>
  <sheetViews>
    <sheetView topLeftCell="F37" workbookViewId="0">
      <selection activeCell="W30" sqref="W30"/>
    </sheetView>
  </sheetViews>
  <sheetFormatPr defaultColWidth="9" defaultRowHeight="12" x14ac:dyDescent="0.15"/>
  <cols>
    <col min="1" max="1" width="24.77734375" style="13" customWidth="1"/>
    <col min="2" max="9" width="8.6640625" style="13" customWidth="1"/>
    <col min="10" max="11" width="8.6640625" style="10" customWidth="1"/>
    <col min="12" max="12" width="8.6640625" style="13" customWidth="1"/>
    <col min="13" max="13" width="8.44140625" style="13" customWidth="1"/>
    <col min="14" max="14" width="8.6640625" style="13" customWidth="1"/>
    <col min="15" max="16384" width="9" style="13"/>
  </cols>
  <sheetData>
    <row r="1" spans="1:23" ht="18" customHeight="1" x14ac:dyDescent="0.2">
      <c r="A1" s="30" t="s">
        <v>98</v>
      </c>
      <c r="L1" s="71" t="str">
        <f>[1]財政指標!$M$1</f>
        <v>栃木市</v>
      </c>
      <c r="V1" s="71" t="str">
        <f>[1]財政指標!$M$1</f>
        <v>栃木市</v>
      </c>
    </row>
    <row r="2" spans="1:23" ht="18" customHeight="1" x14ac:dyDescent="0.15">
      <c r="M2" s="22" t="s">
        <v>171</v>
      </c>
      <c r="W2" s="22" t="s">
        <v>171</v>
      </c>
    </row>
    <row r="3" spans="1:23" ht="18" customHeight="1" x14ac:dyDescent="0.15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7" t="s">
        <v>187</v>
      </c>
      <c r="P3" s="2" t="s">
        <v>189</v>
      </c>
      <c r="Q3" s="2" t="s">
        <v>190</v>
      </c>
      <c r="R3" s="2" t="s">
        <v>195</v>
      </c>
      <c r="S3" s="2" t="s">
        <v>198</v>
      </c>
      <c r="T3" s="2" t="s">
        <v>199</v>
      </c>
      <c r="U3" s="2" t="s">
        <v>206</v>
      </c>
      <c r="V3" s="125" t="s">
        <v>304</v>
      </c>
      <c r="W3" s="125" t="s">
        <v>305</v>
      </c>
    </row>
    <row r="4" spans="1:23" ht="18" customHeight="1" x14ac:dyDescent="0.15">
      <c r="A4" s="14" t="s">
        <v>41</v>
      </c>
      <c r="B4" s="16">
        <f>SUM(B5:B8)</f>
        <v>5067377</v>
      </c>
      <c r="C4" s="16">
        <f>SUM(C5:C8)</f>
        <v>5373220</v>
      </c>
      <c r="D4" s="16">
        <v>9019747</v>
      </c>
      <c r="E4" s="16">
        <v>9505059</v>
      </c>
      <c r="F4" s="16">
        <v>8778087</v>
      </c>
      <c r="G4" s="16">
        <v>7392924</v>
      </c>
      <c r="H4" s="16">
        <v>7626338</v>
      </c>
      <c r="I4" s="16">
        <v>7810388</v>
      </c>
      <c r="J4" s="16">
        <v>8381785</v>
      </c>
      <c r="K4" s="16">
        <v>7283998</v>
      </c>
      <c r="L4" s="16">
        <v>6792768</v>
      </c>
      <c r="M4" s="16">
        <v>6700733</v>
      </c>
      <c r="N4" s="16">
        <v>6473940</v>
      </c>
      <c r="O4" s="16">
        <v>6344437</v>
      </c>
      <c r="P4" s="16">
        <v>6048263</v>
      </c>
      <c r="Q4" s="16">
        <v>5851260</v>
      </c>
      <c r="R4" s="16">
        <v>6011635</v>
      </c>
      <c r="S4" s="16">
        <v>6869649</v>
      </c>
      <c r="T4" s="16">
        <v>7994720</v>
      </c>
      <c r="U4" s="16">
        <v>8144656</v>
      </c>
      <c r="V4" s="7">
        <v>7736318</v>
      </c>
      <c r="W4" s="7">
        <v>7227677</v>
      </c>
    </row>
    <row r="5" spans="1:23" ht="18" customHeight="1" x14ac:dyDescent="0.15">
      <c r="A5" s="14" t="s">
        <v>42</v>
      </c>
      <c r="B5" s="16">
        <v>56073</v>
      </c>
      <c r="C5" s="16">
        <v>56054</v>
      </c>
      <c r="D5" s="16">
        <v>89732</v>
      </c>
      <c r="E5" s="16">
        <v>89924</v>
      </c>
      <c r="F5" s="16">
        <v>91464</v>
      </c>
      <c r="G5" s="16">
        <v>92151</v>
      </c>
      <c r="H5" s="16">
        <v>92309</v>
      </c>
      <c r="I5" s="16">
        <v>118813</v>
      </c>
      <c r="J5" s="16">
        <v>118585</v>
      </c>
      <c r="K5" s="16">
        <v>119229</v>
      </c>
      <c r="L5" s="16">
        <v>117228</v>
      </c>
      <c r="M5" s="16">
        <v>117065</v>
      </c>
      <c r="N5" s="16">
        <v>116435</v>
      </c>
      <c r="O5" s="16">
        <v>116404</v>
      </c>
      <c r="P5" s="16">
        <v>115265</v>
      </c>
      <c r="Q5" s="16">
        <v>149882</v>
      </c>
      <c r="R5" s="16">
        <v>171122</v>
      </c>
      <c r="S5" s="16">
        <v>195825</v>
      </c>
      <c r="T5" s="16">
        <v>196171</v>
      </c>
      <c r="U5" s="16">
        <v>200788</v>
      </c>
      <c r="V5" s="7">
        <v>197537</v>
      </c>
      <c r="W5" s="7">
        <v>196963</v>
      </c>
    </row>
    <row r="6" spans="1:23" ht="18" customHeight="1" x14ac:dyDescent="0.15">
      <c r="A6" s="14" t="s">
        <v>43</v>
      </c>
      <c r="B6" s="17">
        <v>3219748</v>
      </c>
      <c r="C6" s="17">
        <v>3553315</v>
      </c>
      <c r="D6" s="17">
        <v>6171516</v>
      </c>
      <c r="E6" s="17">
        <v>7064082</v>
      </c>
      <c r="F6" s="17">
        <v>6774714</v>
      </c>
      <c r="G6" s="17">
        <v>5600185</v>
      </c>
      <c r="H6" s="17">
        <v>5742758</v>
      </c>
      <c r="I6" s="17">
        <v>5617548</v>
      </c>
      <c r="J6" s="17">
        <v>6296973</v>
      </c>
      <c r="K6" s="17">
        <v>5532464</v>
      </c>
      <c r="L6" s="17">
        <v>5278882</v>
      </c>
      <c r="M6" s="17">
        <v>5075274</v>
      </c>
      <c r="N6" s="17">
        <v>5024275</v>
      </c>
      <c r="O6" s="17">
        <v>4926581</v>
      </c>
      <c r="P6" s="17">
        <v>4634658</v>
      </c>
      <c r="Q6" s="17">
        <v>4349360</v>
      </c>
      <c r="R6" s="17">
        <v>4499306</v>
      </c>
      <c r="S6" s="17">
        <v>4964722</v>
      </c>
      <c r="T6" s="17">
        <v>6349599</v>
      </c>
      <c r="U6" s="17">
        <v>6533794</v>
      </c>
      <c r="V6" s="7">
        <v>6482993</v>
      </c>
      <c r="W6" s="7">
        <v>5901193</v>
      </c>
    </row>
    <row r="7" spans="1:23" ht="18" customHeight="1" x14ac:dyDescent="0.15">
      <c r="A7" s="14" t="s">
        <v>44</v>
      </c>
      <c r="B7" s="17">
        <v>193258</v>
      </c>
      <c r="C7" s="17">
        <v>204279</v>
      </c>
      <c r="D7" s="17">
        <v>304352</v>
      </c>
      <c r="E7" s="17">
        <v>322607</v>
      </c>
      <c r="F7" s="17">
        <v>333351</v>
      </c>
      <c r="G7" s="17">
        <v>369232</v>
      </c>
      <c r="H7" s="17">
        <v>382695</v>
      </c>
      <c r="I7" s="17">
        <v>390137</v>
      </c>
      <c r="J7" s="17">
        <v>395432</v>
      </c>
      <c r="K7" s="17">
        <v>404700</v>
      </c>
      <c r="L7" s="17">
        <v>406181</v>
      </c>
      <c r="M7" s="17">
        <v>418422</v>
      </c>
      <c r="N7" s="17">
        <v>406412</v>
      </c>
      <c r="O7" s="17">
        <v>401013</v>
      </c>
      <c r="P7" s="17">
        <v>405749</v>
      </c>
      <c r="Q7" s="17">
        <v>428533</v>
      </c>
      <c r="R7" s="17">
        <v>431310</v>
      </c>
      <c r="S7" s="17">
        <v>427767</v>
      </c>
      <c r="T7" s="17">
        <v>418756</v>
      </c>
      <c r="U7" s="17">
        <v>437127</v>
      </c>
      <c r="V7" s="7">
        <v>435471</v>
      </c>
      <c r="W7" s="7">
        <v>409583</v>
      </c>
    </row>
    <row r="8" spans="1:23" ht="18" customHeight="1" x14ac:dyDescent="0.15">
      <c r="A8" s="14" t="s">
        <v>45</v>
      </c>
      <c r="B8" s="17">
        <v>1598298</v>
      </c>
      <c r="C8" s="17">
        <v>1559572</v>
      </c>
      <c r="D8" s="17">
        <v>2454147</v>
      </c>
      <c r="E8" s="17">
        <v>2028446</v>
      </c>
      <c r="F8" s="17">
        <v>1578558</v>
      </c>
      <c r="G8" s="17">
        <v>1331356</v>
      </c>
      <c r="H8" s="17">
        <v>1408576</v>
      </c>
      <c r="I8" s="17">
        <v>1683890</v>
      </c>
      <c r="J8" s="17">
        <v>1570795</v>
      </c>
      <c r="K8" s="17">
        <v>1227605</v>
      </c>
      <c r="L8" s="17">
        <v>990477</v>
      </c>
      <c r="M8" s="17">
        <v>1089972</v>
      </c>
      <c r="N8" s="17">
        <v>926818</v>
      </c>
      <c r="O8" s="17">
        <v>900439</v>
      </c>
      <c r="P8" s="17">
        <v>892591</v>
      </c>
      <c r="Q8" s="17">
        <v>923485</v>
      </c>
      <c r="R8" s="17">
        <v>909897</v>
      </c>
      <c r="S8" s="17">
        <v>1281335</v>
      </c>
      <c r="T8" s="17">
        <v>1030194</v>
      </c>
      <c r="U8" s="17">
        <v>972947</v>
      </c>
      <c r="V8" s="7">
        <v>620317</v>
      </c>
      <c r="W8" s="7">
        <v>719938</v>
      </c>
    </row>
    <row r="9" spans="1:23" ht="18" customHeight="1" x14ac:dyDescent="0.15">
      <c r="A9" s="14" t="s">
        <v>46</v>
      </c>
      <c r="B9" s="16">
        <v>3412032</v>
      </c>
      <c r="C9" s="16">
        <v>3737170</v>
      </c>
      <c r="D9" s="16">
        <v>6702969</v>
      </c>
      <c r="E9" s="16">
        <v>7328955</v>
      </c>
      <c r="F9" s="16">
        <v>7678633</v>
      </c>
      <c r="G9" s="16">
        <v>8207673</v>
      </c>
      <c r="H9" s="16">
        <v>8531079</v>
      </c>
      <c r="I9" s="16">
        <v>8879047</v>
      </c>
      <c r="J9" s="16">
        <v>8793969</v>
      </c>
      <c r="K9" s="16">
        <v>9165456</v>
      </c>
      <c r="L9" s="16">
        <v>9564565</v>
      </c>
      <c r="M9" s="16">
        <v>9235292</v>
      </c>
      <c r="N9" s="16">
        <v>9417345</v>
      </c>
      <c r="O9" s="16">
        <v>9507105</v>
      </c>
      <c r="P9" s="16">
        <v>9313789</v>
      </c>
      <c r="Q9" s="16">
        <v>9199563</v>
      </c>
      <c r="R9" s="16">
        <v>9287321</v>
      </c>
      <c r="S9" s="16">
        <v>8710581</v>
      </c>
      <c r="T9" s="16">
        <v>8755093</v>
      </c>
      <c r="U9" s="16">
        <v>8855596</v>
      </c>
      <c r="V9" s="7">
        <v>8729540</v>
      </c>
      <c r="W9" s="7">
        <v>8816085</v>
      </c>
    </row>
    <row r="10" spans="1:23" ht="18" customHeight="1" x14ac:dyDescent="0.15">
      <c r="A10" s="14" t="s">
        <v>47</v>
      </c>
      <c r="B10" s="16">
        <v>3407747</v>
      </c>
      <c r="C10" s="16">
        <v>3732885</v>
      </c>
      <c r="D10" s="16">
        <v>6698349</v>
      </c>
      <c r="E10" s="16">
        <v>7324189</v>
      </c>
      <c r="F10" s="16">
        <v>7673919</v>
      </c>
      <c r="G10" s="16">
        <v>8201730</v>
      </c>
      <c r="H10" s="16">
        <v>8225396</v>
      </c>
      <c r="I10" s="16">
        <v>8872191</v>
      </c>
      <c r="J10" s="16">
        <v>8786426</v>
      </c>
      <c r="K10" s="16">
        <v>9154351</v>
      </c>
      <c r="L10" s="16">
        <v>9552824</v>
      </c>
      <c r="M10" s="16">
        <v>9222213</v>
      </c>
      <c r="N10" s="16">
        <v>9405122</v>
      </c>
      <c r="O10" s="16">
        <v>9494497</v>
      </c>
      <c r="P10" s="16">
        <v>9301140</v>
      </c>
      <c r="Q10" s="16">
        <v>9181722</v>
      </c>
      <c r="R10" s="16">
        <v>9086167</v>
      </c>
      <c r="S10" s="16">
        <v>8515550</v>
      </c>
      <c r="T10" s="16">
        <v>8566235</v>
      </c>
      <c r="U10" s="16">
        <v>8676564</v>
      </c>
      <c r="V10" s="7">
        <v>8555698</v>
      </c>
      <c r="W10" s="7">
        <v>8567553</v>
      </c>
    </row>
    <row r="11" spans="1:23" ht="18" customHeight="1" x14ac:dyDescent="0.15">
      <c r="A11" s="14" t="s">
        <v>48</v>
      </c>
      <c r="B11" s="16">
        <v>74479</v>
      </c>
      <c r="C11" s="16">
        <v>76636</v>
      </c>
      <c r="D11" s="16">
        <v>147139</v>
      </c>
      <c r="E11" s="16">
        <v>151279</v>
      </c>
      <c r="F11" s="16">
        <v>152813</v>
      </c>
      <c r="G11" s="16">
        <v>155754</v>
      </c>
      <c r="H11" s="16">
        <v>157939</v>
      </c>
      <c r="I11" s="16">
        <v>161021</v>
      </c>
      <c r="J11" s="16">
        <v>163943</v>
      </c>
      <c r="K11" s="16">
        <v>165843</v>
      </c>
      <c r="L11" s="16">
        <v>169967</v>
      </c>
      <c r="M11" s="16">
        <v>176243</v>
      </c>
      <c r="N11" s="16">
        <v>182168</v>
      </c>
      <c r="O11" s="16">
        <v>188820</v>
      </c>
      <c r="P11" s="16">
        <v>195098</v>
      </c>
      <c r="Q11" s="16">
        <v>202634</v>
      </c>
      <c r="R11" s="16">
        <v>210040</v>
      </c>
      <c r="S11" s="16">
        <v>216823</v>
      </c>
      <c r="T11" s="16">
        <v>225968</v>
      </c>
      <c r="U11" s="16">
        <v>232793</v>
      </c>
      <c r="V11" s="7">
        <v>238732</v>
      </c>
      <c r="W11" s="7">
        <v>241835</v>
      </c>
    </row>
    <row r="12" spans="1:23" ht="18" customHeight="1" x14ac:dyDescent="0.15">
      <c r="A12" s="14" t="s">
        <v>49</v>
      </c>
      <c r="B12" s="16">
        <v>427770</v>
      </c>
      <c r="C12" s="16">
        <v>494638</v>
      </c>
      <c r="D12" s="16">
        <v>776115</v>
      </c>
      <c r="E12" s="16">
        <v>783046</v>
      </c>
      <c r="F12" s="16">
        <v>808598</v>
      </c>
      <c r="G12" s="16">
        <v>841312</v>
      </c>
      <c r="H12" s="16">
        <v>928103</v>
      </c>
      <c r="I12" s="16">
        <v>937159</v>
      </c>
      <c r="J12" s="16">
        <v>1068038</v>
      </c>
      <c r="K12" s="16">
        <v>1130983</v>
      </c>
      <c r="L12" s="16">
        <v>962221</v>
      </c>
      <c r="M12" s="16">
        <v>885167</v>
      </c>
      <c r="N12" s="16">
        <v>864357</v>
      </c>
      <c r="O12" s="16">
        <v>834683</v>
      </c>
      <c r="P12" s="16">
        <v>853849</v>
      </c>
      <c r="Q12" s="16">
        <v>877269</v>
      </c>
      <c r="R12" s="16">
        <v>847445</v>
      </c>
      <c r="S12" s="16">
        <v>878486</v>
      </c>
      <c r="T12" s="16">
        <v>885938</v>
      </c>
      <c r="U12" s="16">
        <v>841627</v>
      </c>
      <c r="V12" s="7">
        <v>791242</v>
      </c>
      <c r="W12" s="7">
        <v>809553</v>
      </c>
    </row>
    <row r="13" spans="1:23" ht="18" customHeight="1" x14ac:dyDescent="0.15">
      <c r="A13" s="14" t="s">
        <v>50</v>
      </c>
      <c r="B13" s="16">
        <v>5626</v>
      </c>
      <c r="C13" s="16">
        <v>6096</v>
      </c>
      <c r="D13" s="16">
        <v>5885</v>
      </c>
      <c r="E13" s="16">
        <v>5409</v>
      </c>
      <c r="F13" s="16">
        <v>5364</v>
      </c>
      <c r="G13" s="16">
        <v>4112</v>
      </c>
      <c r="H13" s="16">
        <v>3520</v>
      </c>
      <c r="I13" s="16">
        <v>3411</v>
      </c>
      <c r="J13" s="16">
        <v>3393</v>
      </c>
      <c r="K13" s="16">
        <v>3537</v>
      </c>
      <c r="L13" s="16">
        <v>4105</v>
      </c>
      <c r="M13" s="16">
        <v>3711</v>
      </c>
      <c r="N13" s="16">
        <v>3238</v>
      </c>
      <c r="O13" s="16">
        <v>3412</v>
      </c>
      <c r="P13" s="16">
        <v>3635</v>
      </c>
      <c r="Q13" s="16">
        <v>3748</v>
      </c>
      <c r="R13" s="16">
        <v>3603</v>
      </c>
      <c r="S13" s="16">
        <v>3714</v>
      </c>
      <c r="T13" s="16">
        <v>3709</v>
      </c>
      <c r="U13" s="16">
        <v>3381</v>
      </c>
      <c r="V13" s="7">
        <v>3169</v>
      </c>
      <c r="W13" s="7">
        <v>3280</v>
      </c>
    </row>
    <row r="14" spans="1:23" ht="18" customHeight="1" x14ac:dyDescent="0.15">
      <c r="A14" s="14" t="s">
        <v>51</v>
      </c>
      <c r="B14" s="16">
        <v>53051</v>
      </c>
      <c r="C14" s="16">
        <v>119236</v>
      </c>
      <c r="D14" s="16">
        <v>270395</v>
      </c>
      <c r="E14" s="16">
        <v>255921</v>
      </c>
      <c r="F14" s="16">
        <v>254282</v>
      </c>
      <c r="G14" s="16">
        <v>225100</v>
      </c>
      <c r="H14" s="16">
        <v>193492</v>
      </c>
      <c r="I14" s="16">
        <v>179206</v>
      </c>
      <c r="J14" s="16">
        <v>140954</v>
      </c>
      <c r="K14" s="16">
        <v>31276</v>
      </c>
      <c r="L14" s="16">
        <v>29850</v>
      </c>
      <c r="M14" s="16">
        <v>24464</v>
      </c>
      <c r="N14" s="16">
        <v>28727</v>
      </c>
      <c r="O14" s="16">
        <v>17745</v>
      </c>
      <c r="P14" s="16">
        <v>130</v>
      </c>
      <c r="Q14" s="16">
        <v>131</v>
      </c>
      <c r="R14" s="16">
        <v>131</v>
      </c>
      <c r="S14" s="16">
        <v>131</v>
      </c>
      <c r="T14" s="16">
        <v>6540</v>
      </c>
      <c r="U14" s="16">
        <v>0</v>
      </c>
      <c r="V14" s="7">
        <v>0</v>
      </c>
      <c r="W14" s="7">
        <v>0</v>
      </c>
    </row>
    <row r="15" spans="1:23" ht="18" customHeight="1" x14ac:dyDescent="0.15">
      <c r="A15" s="14" t="s">
        <v>52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7">
        <v>0</v>
      </c>
      <c r="W15" s="7">
        <v>0</v>
      </c>
    </row>
    <row r="16" spans="1:23" ht="18" customHeight="1" x14ac:dyDescent="0.15">
      <c r="A16" s="14" t="s">
        <v>53</v>
      </c>
      <c r="B16" s="16">
        <v>100610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7">
        <v>0</v>
      </c>
      <c r="W16" s="7">
        <v>0</v>
      </c>
    </row>
    <row r="17" spans="1:23" ht="18" customHeight="1" x14ac:dyDescent="0.15">
      <c r="A17" s="14" t="s">
        <v>54</v>
      </c>
      <c r="B17" s="17">
        <f>SUM(B18:B21)</f>
        <v>649085</v>
      </c>
      <c r="C17" s="17">
        <f>SUM(C18:C21)</f>
        <v>677515</v>
      </c>
      <c r="D17" s="17">
        <v>876588</v>
      </c>
      <c r="E17" s="17">
        <v>935243</v>
      </c>
      <c r="F17" s="17">
        <v>980171</v>
      </c>
      <c r="G17" s="17">
        <v>1000761</v>
      </c>
      <c r="H17" s="17">
        <v>1050262</v>
      </c>
      <c r="I17" s="17">
        <v>1086545</v>
      </c>
      <c r="J17" s="17">
        <v>1075180</v>
      </c>
      <c r="K17" s="17">
        <v>1110043</v>
      </c>
      <c r="L17" s="17">
        <v>1137824</v>
      </c>
      <c r="M17" s="17">
        <v>1107491</v>
      </c>
      <c r="N17" s="17">
        <v>1136852</v>
      </c>
      <c r="O17" s="17">
        <v>1144966</v>
      </c>
      <c r="P17" s="17">
        <v>1095166</v>
      </c>
      <c r="Q17" s="17">
        <v>1086813</v>
      </c>
      <c r="R17" s="17">
        <v>1071318</v>
      </c>
      <c r="S17" s="17">
        <v>993341</v>
      </c>
      <c r="T17" s="17">
        <v>1018222</v>
      </c>
      <c r="U17" s="17">
        <v>1014718</v>
      </c>
      <c r="V17" s="7">
        <v>983432</v>
      </c>
      <c r="W17" s="7">
        <v>979735</v>
      </c>
    </row>
    <row r="18" spans="1:23" ht="18" customHeight="1" x14ac:dyDescent="0.15">
      <c r="A18" s="14" t="s">
        <v>55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1505</v>
      </c>
      <c r="J18" s="17">
        <v>1916</v>
      </c>
      <c r="K18" s="17">
        <v>1616</v>
      </c>
      <c r="L18" s="17">
        <v>1622</v>
      </c>
      <c r="M18" s="17">
        <v>1603</v>
      </c>
      <c r="N18" s="17">
        <v>2727</v>
      </c>
      <c r="O18" s="17">
        <v>2601</v>
      </c>
      <c r="P18" s="17">
        <v>2502</v>
      </c>
      <c r="Q18" s="17">
        <v>2195</v>
      </c>
      <c r="R18" s="17">
        <v>2145</v>
      </c>
      <c r="S18" s="17">
        <v>300</v>
      </c>
      <c r="T18" s="17">
        <v>22996</v>
      </c>
      <c r="U18" s="17">
        <v>14579</v>
      </c>
      <c r="V18" s="7">
        <v>13534</v>
      </c>
      <c r="W18" s="7">
        <v>13052</v>
      </c>
    </row>
    <row r="19" spans="1:23" ht="18" customHeight="1" x14ac:dyDescent="0.15">
      <c r="A19" s="14" t="s">
        <v>56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16">
        <v>1</v>
      </c>
      <c r="S19" s="16">
        <v>1</v>
      </c>
      <c r="T19" s="16">
        <v>0</v>
      </c>
      <c r="U19" s="16">
        <v>0</v>
      </c>
      <c r="V19" s="7">
        <v>0</v>
      </c>
      <c r="W19" s="7">
        <v>0</v>
      </c>
    </row>
    <row r="20" spans="1:23" ht="18" customHeight="1" x14ac:dyDescent="0.15">
      <c r="A20" s="14" t="s">
        <v>57</v>
      </c>
      <c r="B20" s="16">
        <v>649085</v>
      </c>
      <c r="C20" s="16">
        <v>677515</v>
      </c>
      <c r="D20" s="16">
        <v>876588</v>
      </c>
      <c r="E20" s="16">
        <v>935243</v>
      </c>
      <c r="F20" s="16">
        <v>980171</v>
      </c>
      <c r="G20" s="16">
        <v>1000761</v>
      </c>
      <c r="H20" s="16">
        <v>1050262</v>
      </c>
      <c r="I20" s="16">
        <v>1085040</v>
      </c>
      <c r="J20" s="16">
        <v>1073264</v>
      </c>
      <c r="K20" s="16">
        <v>1108427</v>
      </c>
      <c r="L20" s="16">
        <v>1136202</v>
      </c>
      <c r="M20" s="16">
        <v>1105888</v>
      </c>
      <c r="N20" s="16">
        <v>1134125</v>
      </c>
      <c r="O20" s="16">
        <v>1142365</v>
      </c>
      <c r="P20" s="16">
        <v>1092664</v>
      </c>
      <c r="Q20" s="16">
        <v>1084616</v>
      </c>
      <c r="R20" s="16">
        <v>1069171</v>
      </c>
      <c r="S20" s="16">
        <v>993039</v>
      </c>
      <c r="T20" s="16">
        <v>995225</v>
      </c>
      <c r="U20" s="16">
        <v>1000138</v>
      </c>
      <c r="V20" s="7">
        <v>969898</v>
      </c>
      <c r="W20" s="7">
        <v>966683</v>
      </c>
    </row>
    <row r="21" spans="1:23" ht="18" customHeight="1" x14ac:dyDescent="0.15">
      <c r="A21" s="14" t="s">
        <v>58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7">
        <v>0</v>
      </c>
      <c r="W21" s="7">
        <v>0</v>
      </c>
    </row>
    <row r="22" spans="1:23" ht="18" customHeight="1" x14ac:dyDescent="0.15">
      <c r="A22" s="14" t="s">
        <v>59</v>
      </c>
      <c r="B22" s="17">
        <f t="shared" ref="B22:P22" si="0">+B4+B9+B11+B12+B13+B14+B15+B16+B17</f>
        <v>9790030</v>
      </c>
      <c r="C22" s="17">
        <f t="shared" si="0"/>
        <v>10484511</v>
      </c>
      <c r="D22" s="17">
        <f t="shared" si="0"/>
        <v>17798838</v>
      </c>
      <c r="E22" s="17">
        <f t="shared" si="0"/>
        <v>18964912</v>
      </c>
      <c r="F22" s="17">
        <f t="shared" si="0"/>
        <v>18657948</v>
      </c>
      <c r="G22" s="17">
        <f t="shared" si="0"/>
        <v>17827636</v>
      </c>
      <c r="H22" s="17">
        <f t="shared" si="0"/>
        <v>18490733</v>
      </c>
      <c r="I22" s="17">
        <f t="shared" si="0"/>
        <v>19056777</v>
      </c>
      <c r="J22" s="17">
        <f t="shared" si="0"/>
        <v>19627262</v>
      </c>
      <c r="K22" s="17">
        <f t="shared" si="0"/>
        <v>18891136</v>
      </c>
      <c r="L22" s="17">
        <f t="shared" si="0"/>
        <v>18661300</v>
      </c>
      <c r="M22" s="17">
        <f t="shared" si="0"/>
        <v>18133101</v>
      </c>
      <c r="N22" s="17">
        <f t="shared" si="0"/>
        <v>18106627</v>
      </c>
      <c r="O22" s="17">
        <f t="shared" si="0"/>
        <v>18041168</v>
      </c>
      <c r="P22" s="17">
        <f t="shared" si="0"/>
        <v>17509930</v>
      </c>
      <c r="Q22" s="17">
        <f t="shared" ref="Q22:W22" si="1">+Q4+Q9+Q11+Q12+Q13+Q14+Q15+Q16+Q17</f>
        <v>17221420</v>
      </c>
      <c r="R22" s="17">
        <f t="shared" si="1"/>
        <v>17431495</v>
      </c>
      <c r="S22" s="17">
        <f t="shared" si="1"/>
        <v>17672727</v>
      </c>
      <c r="T22" s="17">
        <f t="shared" si="1"/>
        <v>18890192</v>
      </c>
      <c r="U22" s="17">
        <f t="shared" si="1"/>
        <v>19092773</v>
      </c>
      <c r="V22" s="17">
        <f t="shared" si="1"/>
        <v>18482433</v>
      </c>
      <c r="W22" s="17">
        <f t="shared" si="1"/>
        <v>18078165</v>
      </c>
    </row>
    <row r="23" spans="1:23" ht="18" customHeight="1" x14ac:dyDescent="0.15"/>
    <row r="24" spans="1:23" ht="18" customHeight="1" x14ac:dyDescent="0.15"/>
    <row r="25" spans="1:23" ht="18" customHeight="1" x14ac:dyDescent="0.15"/>
    <row r="26" spans="1:23" ht="18" customHeight="1" x14ac:dyDescent="0.15"/>
    <row r="27" spans="1:23" ht="18" customHeight="1" x14ac:dyDescent="0.15"/>
    <row r="28" spans="1:23" ht="18" customHeight="1" x14ac:dyDescent="0.15"/>
    <row r="29" spans="1:23" ht="25.65" customHeight="1" x14ac:dyDescent="0.15"/>
    <row r="30" spans="1:23" ht="18" customHeight="1" x14ac:dyDescent="0.2">
      <c r="A30" s="30" t="s">
        <v>101</v>
      </c>
      <c r="M30" s="71" t="str">
        <f>[1]財政指標!$M$1</f>
        <v>栃木市</v>
      </c>
      <c r="P30" s="71"/>
      <c r="Q30" s="71"/>
      <c r="R30" s="71"/>
      <c r="S30" s="71"/>
      <c r="T30" s="71"/>
      <c r="W30" s="71" t="str">
        <f>[1]財政指標!$M$1</f>
        <v>栃木市</v>
      </c>
    </row>
    <row r="31" spans="1:23" ht="18" customHeight="1" x14ac:dyDescent="0.15"/>
    <row r="32" spans="1:23" ht="18" customHeight="1" x14ac:dyDescent="0.15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" t="s">
        <v>176</v>
      </c>
      <c r="N32" s="7" t="s">
        <v>184</v>
      </c>
      <c r="O32" s="2" t="s">
        <v>188</v>
      </c>
      <c r="P32" s="2" t="s">
        <v>189</v>
      </c>
      <c r="Q32" s="2" t="s">
        <v>190</v>
      </c>
      <c r="R32" s="2" t="s">
        <v>195</v>
      </c>
      <c r="S32" s="2" t="s">
        <v>198</v>
      </c>
      <c r="T32" s="2" t="s">
        <v>199</v>
      </c>
      <c r="U32" s="2" t="s">
        <v>206</v>
      </c>
      <c r="V32" s="125" t="s">
        <v>304</v>
      </c>
      <c r="W32" s="125" t="s">
        <v>305</v>
      </c>
    </row>
    <row r="33" spans="1:23" ht="18" customHeight="1" x14ac:dyDescent="0.15">
      <c r="A33" s="14" t="s">
        <v>41</v>
      </c>
      <c r="B33" s="31">
        <f t="shared" ref="B33:C49" si="2">B4/B$22*100</f>
        <v>51.76058704620926</v>
      </c>
      <c r="C33" s="31">
        <f t="shared" si="2"/>
        <v>51.249123588119659</v>
      </c>
      <c r="D33" s="31">
        <f t="shared" ref="D33:U47" si="3">D4/D$22*100</f>
        <v>50.676044132768673</v>
      </c>
      <c r="E33" s="31">
        <f t="shared" si="3"/>
        <v>50.119183258008263</v>
      </c>
      <c r="F33" s="31">
        <f t="shared" si="3"/>
        <v>47.047440586714039</v>
      </c>
      <c r="G33" s="31">
        <f t="shared" si="3"/>
        <v>41.468896941804282</v>
      </c>
      <c r="H33" s="31">
        <f t="shared" si="3"/>
        <v>41.244108602941807</v>
      </c>
      <c r="I33" s="31">
        <f t="shared" si="3"/>
        <v>40.984831800256678</v>
      </c>
      <c r="J33" s="31">
        <f t="shared" si="3"/>
        <v>42.704810278682778</v>
      </c>
      <c r="K33" s="31">
        <f t="shared" si="3"/>
        <v>38.557755340917559</v>
      </c>
      <c r="L33" s="31">
        <f t="shared" si="3"/>
        <v>36.400293655854632</v>
      </c>
      <c r="M33" s="31">
        <f t="shared" si="3"/>
        <v>36.953045152067482</v>
      </c>
      <c r="N33" s="31">
        <f t="shared" si="3"/>
        <v>35.754533409231883</v>
      </c>
      <c r="O33" s="31">
        <f t="shared" si="3"/>
        <v>35.166442660475198</v>
      </c>
      <c r="P33" s="31">
        <f t="shared" si="3"/>
        <v>34.541902794585702</v>
      </c>
      <c r="Q33" s="31">
        <f t="shared" si="3"/>
        <v>33.976640718361203</v>
      </c>
      <c r="R33" s="31">
        <f t="shared" si="3"/>
        <v>34.48720261801985</v>
      </c>
      <c r="S33" s="31">
        <f t="shared" si="3"/>
        <v>38.871471278880733</v>
      </c>
      <c r="T33" s="31">
        <f t="shared" si="3"/>
        <v>42.322068510473585</v>
      </c>
      <c r="U33" s="31">
        <f t="shared" si="3"/>
        <v>42.658318935651721</v>
      </c>
      <c r="V33" s="31">
        <f t="shared" ref="V33:W46" si="4">V4/V$22*100</f>
        <v>41.85768183225661</v>
      </c>
      <c r="W33" s="31">
        <f t="shared" si="4"/>
        <v>39.980147321368072</v>
      </c>
    </row>
    <row r="34" spans="1:23" ht="18" customHeight="1" x14ac:dyDescent="0.15">
      <c r="A34" s="14" t="s">
        <v>42</v>
      </c>
      <c r="B34" s="31">
        <f t="shared" si="2"/>
        <v>0.57275616111493022</v>
      </c>
      <c r="C34" s="31">
        <f t="shared" si="2"/>
        <v>0.53463628394304696</v>
      </c>
      <c r="D34" s="31">
        <f t="shared" si="3"/>
        <v>0.50414527060699132</v>
      </c>
      <c r="E34" s="31">
        <f t="shared" si="3"/>
        <v>0.47415985900699142</v>
      </c>
      <c r="F34" s="31">
        <f t="shared" si="3"/>
        <v>0.49021467955640136</v>
      </c>
      <c r="G34" s="31">
        <f t="shared" si="3"/>
        <v>0.51689971682168068</v>
      </c>
      <c r="H34" s="31">
        <f t="shared" si="3"/>
        <v>0.49921763512565992</v>
      </c>
      <c r="I34" s="31">
        <f t="shared" si="3"/>
        <v>0.62346849102552859</v>
      </c>
      <c r="J34" s="31">
        <f t="shared" si="3"/>
        <v>0.60418513799836171</v>
      </c>
      <c r="K34" s="31">
        <f t="shared" si="3"/>
        <v>0.63113726988149366</v>
      </c>
      <c r="L34" s="31">
        <f t="shared" si="3"/>
        <v>0.62818774683435774</v>
      </c>
      <c r="M34" s="31">
        <f t="shared" si="3"/>
        <v>0.64558731570512951</v>
      </c>
      <c r="N34" s="31">
        <f t="shared" si="3"/>
        <v>0.64305185057382586</v>
      </c>
      <c r="O34" s="31">
        <f t="shared" si="3"/>
        <v>0.64521321457679459</v>
      </c>
      <c r="P34" s="31">
        <f t="shared" si="3"/>
        <v>0.6582836139264977</v>
      </c>
      <c r="Q34" s="31">
        <f t="shared" si="3"/>
        <v>0.87032312085762953</v>
      </c>
      <c r="R34" s="31">
        <f t="shared" si="3"/>
        <v>0.98168286770583935</v>
      </c>
      <c r="S34" s="31">
        <f t="shared" si="3"/>
        <v>1.1080632887046804</v>
      </c>
      <c r="T34" s="31">
        <f t="shared" si="3"/>
        <v>1.0384807099896074</v>
      </c>
      <c r="U34" s="31">
        <f t="shared" si="3"/>
        <v>1.05164399115833</v>
      </c>
      <c r="V34" s="31">
        <f t="shared" si="4"/>
        <v>1.0687824487176554</v>
      </c>
      <c r="W34" s="31">
        <f t="shared" si="4"/>
        <v>1.0895077016942816</v>
      </c>
    </row>
    <row r="35" spans="1:23" ht="18" customHeight="1" x14ac:dyDescent="0.15">
      <c r="A35" s="14" t="s">
        <v>43</v>
      </c>
      <c r="B35" s="31">
        <f t="shared" si="2"/>
        <v>32.888029965178859</v>
      </c>
      <c r="C35" s="31">
        <f t="shared" si="2"/>
        <v>33.891089436598428</v>
      </c>
      <c r="D35" s="31">
        <f t="shared" si="3"/>
        <v>34.673701732663673</v>
      </c>
      <c r="E35" s="31">
        <f t="shared" si="3"/>
        <v>37.248166508761024</v>
      </c>
      <c r="F35" s="31">
        <f t="shared" si="3"/>
        <v>36.310070110603803</v>
      </c>
      <c r="G35" s="31">
        <f t="shared" si="3"/>
        <v>31.412942243155513</v>
      </c>
      <c r="H35" s="31">
        <f t="shared" si="3"/>
        <v>31.057492420662825</v>
      </c>
      <c r="I35" s="31">
        <f t="shared" si="3"/>
        <v>29.477954220695345</v>
      </c>
      <c r="J35" s="31">
        <f t="shared" si="3"/>
        <v>32.082788725192543</v>
      </c>
      <c r="K35" s="31">
        <f t="shared" si="3"/>
        <v>29.286031290018766</v>
      </c>
      <c r="L35" s="31">
        <f t="shared" si="3"/>
        <v>28.287857759105744</v>
      </c>
      <c r="M35" s="31">
        <f t="shared" si="3"/>
        <v>27.989001991440954</v>
      </c>
      <c r="N35" s="31">
        <f t="shared" si="3"/>
        <v>27.74826586972825</v>
      </c>
      <c r="O35" s="31">
        <f t="shared" si="3"/>
        <v>27.307439296613168</v>
      </c>
      <c r="P35" s="31">
        <f t="shared" si="3"/>
        <v>26.468740880174852</v>
      </c>
      <c r="Q35" s="31">
        <f t="shared" si="3"/>
        <v>25.255524805736112</v>
      </c>
      <c r="R35" s="31">
        <f t="shared" si="3"/>
        <v>25.811360414009236</v>
      </c>
      <c r="S35" s="31">
        <f t="shared" si="3"/>
        <v>28.092563190728853</v>
      </c>
      <c r="T35" s="31">
        <f t="shared" si="3"/>
        <v>33.613205201937596</v>
      </c>
      <c r="U35" s="31">
        <f t="shared" si="3"/>
        <v>34.221294099081362</v>
      </c>
      <c r="V35" s="31">
        <f t="shared" si="4"/>
        <v>35.076512924461838</v>
      </c>
      <c r="W35" s="31">
        <f t="shared" si="4"/>
        <v>32.642654826969441</v>
      </c>
    </row>
    <row r="36" spans="1:23" ht="18" customHeight="1" x14ac:dyDescent="0.15">
      <c r="A36" s="14" t="s">
        <v>44</v>
      </c>
      <c r="B36" s="31">
        <f t="shared" si="2"/>
        <v>1.9740286801981199</v>
      </c>
      <c r="C36" s="31">
        <f t="shared" si="2"/>
        <v>1.9483884370000661</v>
      </c>
      <c r="D36" s="31">
        <f t="shared" si="3"/>
        <v>1.7099543239845207</v>
      </c>
      <c r="E36" s="31">
        <f t="shared" si="3"/>
        <v>1.701073013151867</v>
      </c>
      <c r="F36" s="31">
        <f t="shared" si="3"/>
        <v>1.7866434186653322</v>
      </c>
      <c r="G36" s="31">
        <f t="shared" si="3"/>
        <v>2.071121488008842</v>
      </c>
      <c r="H36" s="31">
        <f t="shared" si="3"/>
        <v>2.0696583526461607</v>
      </c>
      <c r="I36" s="31">
        <f t="shared" si="3"/>
        <v>2.0472349547880002</v>
      </c>
      <c r="J36" s="31">
        <f t="shared" si="3"/>
        <v>2.01470790984499</v>
      </c>
      <c r="K36" s="31">
        <f t="shared" si="3"/>
        <v>2.1422745567021484</v>
      </c>
      <c r="L36" s="31">
        <f t="shared" si="3"/>
        <v>2.1765954140386787</v>
      </c>
      <c r="M36" s="31">
        <f t="shared" si="3"/>
        <v>2.3075038295986992</v>
      </c>
      <c r="N36" s="31">
        <f t="shared" si="3"/>
        <v>2.2445483634251704</v>
      </c>
      <c r="O36" s="31">
        <f t="shared" si="3"/>
        <v>2.2227662865286772</v>
      </c>
      <c r="P36" s="31">
        <f t="shared" si="3"/>
        <v>2.3172508399519587</v>
      </c>
      <c r="Q36" s="31">
        <f t="shared" si="3"/>
        <v>2.4883720390072366</v>
      </c>
      <c r="R36" s="31">
        <f t="shared" si="3"/>
        <v>2.4743144520880165</v>
      </c>
      <c r="S36" s="31">
        <f t="shared" si="3"/>
        <v>2.4204923213038936</v>
      </c>
      <c r="T36" s="31">
        <f t="shared" si="3"/>
        <v>2.2167905969404651</v>
      </c>
      <c r="U36" s="31">
        <f t="shared" si="3"/>
        <v>2.2894893266682632</v>
      </c>
      <c r="V36" s="31">
        <f t="shared" si="4"/>
        <v>2.3561346063042676</v>
      </c>
      <c r="W36" s="31">
        <f t="shared" si="4"/>
        <v>2.2656226447761703</v>
      </c>
    </row>
    <row r="37" spans="1:23" ht="18" customHeight="1" x14ac:dyDescent="0.15">
      <c r="A37" s="14" t="s">
        <v>45</v>
      </c>
      <c r="B37" s="31">
        <f t="shared" si="2"/>
        <v>16.325772239717345</v>
      </c>
      <c r="C37" s="31">
        <f t="shared" si="2"/>
        <v>14.875009430578118</v>
      </c>
      <c r="D37" s="31">
        <f t="shared" si="3"/>
        <v>13.788242805513484</v>
      </c>
      <c r="E37" s="31">
        <f t="shared" si="3"/>
        <v>10.695783877088383</v>
      </c>
      <c r="F37" s="31">
        <f t="shared" si="3"/>
        <v>8.4605123778885005</v>
      </c>
      <c r="G37" s="31">
        <f t="shared" si="3"/>
        <v>7.4679334938182489</v>
      </c>
      <c r="H37" s="31">
        <f t="shared" si="3"/>
        <v>7.6177401945071628</v>
      </c>
      <c r="I37" s="31">
        <f t="shared" si="3"/>
        <v>8.8361741337478001</v>
      </c>
      <c r="J37" s="31">
        <f t="shared" si="3"/>
        <v>8.0031285056468899</v>
      </c>
      <c r="K37" s="31">
        <f t="shared" si="3"/>
        <v>6.4983122243151499</v>
      </c>
      <c r="L37" s="31">
        <f t="shared" si="3"/>
        <v>5.3076527358758501</v>
      </c>
      <c r="M37" s="31">
        <f t="shared" si="3"/>
        <v>6.0109520153226965</v>
      </c>
      <c r="N37" s="31">
        <f t="shared" si="3"/>
        <v>5.1186673255046342</v>
      </c>
      <c r="O37" s="31">
        <f t="shared" si="3"/>
        <v>4.991023862756558</v>
      </c>
      <c r="P37" s="31">
        <f t="shared" si="3"/>
        <v>5.0976274605323955</v>
      </c>
      <c r="Q37" s="31">
        <f t="shared" si="3"/>
        <v>5.362420752760225</v>
      </c>
      <c r="R37" s="31">
        <f t="shared" si="3"/>
        <v>5.2198448842167577</v>
      </c>
      <c r="S37" s="31">
        <f t="shared" si="3"/>
        <v>7.2503524781433004</v>
      </c>
      <c r="T37" s="31">
        <f t="shared" si="3"/>
        <v>5.4535920016059132</v>
      </c>
      <c r="U37" s="31">
        <f t="shared" si="3"/>
        <v>5.0958915187437679</v>
      </c>
      <c r="V37" s="31">
        <f t="shared" si="4"/>
        <v>3.3562518527728464</v>
      </c>
      <c r="W37" s="31">
        <f t="shared" si="4"/>
        <v>3.9823621479281779</v>
      </c>
    </row>
    <row r="38" spans="1:23" ht="18" customHeight="1" x14ac:dyDescent="0.15">
      <c r="A38" s="14" t="s">
        <v>46</v>
      </c>
      <c r="B38" s="31">
        <f t="shared" si="2"/>
        <v>34.85210974838688</v>
      </c>
      <c r="C38" s="31">
        <f t="shared" si="2"/>
        <v>35.644676227627592</v>
      </c>
      <c r="D38" s="31">
        <f t="shared" si="3"/>
        <v>37.659587665217245</v>
      </c>
      <c r="E38" s="31">
        <f t="shared" si="3"/>
        <v>38.644814170506038</v>
      </c>
      <c r="F38" s="31">
        <f t="shared" si="3"/>
        <v>41.154756139313925</v>
      </c>
      <c r="G38" s="31">
        <f t="shared" si="3"/>
        <v>46.039042977992146</v>
      </c>
      <c r="H38" s="31">
        <f t="shared" si="3"/>
        <v>46.137051462481232</v>
      </c>
      <c r="I38" s="31">
        <f t="shared" si="3"/>
        <v>46.592595379585958</v>
      </c>
      <c r="J38" s="31">
        <f t="shared" si="3"/>
        <v>44.804868860465611</v>
      </c>
      <c r="K38" s="31">
        <f t="shared" si="3"/>
        <v>48.517230514882748</v>
      </c>
      <c r="L38" s="31">
        <f t="shared" si="3"/>
        <v>51.253476445906763</v>
      </c>
      <c r="M38" s="31">
        <f t="shared" si="3"/>
        <v>50.930571665596524</v>
      </c>
      <c r="N38" s="31">
        <f t="shared" si="3"/>
        <v>52.010487651841508</v>
      </c>
      <c r="O38" s="31">
        <f t="shared" si="3"/>
        <v>52.696726730774856</v>
      </c>
      <c r="P38" s="31">
        <f t="shared" si="3"/>
        <v>53.191469069265274</v>
      </c>
      <c r="Q38" s="31">
        <f t="shared" si="3"/>
        <v>53.419305725079582</v>
      </c>
      <c r="R38" s="31">
        <f t="shared" si="3"/>
        <v>53.278970048180028</v>
      </c>
      <c r="S38" s="31">
        <f t="shared" si="3"/>
        <v>49.288267735930056</v>
      </c>
      <c r="T38" s="31">
        <f t="shared" si="3"/>
        <v>46.347294934852968</v>
      </c>
      <c r="U38" s="31">
        <f t="shared" si="3"/>
        <v>46.38192681597377</v>
      </c>
      <c r="V38" s="31">
        <f t="shared" si="4"/>
        <v>47.231552252887923</v>
      </c>
      <c r="W38" s="31">
        <f t="shared" si="4"/>
        <v>48.766481553852401</v>
      </c>
    </row>
    <row r="39" spans="1:23" ht="18" customHeight="1" x14ac:dyDescent="0.15">
      <c r="A39" s="14" t="s">
        <v>47</v>
      </c>
      <c r="B39" s="31">
        <f t="shared" si="2"/>
        <v>34.808340730314413</v>
      </c>
      <c r="C39" s="31">
        <f t="shared" si="2"/>
        <v>35.603806415005906</v>
      </c>
      <c r="D39" s="31">
        <f t="shared" si="3"/>
        <v>37.63363091455745</v>
      </c>
      <c r="E39" s="31">
        <f t="shared" si="3"/>
        <v>38.619683550337591</v>
      </c>
      <c r="F39" s="31">
        <f t="shared" si="3"/>
        <v>41.129490767151886</v>
      </c>
      <c r="G39" s="31">
        <f t="shared" si="3"/>
        <v>46.005707094311326</v>
      </c>
      <c r="H39" s="31">
        <f t="shared" si="3"/>
        <v>44.483882818490756</v>
      </c>
      <c r="I39" s="31">
        <f t="shared" si="3"/>
        <v>46.556618676914781</v>
      </c>
      <c r="J39" s="31">
        <f t="shared" si="3"/>
        <v>44.76643762130449</v>
      </c>
      <c r="K39" s="31">
        <f t="shared" si="3"/>
        <v>48.458446331655225</v>
      </c>
      <c r="L39" s="31">
        <f t="shared" si="3"/>
        <v>51.19056014318403</v>
      </c>
      <c r="M39" s="31">
        <f t="shared" si="3"/>
        <v>50.85844390322427</v>
      </c>
      <c r="N39" s="31">
        <f t="shared" si="3"/>
        <v>51.94298198112768</v>
      </c>
      <c r="O39" s="31">
        <f t="shared" si="3"/>
        <v>52.626842120199754</v>
      </c>
      <c r="P39" s="31">
        <f t="shared" si="3"/>
        <v>53.119230059743238</v>
      </c>
      <c r="Q39" s="31">
        <f t="shared" si="3"/>
        <v>53.315707996204729</v>
      </c>
      <c r="R39" s="31">
        <f t="shared" si="3"/>
        <v>52.125001326621721</v>
      </c>
      <c r="S39" s="31">
        <f t="shared" si="3"/>
        <v>48.184697245648621</v>
      </c>
      <c r="T39" s="31">
        <f t="shared" si="3"/>
        <v>45.347527436460147</v>
      </c>
      <c r="U39" s="31">
        <f t="shared" si="3"/>
        <v>45.444231699606966</v>
      </c>
      <c r="V39" s="31">
        <f t="shared" si="4"/>
        <v>46.29097262248969</v>
      </c>
      <c r="W39" s="31">
        <f t="shared" si="4"/>
        <v>47.391718130684168</v>
      </c>
    </row>
    <row r="40" spans="1:23" ht="18" customHeight="1" x14ac:dyDescent="0.15">
      <c r="A40" s="14" t="s">
        <v>48</v>
      </c>
      <c r="B40" s="31">
        <f t="shared" si="2"/>
        <v>0.76076375659727291</v>
      </c>
      <c r="C40" s="31">
        <f t="shared" si="2"/>
        <v>0.73094491483675306</v>
      </c>
      <c r="D40" s="31">
        <f t="shared" si="3"/>
        <v>0.82667756175993057</v>
      </c>
      <c r="E40" s="31">
        <f t="shared" si="3"/>
        <v>0.79767836518302859</v>
      </c>
      <c r="F40" s="31">
        <f t="shared" si="3"/>
        <v>0.8190236139579764</v>
      </c>
      <c r="G40" s="31">
        <f t="shared" si="3"/>
        <v>0.87366603177224389</v>
      </c>
      <c r="H40" s="31">
        <f t="shared" si="3"/>
        <v>0.85415218531358383</v>
      </c>
      <c r="I40" s="31">
        <f t="shared" si="3"/>
        <v>0.84495400245277563</v>
      </c>
      <c r="J40" s="31">
        <f t="shared" si="3"/>
        <v>0.83528206838019481</v>
      </c>
      <c r="K40" s="31">
        <f t="shared" si="3"/>
        <v>0.8778879152635396</v>
      </c>
      <c r="L40" s="31">
        <f t="shared" si="3"/>
        <v>0.91079935481450913</v>
      </c>
      <c r="M40" s="31">
        <f t="shared" si="3"/>
        <v>0.97194076181454025</v>
      </c>
      <c r="N40" s="31">
        <f t="shared" si="3"/>
        <v>1.0060846782782902</v>
      </c>
      <c r="O40" s="31">
        <f t="shared" si="3"/>
        <v>1.0466062951134871</v>
      </c>
      <c r="P40" s="31">
        <f t="shared" si="3"/>
        <v>1.1142134777237829</v>
      </c>
      <c r="Q40" s="31">
        <f t="shared" si="3"/>
        <v>1.1766393247479012</v>
      </c>
      <c r="R40" s="31">
        <f t="shared" si="3"/>
        <v>1.2049454163283184</v>
      </c>
      <c r="S40" s="31">
        <f t="shared" si="3"/>
        <v>1.2268791341596574</v>
      </c>
      <c r="T40" s="31">
        <f t="shared" si="3"/>
        <v>1.1962186514567983</v>
      </c>
      <c r="U40" s="31">
        <f t="shared" si="3"/>
        <v>1.2192728630880385</v>
      </c>
      <c r="V40" s="31">
        <f t="shared" si="4"/>
        <v>1.2916697709657599</v>
      </c>
      <c r="W40" s="31">
        <f t="shared" si="4"/>
        <v>1.3377187341746244</v>
      </c>
    </row>
    <row r="41" spans="1:23" ht="18" customHeight="1" x14ac:dyDescent="0.15">
      <c r="A41" s="14" t="s">
        <v>49</v>
      </c>
      <c r="B41" s="31">
        <f t="shared" si="2"/>
        <v>4.3694452417408325</v>
      </c>
      <c r="C41" s="31">
        <f t="shared" si="2"/>
        <v>4.7177975205519838</v>
      </c>
      <c r="D41" s="31">
        <f t="shared" si="3"/>
        <v>4.3604812853513248</v>
      </c>
      <c r="E41" s="31">
        <f t="shared" si="3"/>
        <v>4.1289197650903944</v>
      </c>
      <c r="F41" s="31">
        <f t="shared" si="3"/>
        <v>4.3337991937805809</v>
      </c>
      <c r="G41" s="31">
        <f t="shared" si="3"/>
        <v>4.7191450397573744</v>
      </c>
      <c r="H41" s="31">
        <f t="shared" si="3"/>
        <v>5.0192872289054193</v>
      </c>
      <c r="I41" s="31">
        <f t="shared" si="3"/>
        <v>4.9177203469400936</v>
      </c>
      <c r="J41" s="31">
        <f t="shared" si="3"/>
        <v>5.4416046415439911</v>
      </c>
      <c r="K41" s="31">
        <f t="shared" si="3"/>
        <v>5.9868448355885011</v>
      </c>
      <c r="L41" s="31">
        <f t="shared" si="3"/>
        <v>5.1562377755033149</v>
      </c>
      <c r="M41" s="31">
        <f t="shared" si="3"/>
        <v>4.8814982059604697</v>
      </c>
      <c r="N41" s="31">
        <f t="shared" si="3"/>
        <v>4.7737052295825171</v>
      </c>
      <c r="O41" s="31">
        <f t="shared" si="3"/>
        <v>4.6265463522095684</v>
      </c>
      <c r="P41" s="31">
        <f t="shared" si="3"/>
        <v>4.8763701511085422</v>
      </c>
      <c r="Q41" s="31">
        <f t="shared" si="3"/>
        <v>5.0940572844747996</v>
      </c>
      <c r="R41" s="31">
        <f t="shared" si="3"/>
        <v>4.8615738351759274</v>
      </c>
      <c r="S41" s="31">
        <f t="shared" si="3"/>
        <v>4.970857072595531</v>
      </c>
      <c r="T41" s="31">
        <f t="shared" si="3"/>
        <v>4.6899364495607037</v>
      </c>
      <c r="U41" s="31">
        <f t="shared" si="3"/>
        <v>4.4080920042363667</v>
      </c>
      <c r="V41" s="31">
        <f t="shared" si="4"/>
        <v>4.2810489290019342</v>
      </c>
      <c r="W41" s="31">
        <f t="shared" si="4"/>
        <v>4.4780706448912264</v>
      </c>
    </row>
    <row r="42" spans="1:23" ht="18" customHeight="1" x14ac:dyDescent="0.15">
      <c r="A42" s="14" t="s">
        <v>50</v>
      </c>
      <c r="B42" s="31">
        <f t="shared" si="2"/>
        <v>5.7466626762124322E-2</v>
      </c>
      <c r="C42" s="31">
        <f t="shared" si="2"/>
        <v>5.8142911958411793E-2</v>
      </c>
      <c r="D42" s="31">
        <f t="shared" si="3"/>
        <v>3.3063956197589978E-2</v>
      </c>
      <c r="E42" s="31">
        <f t="shared" si="3"/>
        <v>2.8521092004012465E-2</v>
      </c>
      <c r="F42" s="31">
        <f t="shared" si="3"/>
        <v>2.8749142188626529E-2</v>
      </c>
      <c r="G42" s="31">
        <f t="shared" si="3"/>
        <v>2.3065312753749293E-2</v>
      </c>
      <c r="H42" s="31">
        <f t="shared" si="3"/>
        <v>1.9036562801485479E-2</v>
      </c>
      <c r="I42" s="31">
        <f t="shared" si="3"/>
        <v>1.7899144225699867E-2</v>
      </c>
      <c r="J42" s="31">
        <f t="shared" si="3"/>
        <v>1.7287179434400987E-2</v>
      </c>
      <c r="K42" s="31">
        <f t="shared" si="3"/>
        <v>1.8723066733519891E-2</v>
      </c>
      <c r="L42" s="31">
        <f t="shared" si="3"/>
        <v>2.199739567982938E-2</v>
      </c>
      <c r="M42" s="31">
        <f t="shared" si="3"/>
        <v>2.0465335741525953E-2</v>
      </c>
      <c r="N42" s="31">
        <f t="shared" si="3"/>
        <v>1.7882955229596324E-2</v>
      </c>
      <c r="O42" s="31">
        <f t="shared" si="3"/>
        <v>1.891230102175203E-2</v>
      </c>
      <c r="P42" s="31">
        <f t="shared" si="3"/>
        <v>2.075964895347954E-2</v>
      </c>
      <c r="Q42" s="31">
        <f t="shared" si="3"/>
        <v>2.1763594407429816E-2</v>
      </c>
      <c r="R42" s="31">
        <f t="shared" si="3"/>
        <v>2.0669483598509477E-2</v>
      </c>
      <c r="S42" s="31">
        <f t="shared" si="3"/>
        <v>2.101543242307766E-2</v>
      </c>
      <c r="T42" s="31">
        <f t="shared" si="3"/>
        <v>1.9634527801517317E-2</v>
      </c>
      <c r="U42" s="31">
        <f t="shared" si="3"/>
        <v>1.7708271082466646E-2</v>
      </c>
      <c r="V42" s="31">
        <f t="shared" si="4"/>
        <v>1.7146011025712903E-2</v>
      </c>
      <c r="W42" s="31">
        <f t="shared" si="4"/>
        <v>1.8143434358520349E-2</v>
      </c>
    </row>
    <row r="43" spans="1:23" ht="18" customHeight="1" x14ac:dyDescent="0.15">
      <c r="A43" s="14" t="s">
        <v>51</v>
      </c>
      <c r="B43" s="31">
        <f t="shared" si="2"/>
        <v>0.54188802281504755</v>
      </c>
      <c r="C43" s="31">
        <f t="shared" si="2"/>
        <v>1.1372585712390402</v>
      </c>
      <c r="D43" s="31">
        <f t="shared" si="3"/>
        <v>1.5191722066350624</v>
      </c>
      <c r="E43" s="31">
        <f t="shared" si="3"/>
        <v>1.3494447008243433</v>
      </c>
      <c r="F43" s="31">
        <f t="shared" si="3"/>
        <v>1.3628615536928284</v>
      </c>
      <c r="G43" s="31">
        <f t="shared" si="3"/>
        <v>1.2626463766704683</v>
      </c>
      <c r="H43" s="31">
        <f t="shared" si="3"/>
        <v>1.0464268777230195</v>
      </c>
      <c r="I43" s="31">
        <f t="shared" si="3"/>
        <v>0.94037937265047489</v>
      </c>
      <c r="J43" s="31">
        <f t="shared" si="3"/>
        <v>0.71815416740246296</v>
      </c>
      <c r="K43" s="31">
        <f t="shared" si="3"/>
        <v>0.16555912783646257</v>
      </c>
      <c r="L43" s="31">
        <f t="shared" si="3"/>
        <v>0.15995670183749255</v>
      </c>
      <c r="M43" s="31">
        <f t="shared" si="3"/>
        <v>0.13491349328501506</v>
      </c>
      <c r="N43" s="31">
        <f t="shared" si="3"/>
        <v>0.15865461855485286</v>
      </c>
      <c r="O43" s="31">
        <f t="shared" si="3"/>
        <v>9.8358376796890315E-2</v>
      </c>
      <c r="P43" s="31">
        <f t="shared" si="3"/>
        <v>7.4243586353571944E-4</v>
      </c>
      <c r="Q43" s="31">
        <f t="shared" si="3"/>
        <v>7.6068059428316599E-4</v>
      </c>
      <c r="R43" s="31">
        <f t="shared" si="3"/>
        <v>7.515132809893816E-4</v>
      </c>
      <c r="S43" s="31">
        <f t="shared" si="3"/>
        <v>7.4125515547204454E-4</v>
      </c>
      <c r="T43" s="31">
        <f t="shared" si="3"/>
        <v>3.4621140960345985E-2</v>
      </c>
      <c r="U43" s="31">
        <f t="shared" si="3"/>
        <v>0</v>
      </c>
      <c r="V43" s="31">
        <f t="shared" si="4"/>
        <v>0</v>
      </c>
      <c r="W43" s="31">
        <f t="shared" si="4"/>
        <v>0</v>
      </c>
    </row>
    <row r="44" spans="1:23" ht="18" customHeight="1" x14ac:dyDescent="0.15">
      <c r="A44" s="14" t="s">
        <v>52</v>
      </c>
      <c r="B44" s="31">
        <f t="shared" si="2"/>
        <v>0</v>
      </c>
      <c r="C44" s="31">
        <f t="shared" si="2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31">
        <f t="shared" si="3"/>
        <v>0</v>
      </c>
      <c r="I44" s="31">
        <f t="shared" si="3"/>
        <v>0</v>
      </c>
      <c r="J44" s="31">
        <f t="shared" si="3"/>
        <v>0</v>
      </c>
      <c r="K44" s="31">
        <f t="shared" si="3"/>
        <v>0</v>
      </c>
      <c r="L44" s="31">
        <f t="shared" si="3"/>
        <v>0</v>
      </c>
      <c r="M44" s="31">
        <f t="shared" si="3"/>
        <v>0</v>
      </c>
      <c r="N44" s="31">
        <f t="shared" si="3"/>
        <v>0</v>
      </c>
      <c r="O44" s="31">
        <f t="shared" si="3"/>
        <v>0</v>
      </c>
      <c r="P44" s="31">
        <f t="shared" si="3"/>
        <v>0</v>
      </c>
      <c r="Q44" s="31">
        <f t="shared" si="3"/>
        <v>5.8067220937646262E-6</v>
      </c>
      <c r="R44" s="31">
        <f t="shared" si="3"/>
        <v>5.7367426029723784E-6</v>
      </c>
      <c r="S44" s="31">
        <f t="shared" si="3"/>
        <v>5.6584363013133168E-6</v>
      </c>
      <c r="T44" s="31">
        <f t="shared" si="3"/>
        <v>5.2937524404198754E-6</v>
      </c>
      <c r="U44" s="31">
        <f t="shared" si="3"/>
        <v>5.2375838753228776E-6</v>
      </c>
      <c r="V44" s="31">
        <f t="shared" si="4"/>
        <v>0</v>
      </c>
      <c r="W44" s="31">
        <f t="shared" si="4"/>
        <v>0</v>
      </c>
    </row>
    <row r="45" spans="1:23" ht="18" customHeight="1" x14ac:dyDescent="0.15">
      <c r="A45" s="14" t="s">
        <v>53</v>
      </c>
      <c r="B45" s="31">
        <f t="shared" si="2"/>
        <v>1.0276781582896068</v>
      </c>
      <c r="C45" s="31">
        <f t="shared" si="2"/>
        <v>0</v>
      </c>
      <c r="D45" s="31">
        <f t="shared" si="3"/>
        <v>0</v>
      </c>
      <c r="E45" s="31">
        <f t="shared" si="3"/>
        <v>0</v>
      </c>
      <c r="F45" s="31">
        <f t="shared" si="3"/>
        <v>0</v>
      </c>
      <c r="G45" s="31">
        <f t="shared" si="3"/>
        <v>0</v>
      </c>
      <c r="H45" s="31">
        <f t="shared" si="3"/>
        <v>0</v>
      </c>
      <c r="I45" s="31">
        <f t="shared" si="3"/>
        <v>0</v>
      </c>
      <c r="J45" s="31">
        <f t="shared" si="3"/>
        <v>0</v>
      </c>
      <c r="K45" s="31">
        <f t="shared" si="3"/>
        <v>0</v>
      </c>
      <c r="L45" s="31">
        <f t="shared" si="3"/>
        <v>0</v>
      </c>
      <c r="M45" s="31">
        <f t="shared" si="3"/>
        <v>0</v>
      </c>
      <c r="N45" s="31">
        <f t="shared" si="3"/>
        <v>0</v>
      </c>
      <c r="O45" s="31">
        <f t="shared" si="3"/>
        <v>0</v>
      </c>
      <c r="P45" s="31">
        <f t="shared" si="3"/>
        <v>0</v>
      </c>
      <c r="Q45" s="31">
        <f t="shared" si="3"/>
        <v>5.8067220937646262E-6</v>
      </c>
      <c r="R45" s="31">
        <f t="shared" si="3"/>
        <v>5.7367426029723784E-6</v>
      </c>
      <c r="S45" s="31">
        <f t="shared" si="3"/>
        <v>5.6584363013133168E-6</v>
      </c>
      <c r="T45" s="31">
        <f t="shared" si="3"/>
        <v>5.2937524404198754E-6</v>
      </c>
      <c r="U45" s="31">
        <f t="shared" si="3"/>
        <v>5.2375838753228776E-6</v>
      </c>
      <c r="V45" s="31">
        <f t="shared" si="4"/>
        <v>0</v>
      </c>
      <c r="W45" s="31">
        <f t="shared" si="4"/>
        <v>0</v>
      </c>
    </row>
    <row r="46" spans="1:23" ht="18" customHeight="1" x14ac:dyDescent="0.15">
      <c r="A46" s="14" t="s">
        <v>54</v>
      </c>
      <c r="B46" s="31">
        <f t="shared" si="2"/>
        <v>6.6300613991989801</v>
      </c>
      <c r="C46" s="31">
        <f t="shared" si="2"/>
        <v>6.462056265666563</v>
      </c>
      <c r="D46" s="31">
        <f t="shared" si="3"/>
        <v>4.9249731920701789</v>
      </c>
      <c r="E46" s="31">
        <f t="shared" si="3"/>
        <v>4.9314386483839208</v>
      </c>
      <c r="F46" s="31">
        <f t="shared" si="3"/>
        <v>5.2533697703520241</v>
      </c>
      <c r="G46" s="31">
        <f t="shared" si="3"/>
        <v>5.6135373192497315</v>
      </c>
      <c r="H46" s="31">
        <f t="shared" si="3"/>
        <v>5.6799370798334499</v>
      </c>
      <c r="I46" s="31">
        <f t="shared" si="3"/>
        <v>5.7016199538883194</v>
      </c>
      <c r="J46" s="31">
        <f t="shared" si="3"/>
        <v>5.4779928040905554</v>
      </c>
      <c r="K46" s="31">
        <f t="shared" si="3"/>
        <v>5.8759991987776701</v>
      </c>
      <c r="L46" s="31">
        <f t="shared" si="3"/>
        <v>6.0972386704034554</v>
      </c>
      <c r="M46" s="31">
        <f t="shared" si="3"/>
        <v>6.1075653855344436</v>
      </c>
      <c r="N46" s="31">
        <f t="shared" si="3"/>
        <v>6.2786514572813594</v>
      </c>
      <c r="O46" s="31">
        <f t="shared" si="3"/>
        <v>6.3464072836082446</v>
      </c>
      <c r="P46" s="31">
        <f t="shared" si="3"/>
        <v>6.2545424224996902</v>
      </c>
      <c r="Q46" s="31">
        <f t="shared" si="3"/>
        <v>6.310821058890614</v>
      </c>
      <c r="R46" s="31">
        <f t="shared" si="3"/>
        <v>6.1458756119311628</v>
      </c>
      <c r="S46" s="31">
        <f t="shared" si="3"/>
        <v>5.6207567739828717</v>
      </c>
      <c r="T46" s="31">
        <f t="shared" si="3"/>
        <v>5.3902151973892058</v>
      </c>
      <c r="U46" s="31">
        <f t="shared" si="3"/>
        <v>5.3146706347998798</v>
      </c>
      <c r="V46" s="31">
        <f t="shared" si="4"/>
        <v>5.3209012038620678</v>
      </c>
      <c r="W46" s="31">
        <f t="shared" si="4"/>
        <v>5.4194383113551625</v>
      </c>
    </row>
    <row r="47" spans="1:23" ht="18" customHeight="1" x14ac:dyDescent="0.15">
      <c r="A47" s="14" t="s">
        <v>55</v>
      </c>
      <c r="B47" s="31">
        <f t="shared" si="2"/>
        <v>0</v>
      </c>
      <c r="C47" s="31">
        <f t="shared" si="2"/>
        <v>0</v>
      </c>
      <c r="D47" s="31">
        <f t="shared" si="3"/>
        <v>0</v>
      </c>
      <c r="E47" s="31">
        <f t="shared" si="3"/>
        <v>0</v>
      </c>
      <c r="F47" s="31">
        <f t="shared" si="3"/>
        <v>0</v>
      </c>
      <c r="G47" s="31">
        <f t="shared" ref="G47:U50" si="5">G18/G$22*100</f>
        <v>0</v>
      </c>
      <c r="H47" s="31">
        <f t="shared" si="5"/>
        <v>0</v>
      </c>
      <c r="I47" s="31">
        <f t="shared" si="5"/>
        <v>7.8974529638458808E-3</v>
      </c>
      <c r="J47" s="31">
        <f t="shared" si="5"/>
        <v>9.7619321533487461E-3</v>
      </c>
      <c r="K47" s="31">
        <f t="shared" si="5"/>
        <v>8.5542764606638799E-3</v>
      </c>
      <c r="L47" s="31">
        <f t="shared" si="5"/>
        <v>8.6917846023588929E-3</v>
      </c>
      <c r="M47" s="31">
        <f t="shared" si="5"/>
        <v>8.840186794305066E-3</v>
      </c>
      <c r="N47" s="31">
        <f t="shared" si="5"/>
        <v>1.5060784098551319E-2</v>
      </c>
      <c r="O47" s="31">
        <f t="shared" si="5"/>
        <v>1.441702665814098E-2</v>
      </c>
      <c r="P47" s="31">
        <f t="shared" si="5"/>
        <v>1.428903485051054E-2</v>
      </c>
      <c r="Q47" s="31">
        <f t="shared" si="5"/>
        <v>1.2745754995813353E-2</v>
      </c>
      <c r="R47" s="31">
        <f t="shared" si="5"/>
        <v>1.2305312883375752E-2</v>
      </c>
      <c r="S47" s="31">
        <f t="shared" si="5"/>
        <v>1.6975308903939953E-3</v>
      </c>
      <c r="T47" s="31">
        <f t="shared" si="5"/>
        <v>0.12173513111989544</v>
      </c>
      <c r="U47" s="31">
        <f t="shared" si="5"/>
        <v>7.6358735318332219E-2</v>
      </c>
      <c r="V47" s="31">
        <f t="shared" ref="V47:W50" si="6">V18/V$22*100</f>
        <v>7.322629006689757E-2</v>
      </c>
      <c r="W47" s="31">
        <f t="shared" si="6"/>
        <v>7.219759306323402E-2</v>
      </c>
    </row>
    <row r="48" spans="1:23" ht="18" customHeight="1" x14ac:dyDescent="0.15">
      <c r="A48" s="14" t="s">
        <v>56</v>
      </c>
      <c r="B48" s="31">
        <f t="shared" si="2"/>
        <v>0</v>
      </c>
      <c r="C48" s="31">
        <f t="shared" si="2"/>
        <v>0</v>
      </c>
      <c r="D48" s="31">
        <f t="shared" ref="D48:L48" si="7">D19/D$22*100</f>
        <v>0</v>
      </c>
      <c r="E48" s="31">
        <f t="shared" si="7"/>
        <v>0</v>
      </c>
      <c r="F48" s="31">
        <f t="shared" si="7"/>
        <v>0</v>
      </c>
      <c r="G48" s="31">
        <f t="shared" si="7"/>
        <v>0</v>
      </c>
      <c r="H48" s="31">
        <f t="shared" si="7"/>
        <v>0</v>
      </c>
      <c r="I48" s="31">
        <f t="shared" si="7"/>
        <v>0</v>
      </c>
      <c r="J48" s="31">
        <f t="shared" si="7"/>
        <v>0</v>
      </c>
      <c r="K48" s="31">
        <f t="shared" si="7"/>
        <v>0</v>
      </c>
      <c r="L48" s="31">
        <f t="shared" si="7"/>
        <v>0</v>
      </c>
      <c r="M48" s="31">
        <f t="shared" si="5"/>
        <v>0</v>
      </c>
      <c r="N48" s="31">
        <f t="shared" si="5"/>
        <v>0</v>
      </c>
      <c r="O48" s="31">
        <f t="shared" si="5"/>
        <v>0</v>
      </c>
      <c r="P48" s="31">
        <f t="shared" si="5"/>
        <v>0</v>
      </c>
      <c r="Q48" s="31">
        <f t="shared" si="5"/>
        <v>5.8067220937646262E-6</v>
      </c>
      <c r="R48" s="31">
        <f t="shared" si="5"/>
        <v>5.7367426029723784E-6</v>
      </c>
      <c r="S48" s="31">
        <f t="shared" si="5"/>
        <v>5.6584363013133168E-6</v>
      </c>
      <c r="T48" s="31">
        <f t="shared" si="5"/>
        <v>0</v>
      </c>
      <c r="U48" s="31">
        <f t="shared" si="5"/>
        <v>0</v>
      </c>
      <c r="V48" s="31">
        <f t="shared" si="6"/>
        <v>0</v>
      </c>
      <c r="W48" s="31">
        <f t="shared" si="6"/>
        <v>0</v>
      </c>
    </row>
    <row r="49" spans="1:23" ht="18" customHeight="1" x14ac:dyDescent="0.15">
      <c r="A49" s="14" t="s">
        <v>57</v>
      </c>
      <c r="B49" s="31">
        <f t="shared" si="2"/>
        <v>6.6300613991989801</v>
      </c>
      <c r="C49" s="31">
        <f t="shared" si="2"/>
        <v>6.462056265666563</v>
      </c>
      <c r="D49" s="31">
        <f t="shared" ref="D49:L49" si="8">D20/D$22*100</f>
        <v>4.9249731920701789</v>
      </c>
      <c r="E49" s="31">
        <f t="shared" si="8"/>
        <v>4.9314386483839208</v>
      </c>
      <c r="F49" s="31">
        <f t="shared" si="8"/>
        <v>5.2533697703520241</v>
      </c>
      <c r="G49" s="31">
        <f t="shared" si="8"/>
        <v>5.6135373192497315</v>
      </c>
      <c r="H49" s="31">
        <f t="shared" si="8"/>
        <v>5.6799370798334499</v>
      </c>
      <c r="I49" s="31">
        <f t="shared" si="8"/>
        <v>5.6937225009244745</v>
      </c>
      <c r="J49" s="31">
        <f t="shared" si="8"/>
        <v>5.468230871937207</v>
      </c>
      <c r="K49" s="31">
        <f t="shared" si="8"/>
        <v>5.8674449223170067</v>
      </c>
      <c r="L49" s="31">
        <f t="shared" si="8"/>
        <v>6.0885468858010965</v>
      </c>
      <c r="M49" s="31">
        <f t="shared" si="5"/>
        <v>6.0987251987401381</v>
      </c>
      <c r="N49" s="31">
        <f t="shared" si="5"/>
        <v>6.2635906731828079</v>
      </c>
      <c r="O49" s="31">
        <f t="shared" si="5"/>
        <v>6.3319902569501041</v>
      </c>
      <c r="P49" s="31">
        <f t="shared" si="5"/>
        <v>6.2402533876491795</v>
      </c>
      <c r="Q49" s="31">
        <f t="shared" si="5"/>
        <v>6.2980636904506131</v>
      </c>
      <c r="R49" s="31">
        <f t="shared" si="5"/>
        <v>6.1335588255625808</v>
      </c>
      <c r="S49" s="31">
        <f t="shared" si="5"/>
        <v>5.619047926219876</v>
      </c>
      <c r="T49" s="31">
        <f t="shared" si="5"/>
        <v>5.2684747725168704</v>
      </c>
      <c r="U49" s="31">
        <f t="shared" si="5"/>
        <v>5.2383066618976724</v>
      </c>
      <c r="V49" s="31">
        <f t="shared" si="6"/>
        <v>5.2476749137951693</v>
      </c>
      <c r="W49" s="31">
        <f t="shared" si="6"/>
        <v>5.3472407182919284</v>
      </c>
    </row>
    <row r="50" spans="1:23" ht="18" customHeight="1" x14ac:dyDescent="0.15">
      <c r="A50" s="14" t="s">
        <v>58</v>
      </c>
      <c r="B50" s="31">
        <f t="shared" ref="B50:L50" si="9">B21/B$22*100</f>
        <v>0</v>
      </c>
      <c r="C50" s="31">
        <f t="shared" si="9"/>
        <v>0</v>
      </c>
      <c r="D50" s="31">
        <f t="shared" si="9"/>
        <v>0</v>
      </c>
      <c r="E50" s="31">
        <f t="shared" si="9"/>
        <v>0</v>
      </c>
      <c r="F50" s="31">
        <f t="shared" si="9"/>
        <v>0</v>
      </c>
      <c r="G50" s="31">
        <f t="shared" si="9"/>
        <v>0</v>
      </c>
      <c r="H50" s="31">
        <f t="shared" si="9"/>
        <v>0</v>
      </c>
      <c r="I50" s="31">
        <f t="shared" si="9"/>
        <v>0</v>
      </c>
      <c r="J50" s="31">
        <f t="shared" si="9"/>
        <v>0</v>
      </c>
      <c r="K50" s="31">
        <f t="shared" si="9"/>
        <v>0</v>
      </c>
      <c r="L50" s="31">
        <f t="shared" si="9"/>
        <v>0</v>
      </c>
      <c r="M50" s="31">
        <f t="shared" si="5"/>
        <v>0</v>
      </c>
      <c r="N50" s="31">
        <f t="shared" si="5"/>
        <v>0</v>
      </c>
      <c r="O50" s="31">
        <f t="shared" si="5"/>
        <v>0</v>
      </c>
      <c r="P50" s="31">
        <f t="shared" si="5"/>
        <v>0</v>
      </c>
      <c r="Q50" s="31">
        <f t="shared" si="5"/>
        <v>5.8067220937646262E-6</v>
      </c>
      <c r="R50" s="31">
        <f t="shared" si="5"/>
        <v>5.7367426029723784E-6</v>
      </c>
      <c r="S50" s="31">
        <f t="shared" si="5"/>
        <v>5.6584363013133168E-6</v>
      </c>
      <c r="T50" s="31">
        <f t="shared" si="5"/>
        <v>5.2937524404198754E-6</v>
      </c>
      <c r="U50" s="31">
        <f t="shared" si="5"/>
        <v>5.2375838753228776E-6</v>
      </c>
      <c r="V50" s="31">
        <f t="shared" si="6"/>
        <v>0</v>
      </c>
      <c r="W50" s="31">
        <f t="shared" si="6"/>
        <v>0</v>
      </c>
    </row>
    <row r="51" spans="1:23" ht="18" customHeight="1" x14ac:dyDescent="0.15">
      <c r="A51" s="14" t="s">
        <v>59</v>
      </c>
      <c r="B51" s="32">
        <f>+B33+B38+B40+B41+B42+B43+B44+B45+B46</f>
        <v>99.999999999999986</v>
      </c>
      <c r="C51" s="32">
        <f>+C33+C38+C40+C41+C42+C43+C44+C45+C46</f>
        <v>100.00000000000001</v>
      </c>
      <c r="D51" s="32">
        <f t="shared" ref="D51:R51" si="10">+D33+D38+D40+D41+D42+D43+D44+D45+D46</f>
        <v>100.00000000000001</v>
      </c>
      <c r="E51" s="32">
        <f t="shared" si="10"/>
        <v>100</v>
      </c>
      <c r="F51" s="32">
        <f t="shared" si="10"/>
        <v>100</v>
      </c>
      <c r="G51" s="32">
        <f t="shared" si="10"/>
        <v>100</v>
      </c>
      <c r="H51" s="32">
        <f t="shared" si="10"/>
        <v>100.00000000000001</v>
      </c>
      <c r="I51" s="32">
        <f t="shared" si="10"/>
        <v>100</v>
      </c>
      <c r="J51" s="32">
        <f t="shared" si="10"/>
        <v>100</v>
      </c>
      <c r="K51" s="32">
        <f t="shared" si="10"/>
        <v>100</v>
      </c>
      <c r="L51" s="32">
        <f t="shared" si="10"/>
        <v>100</v>
      </c>
      <c r="M51" s="32">
        <f t="shared" si="10"/>
        <v>99.999999999999986</v>
      </c>
      <c r="N51" s="32">
        <f t="shared" si="10"/>
        <v>99.999999999999986</v>
      </c>
      <c r="O51" s="32">
        <f t="shared" si="10"/>
        <v>100.00000000000001</v>
      </c>
      <c r="P51" s="32">
        <f t="shared" si="10"/>
        <v>100.00000000000001</v>
      </c>
      <c r="Q51" s="32">
        <f t="shared" si="10"/>
        <v>100</v>
      </c>
      <c r="R51" s="32">
        <f t="shared" si="10"/>
        <v>100</v>
      </c>
      <c r="S51" s="32">
        <f>+S33+S38+S40+S41+S42+S43+S44+S45+S46</f>
        <v>100.00000000000003</v>
      </c>
      <c r="T51" s="32">
        <f>+T33+T38+T40+T41+T42+T43+T44+T45+T46</f>
        <v>100</v>
      </c>
      <c r="U51" s="32">
        <f>+U33+U38+U40+U41+U42+U43+U44+U45+U46</f>
        <v>100</v>
      </c>
      <c r="V51" s="32">
        <f>+V33+V38+V40+V41+V42+V43+V44+V45+V46</f>
        <v>100.00000000000001</v>
      </c>
      <c r="W51" s="32">
        <f>+W33+W38+W40+W41+W42+W43+W44+W45+W46</f>
        <v>100.00000000000001</v>
      </c>
    </row>
    <row r="52" spans="1:23" ht="18" customHeight="1" x14ac:dyDescent="0.15"/>
    <row r="53" spans="1:23" ht="18" customHeight="1" x14ac:dyDescent="0.15"/>
    <row r="54" spans="1:23" ht="18" customHeight="1" x14ac:dyDescent="0.15"/>
    <row r="55" spans="1:23" ht="18" customHeight="1" x14ac:dyDescent="0.15"/>
    <row r="56" spans="1:23" ht="18" customHeight="1" x14ac:dyDescent="0.15"/>
    <row r="57" spans="1:23" ht="18" customHeight="1" x14ac:dyDescent="0.15"/>
    <row r="58" spans="1:23" ht="18" customHeight="1" x14ac:dyDescent="0.15"/>
    <row r="59" spans="1:23" ht="18" customHeight="1" x14ac:dyDescent="0.15"/>
    <row r="60" spans="1:23" ht="18" customHeight="1" x14ac:dyDescent="0.15"/>
    <row r="61" spans="1:23" ht="18" customHeight="1" x14ac:dyDescent="0.15"/>
    <row r="62" spans="1:23" ht="18" customHeight="1" x14ac:dyDescent="0.15"/>
    <row r="63" spans="1:23" ht="18" customHeight="1" x14ac:dyDescent="0.15"/>
    <row r="64" spans="1:23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16"/>
  <sheetViews>
    <sheetView topLeftCell="G19" workbookViewId="0">
      <selection activeCell="W30" sqref="W30"/>
    </sheetView>
  </sheetViews>
  <sheetFormatPr defaultColWidth="9" defaultRowHeight="12" x14ac:dyDescent="0.15"/>
  <cols>
    <col min="1" max="1" width="24.77734375" style="13" customWidth="1"/>
    <col min="2" max="9" width="8.6640625" style="13" customWidth="1"/>
    <col min="10" max="11" width="8.6640625" style="10" customWidth="1"/>
    <col min="12" max="13" width="8.6640625" style="13" customWidth="1"/>
    <col min="14" max="14" width="9.88671875" style="13" customWidth="1"/>
    <col min="15" max="16384" width="9" style="13"/>
  </cols>
  <sheetData>
    <row r="1" spans="1:23" ht="18" customHeight="1" x14ac:dyDescent="0.2">
      <c r="A1" s="30" t="s">
        <v>98</v>
      </c>
      <c r="L1" s="71" t="str">
        <f>[2]財政指標!$M$1</f>
        <v>西方町</v>
      </c>
      <c r="T1" s="29"/>
      <c r="V1" s="71" t="str">
        <f>[2]財政指標!$M$1</f>
        <v>西方町</v>
      </c>
    </row>
    <row r="2" spans="1:23" ht="18" customHeight="1" x14ac:dyDescent="0.15">
      <c r="M2" s="22" t="s">
        <v>171</v>
      </c>
      <c r="U2" s="22"/>
      <c r="W2" s="22" t="s">
        <v>171</v>
      </c>
    </row>
    <row r="3" spans="1:23" ht="18" customHeight="1" x14ac:dyDescent="0.15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7" t="s">
        <v>188</v>
      </c>
      <c r="P3" s="2" t="s">
        <v>239</v>
      </c>
      <c r="Q3" s="2" t="s">
        <v>240</v>
      </c>
      <c r="R3" s="2" t="s">
        <v>241</v>
      </c>
      <c r="S3" s="2" t="s">
        <v>242</v>
      </c>
      <c r="T3" s="2" t="s">
        <v>243</v>
      </c>
      <c r="U3" s="2" t="s">
        <v>244</v>
      </c>
      <c r="V3" s="2" t="s">
        <v>306</v>
      </c>
      <c r="W3" s="2" t="s">
        <v>307</v>
      </c>
    </row>
    <row r="4" spans="1:23" ht="18" customHeight="1" x14ac:dyDescent="0.15">
      <c r="A4" s="14" t="s">
        <v>41</v>
      </c>
      <c r="B4" s="16">
        <f>SUM(B5:B8)</f>
        <v>0</v>
      </c>
      <c r="C4" s="16"/>
      <c r="D4" s="16">
        <v>378376</v>
      </c>
      <c r="E4" s="16">
        <v>467347</v>
      </c>
      <c r="F4" s="16">
        <v>356157</v>
      </c>
      <c r="G4" s="16">
        <v>336035</v>
      </c>
      <c r="H4" s="16">
        <v>283963</v>
      </c>
      <c r="I4" s="16">
        <v>260056</v>
      </c>
      <c r="J4" s="16">
        <v>319897</v>
      </c>
      <c r="K4" s="16">
        <v>280980</v>
      </c>
      <c r="L4" s="16">
        <v>281089</v>
      </c>
      <c r="M4" s="16">
        <v>319946</v>
      </c>
      <c r="N4" s="16">
        <v>277705</v>
      </c>
      <c r="O4" s="16">
        <v>255886</v>
      </c>
      <c r="P4" s="16">
        <v>250236</v>
      </c>
      <c r="Q4" s="16">
        <v>246375</v>
      </c>
      <c r="R4" s="16">
        <v>311312</v>
      </c>
      <c r="S4" s="16">
        <v>289103</v>
      </c>
      <c r="T4" s="16">
        <v>432286</v>
      </c>
      <c r="U4" s="16">
        <v>407848</v>
      </c>
      <c r="V4" s="7">
        <v>338869</v>
      </c>
      <c r="W4" s="7">
        <v>371932</v>
      </c>
    </row>
    <row r="5" spans="1:23" ht="18" customHeight="1" x14ac:dyDescent="0.15">
      <c r="A5" s="14" t="s">
        <v>42</v>
      </c>
      <c r="B5" s="16"/>
      <c r="C5" s="16"/>
      <c r="D5" s="16">
        <v>3281</v>
      </c>
      <c r="E5" s="16">
        <v>3303</v>
      </c>
      <c r="F5" s="16">
        <v>3386</v>
      </c>
      <c r="G5" s="16">
        <v>3468</v>
      </c>
      <c r="H5" s="16">
        <v>3478</v>
      </c>
      <c r="I5" s="16">
        <v>4575</v>
      </c>
      <c r="J5" s="16">
        <v>4630</v>
      </c>
      <c r="K5" s="16">
        <v>4711</v>
      </c>
      <c r="L5" s="16">
        <v>4696</v>
      </c>
      <c r="M5" s="16">
        <v>4878</v>
      </c>
      <c r="N5" s="16">
        <v>4712</v>
      </c>
      <c r="O5" s="16">
        <v>4812</v>
      </c>
      <c r="P5" s="16">
        <v>4919</v>
      </c>
      <c r="Q5" s="16">
        <v>7386</v>
      </c>
      <c r="R5" s="16">
        <v>8383</v>
      </c>
      <c r="S5" s="16">
        <v>9903</v>
      </c>
      <c r="T5" s="16">
        <v>10063</v>
      </c>
      <c r="U5" s="16">
        <v>10249</v>
      </c>
      <c r="V5" s="7">
        <v>10138</v>
      </c>
      <c r="W5" s="7">
        <v>9729</v>
      </c>
    </row>
    <row r="6" spans="1:23" ht="18" customHeight="1" x14ac:dyDescent="0.15">
      <c r="A6" s="14" t="s">
        <v>43</v>
      </c>
      <c r="B6" s="17"/>
      <c r="C6" s="17"/>
      <c r="D6" s="17">
        <v>218066</v>
      </c>
      <c r="E6" s="17">
        <v>280813</v>
      </c>
      <c r="F6" s="17">
        <v>287377</v>
      </c>
      <c r="G6" s="17">
        <v>213572</v>
      </c>
      <c r="H6" s="17">
        <v>216537</v>
      </c>
      <c r="I6" s="17">
        <v>205446</v>
      </c>
      <c r="J6" s="17">
        <v>255484</v>
      </c>
      <c r="K6" s="17">
        <v>222962</v>
      </c>
      <c r="L6" s="17">
        <v>212130</v>
      </c>
      <c r="M6" s="17">
        <v>221935</v>
      </c>
      <c r="N6" s="17">
        <v>225770</v>
      </c>
      <c r="O6" s="17">
        <v>200234</v>
      </c>
      <c r="P6" s="17">
        <v>197958</v>
      </c>
      <c r="Q6" s="17">
        <v>189868</v>
      </c>
      <c r="R6" s="17">
        <v>188805</v>
      </c>
      <c r="S6" s="17">
        <v>204945</v>
      </c>
      <c r="T6" s="17">
        <v>276857</v>
      </c>
      <c r="U6" s="17">
        <v>277794</v>
      </c>
      <c r="V6" s="7">
        <v>276344</v>
      </c>
      <c r="W6" s="7">
        <v>240821</v>
      </c>
    </row>
    <row r="7" spans="1:23" ht="18" customHeight="1" x14ac:dyDescent="0.15">
      <c r="A7" s="14" t="s">
        <v>44</v>
      </c>
      <c r="B7" s="17"/>
      <c r="C7" s="17"/>
      <c r="D7" s="17">
        <v>10954</v>
      </c>
      <c r="E7" s="17">
        <v>12191</v>
      </c>
      <c r="F7" s="17">
        <v>12830</v>
      </c>
      <c r="G7" s="17">
        <v>14300</v>
      </c>
      <c r="H7" s="17">
        <v>15749</v>
      </c>
      <c r="I7" s="17">
        <v>14982</v>
      </c>
      <c r="J7" s="17">
        <v>16037</v>
      </c>
      <c r="K7" s="17">
        <v>18783</v>
      </c>
      <c r="L7" s="17">
        <v>18724</v>
      </c>
      <c r="M7" s="17">
        <v>21606</v>
      </c>
      <c r="N7" s="17">
        <v>18646</v>
      </c>
      <c r="O7" s="17">
        <v>18395</v>
      </c>
      <c r="P7" s="17">
        <v>18519</v>
      </c>
      <c r="Q7" s="17">
        <v>17677</v>
      </c>
      <c r="R7" s="17">
        <v>19992</v>
      </c>
      <c r="S7" s="17">
        <v>19394</v>
      </c>
      <c r="T7" s="17">
        <v>21637</v>
      </c>
      <c r="U7" s="17">
        <v>27704</v>
      </c>
      <c r="V7" s="7">
        <v>26517</v>
      </c>
      <c r="W7" s="7">
        <v>30346</v>
      </c>
    </row>
    <row r="8" spans="1:23" ht="18" customHeight="1" x14ac:dyDescent="0.15">
      <c r="A8" s="14" t="s">
        <v>45</v>
      </c>
      <c r="B8" s="17"/>
      <c r="C8" s="17"/>
      <c r="D8" s="17">
        <v>146075</v>
      </c>
      <c r="E8" s="17">
        <v>171040</v>
      </c>
      <c r="F8" s="17">
        <v>52564</v>
      </c>
      <c r="G8" s="17">
        <v>104695</v>
      </c>
      <c r="H8" s="17">
        <v>48199</v>
      </c>
      <c r="I8" s="17">
        <v>35053</v>
      </c>
      <c r="J8" s="17">
        <v>43746</v>
      </c>
      <c r="K8" s="17">
        <v>34524</v>
      </c>
      <c r="L8" s="17">
        <v>45539</v>
      </c>
      <c r="M8" s="17">
        <v>71527</v>
      </c>
      <c r="N8" s="17">
        <v>28577</v>
      </c>
      <c r="O8" s="17">
        <v>32445</v>
      </c>
      <c r="P8" s="17">
        <v>28840</v>
      </c>
      <c r="Q8" s="17">
        <v>31444</v>
      </c>
      <c r="R8" s="17">
        <v>94132</v>
      </c>
      <c r="S8" s="17">
        <v>54861</v>
      </c>
      <c r="T8" s="17">
        <v>123729</v>
      </c>
      <c r="U8" s="17">
        <v>92101</v>
      </c>
      <c r="V8" s="7">
        <v>25870</v>
      </c>
      <c r="W8" s="7">
        <v>91036</v>
      </c>
    </row>
    <row r="9" spans="1:23" ht="18" customHeight="1" x14ac:dyDescent="0.15">
      <c r="A9" s="14" t="s">
        <v>46</v>
      </c>
      <c r="B9" s="16"/>
      <c r="C9" s="16"/>
      <c r="D9" s="16">
        <v>312333</v>
      </c>
      <c r="E9" s="16">
        <v>328378</v>
      </c>
      <c r="F9" s="16">
        <v>334170</v>
      </c>
      <c r="G9" s="16">
        <v>346571</v>
      </c>
      <c r="H9" s="16">
        <v>382809</v>
      </c>
      <c r="I9" s="16">
        <v>415794</v>
      </c>
      <c r="J9" s="16">
        <v>442071</v>
      </c>
      <c r="K9" s="16">
        <v>482608</v>
      </c>
      <c r="L9" s="16">
        <v>536712</v>
      </c>
      <c r="M9" s="16">
        <v>536840</v>
      </c>
      <c r="N9" s="16">
        <v>671641</v>
      </c>
      <c r="O9" s="16">
        <v>681311</v>
      </c>
      <c r="P9" s="16">
        <v>646342</v>
      </c>
      <c r="Q9" s="16">
        <v>640246</v>
      </c>
      <c r="R9" s="16">
        <v>652089</v>
      </c>
      <c r="S9" s="16">
        <v>613034</v>
      </c>
      <c r="T9" s="16">
        <v>634963</v>
      </c>
      <c r="U9" s="16">
        <v>657561</v>
      </c>
      <c r="V9" s="7">
        <v>636253</v>
      </c>
      <c r="W9" s="7">
        <v>620782</v>
      </c>
    </row>
    <row r="10" spans="1:23" ht="18" customHeight="1" x14ac:dyDescent="0.15">
      <c r="A10" s="14" t="s">
        <v>47</v>
      </c>
      <c r="B10" s="16"/>
      <c r="C10" s="16"/>
      <c r="D10" s="16">
        <v>312333</v>
      </c>
      <c r="E10" s="16">
        <v>328378</v>
      </c>
      <c r="F10" s="16">
        <v>334170</v>
      </c>
      <c r="G10" s="16">
        <v>346571</v>
      </c>
      <c r="H10" s="16">
        <v>382809</v>
      </c>
      <c r="I10" s="16">
        <v>415794</v>
      </c>
      <c r="J10" s="16">
        <v>442071</v>
      </c>
      <c r="K10" s="16">
        <v>482608</v>
      </c>
      <c r="L10" s="16">
        <v>536712</v>
      </c>
      <c r="M10" s="16">
        <v>536840</v>
      </c>
      <c r="N10" s="16">
        <v>671641</v>
      </c>
      <c r="O10" s="16">
        <v>681311</v>
      </c>
      <c r="P10" s="16">
        <v>646342</v>
      </c>
      <c r="Q10" s="16">
        <v>640233</v>
      </c>
      <c r="R10" s="16">
        <v>652062</v>
      </c>
      <c r="S10" s="16">
        <v>613016</v>
      </c>
      <c r="T10" s="16">
        <v>634951</v>
      </c>
      <c r="U10" s="16">
        <v>657561</v>
      </c>
      <c r="V10" s="7">
        <v>636253</v>
      </c>
      <c r="W10" s="7">
        <v>620782</v>
      </c>
    </row>
    <row r="11" spans="1:23" ht="18" customHeight="1" x14ac:dyDescent="0.15">
      <c r="A11" s="14" t="s">
        <v>48</v>
      </c>
      <c r="B11" s="16"/>
      <c r="C11" s="16"/>
      <c r="D11" s="16">
        <v>8318</v>
      </c>
      <c r="E11" s="16">
        <v>8500</v>
      </c>
      <c r="F11" s="16">
        <v>8675</v>
      </c>
      <c r="G11" s="16">
        <v>8990</v>
      </c>
      <c r="H11" s="16">
        <v>9116</v>
      </c>
      <c r="I11" s="16">
        <v>9689</v>
      </c>
      <c r="J11" s="16">
        <v>9725</v>
      </c>
      <c r="K11" s="16">
        <v>9810</v>
      </c>
      <c r="L11" s="16">
        <v>9860</v>
      </c>
      <c r="M11" s="16">
        <v>10247</v>
      </c>
      <c r="N11" s="16">
        <v>10330</v>
      </c>
      <c r="O11" s="16">
        <v>10816</v>
      </c>
      <c r="P11" s="16">
        <v>11080</v>
      </c>
      <c r="Q11" s="16">
        <v>11633</v>
      </c>
      <c r="R11" s="16">
        <v>11944</v>
      </c>
      <c r="S11" s="16">
        <v>12664</v>
      </c>
      <c r="T11" s="16">
        <v>12857</v>
      </c>
      <c r="U11" s="16">
        <v>13138</v>
      </c>
      <c r="V11" s="7">
        <v>13407</v>
      </c>
      <c r="W11" s="7">
        <v>13409</v>
      </c>
    </row>
    <row r="12" spans="1:23" ht="18" customHeight="1" x14ac:dyDescent="0.15">
      <c r="A12" s="14" t="s">
        <v>49</v>
      </c>
      <c r="B12" s="16"/>
      <c r="C12" s="16"/>
      <c r="D12" s="16">
        <v>53786</v>
      </c>
      <c r="E12" s="16">
        <v>54948</v>
      </c>
      <c r="F12" s="16">
        <v>53739</v>
      </c>
      <c r="G12" s="16">
        <v>54859</v>
      </c>
      <c r="H12" s="16">
        <v>50755</v>
      </c>
      <c r="I12" s="16">
        <v>51231</v>
      </c>
      <c r="J12" s="16">
        <v>63383</v>
      </c>
      <c r="K12" s="16">
        <v>65752</v>
      </c>
      <c r="L12" s="16">
        <v>69172</v>
      </c>
      <c r="M12" s="16">
        <v>69844</v>
      </c>
      <c r="N12" s="16">
        <v>70062</v>
      </c>
      <c r="O12" s="16">
        <v>67483</v>
      </c>
      <c r="P12" s="16">
        <v>39371</v>
      </c>
      <c r="Q12" s="16">
        <v>37686</v>
      </c>
      <c r="R12" s="16">
        <v>35897</v>
      </c>
      <c r="S12" s="16">
        <v>34849</v>
      </c>
      <c r="T12" s="16">
        <v>33799</v>
      </c>
      <c r="U12" s="16">
        <v>30613</v>
      </c>
      <c r="V12" s="7">
        <v>27430</v>
      </c>
      <c r="W12" s="7">
        <v>26574</v>
      </c>
    </row>
    <row r="13" spans="1:23" ht="18" customHeight="1" x14ac:dyDescent="0.15">
      <c r="A13" s="14" t="s">
        <v>50</v>
      </c>
      <c r="B13" s="16"/>
      <c r="C13" s="16"/>
      <c r="D13" s="16">
        <v>1096</v>
      </c>
      <c r="E13" s="16">
        <v>967</v>
      </c>
      <c r="F13" s="16">
        <v>989</v>
      </c>
      <c r="G13" s="16">
        <v>899</v>
      </c>
      <c r="H13" s="16">
        <v>944</v>
      </c>
      <c r="I13" s="16">
        <v>911</v>
      </c>
      <c r="J13" s="16">
        <v>865</v>
      </c>
      <c r="K13" s="16">
        <v>666</v>
      </c>
      <c r="L13" s="16">
        <v>630</v>
      </c>
      <c r="M13" s="16">
        <v>702</v>
      </c>
      <c r="N13" s="16">
        <v>675</v>
      </c>
      <c r="O13" s="16">
        <v>795</v>
      </c>
      <c r="P13" s="16">
        <v>928</v>
      </c>
      <c r="Q13" s="16">
        <v>1061</v>
      </c>
      <c r="R13" s="16">
        <v>1022</v>
      </c>
      <c r="S13" s="16">
        <v>965</v>
      </c>
      <c r="T13" s="16">
        <v>888</v>
      </c>
      <c r="U13" s="16">
        <v>615</v>
      </c>
      <c r="V13" s="16">
        <v>304</v>
      </c>
      <c r="W13" s="16">
        <v>430</v>
      </c>
    </row>
    <row r="14" spans="1:23" ht="18" customHeight="1" x14ac:dyDescent="0.15">
      <c r="A14" s="14" t="s">
        <v>51</v>
      </c>
      <c r="B14" s="16"/>
      <c r="C14" s="16"/>
      <c r="D14" s="16">
        <v>32975</v>
      </c>
      <c r="E14" s="16">
        <v>32184</v>
      </c>
      <c r="F14" s="16">
        <v>26672</v>
      </c>
      <c r="G14" s="16">
        <v>25150</v>
      </c>
      <c r="H14" s="16">
        <v>31036</v>
      </c>
      <c r="I14" s="16">
        <v>24866</v>
      </c>
      <c r="J14" s="16">
        <v>24072</v>
      </c>
      <c r="K14" s="16">
        <v>32057</v>
      </c>
      <c r="L14" s="16">
        <v>21554</v>
      </c>
      <c r="M14" s="16">
        <v>27118</v>
      </c>
      <c r="N14" s="16">
        <v>9182</v>
      </c>
      <c r="O14" s="16">
        <v>5767</v>
      </c>
      <c r="P14" s="16">
        <v>0</v>
      </c>
      <c r="Q14" s="16">
        <v>1</v>
      </c>
      <c r="R14" s="16">
        <v>1</v>
      </c>
      <c r="S14" s="16">
        <v>1</v>
      </c>
      <c r="T14" s="16">
        <v>1</v>
      </c>
      <c r="U14" s="16">
        <v>1</v>
      </c>
      <c r="V14" s="7">
        <v>1</v>
      </c>
      <c r="W14" s="7">
        <v>1</v>
      </c>
    </row>
    <row r="15" spans="1:23" ht="18" customHeight="1" x14ac:dyDescent="0.15">
      <c r="A15" s="14" t="s">
        <v>52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2</v>
      </c>
      <c r="R15" s="16">
        <v>2</v>
      </c>
      <c r="S15" s="16">
        <v>2</v>
      </c>
      <c r="T15" s="16">
        <v>2</v>
      </c>
      <c r="U15" s="16">
        <v>2</v>
      </c>
      <c r="V15" s="7">
        <v>2</v>
      </c>
      <c r="W15" s="7">
        <v>2</v>
      </c>
    </row>
    <row r="16" spans="1:23" ht="18" customHeight="1" x14ac:dyDescent="0.15">
      <c r="A16" s="14" t="s">
        <v>53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2</v>
      </c>
      <c r="R16" s="16">
        <v>2</v>
      </c>
      <c r="S16" s="16">
        <v>2</v>
      </c>
      <c r="T16" s="16">
        <v>2</v>
      </c>
      <c r="U16" s="16">
        <v>2</v>
      </c>
      <c r="V16" s="7">
        <v>2</v>
      </c>
      <c r="W16" s="7">
        <v>2</v>
      </c>
    </row>
    <row r="17" spans="1:23" ht="18" customHeight="1" x14ac:dyDescent="0.15">
      <c r="A17" s="14" t="s">
        <v>54</v>
      </c>
      <c r="B17" s="17">
        <f>SUM(B18:B21)</f>
        <v>0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4</v>
      </c>
      <c r="P17" s="17">
        <v>4</v>
      </c>
      <c r="Q17" s="17">
        <v>8</v>
      </c>
      <c r="R17" s="17">
        <v>8</v>
      </c>
      <c r="S17" s="17">
        <v>8</v>
      </c>
      <c r="T17" s="17">
        <v>8</v>
      </c>
      <c r="U17" s="17">
        <v>8</v>
      </c>
      <c r="V17" s="7">
        <v>8</v>
      </c>
      <c r="W17" s="7">
        <v>8</v>
      </c>
    </row>
    <row r="18" spans="1:23" ht="18" customHeight="1" x14ac:dyDescent="0.15">
      <c r="A18" s="14" t="s">
        <v>55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1</v>
      </c>
      <c r="Q18" s="17">
        <v>2</v>
      </c>
      <c r="R18" s="17">
        <v>2</v>
      </c>
      <c r="S18" s="17">
        <v>2</v>
      </c>
      <c r="T18" s="17">
        <v>2</v>
      </c>
      <c r="U18" s="17">
        <v>2</v>
      </c>
      <c r="V18" s="7">
        <v>2</v>
      </c>
      <c r="W18" s="7">
        <v>2</v>
      </c>
    </row>
    <row r="19" spans="1:23" ht="18" customHeight="1" x14ac:dyDescent="0.15">
      <c r="A19" s="14" t="s">
        <v>56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2</v>
      </c>
      <c r="R19" s="16">
        <v>2</v>
      </c>
      <c r="S19" s="16">
        <v>2</v>
      </c>
      <c r="T19" s="16">
        <v>2</v>
      </c>
      <c r="U19" s="16">
        <v>2</v>
      </c>
      <c r="V19" s="7">
        <v>2</v>
      </c>
      <c r="W19" s="7">
        <v>2</v>
      </c>
    </row>
    <row r="20" spans="1:23" ht="18" customHeight="1" x14ac:dyDescent="0.15">
      <c r="A20" s="14" t="s">
        <v>57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1</v>
      </c>
      <c r="Q20" s="16">
        <v>2</v>
      </c>
      <c r="R20" s="16">
        <v>2</v>
      </c>
      <c r="S20" s="16">
        <v>2</v>
      </c>
      <c r="T20" s="16">
        <v>2</v>
      </c>
      <c r="U20" s="16">
        <v>2</v>
      </c>
      <c r="V20" s="7">
        <v>2</v>
      </c>
      <c r="W20" s="7">
        <v>2</v>
      </c>
    </row>
    <row r="21" spans="1:23" ht="18" customHeight="1" x14ac:dyDescent="0.15">
      <c r="A21" s="14" t="s">
        <v>58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Q21" s="16">
        <v>2</v>
      </c>
      <c r="R21" s="16">
        <v>2</v>
      </c>
      <c r="S21" s="16">
        <v>2</v>
      </c>
      <c r="T21" s="16">
        <v>2</v>
      </c>
      <c r="U21" s="16">
        <v>2</v>
      </c>
      <c r="V21" s="7">
        <v>2</v>
      </c>
      <c r="W21" s="7">
        <v>2</v>
      </c>
    </row>
    <row r="22" spans="1:23" ht="18" customHeight="1" x14ac:dyDescent="0.15">
      <c r="A22" s="14" t="s">
        <v>59</v>
      </c>
      <c r="B22" s="17">
        <f t="shared" ref="B22:P22" si="0">+B4+B9+B11+B12+B13+B14+B15+B16+B17</f>
        <v>0</v>
      </c>
      <c r="C22" s="17">
        <f t="shared" si="0"/>
        <v>0</v>
      </c>
      <c r="D22" s="17">
        <f t="shared" si="0"/>
        <v>786884</v>
      </c>
      <c r="E22" s="17">
        <f t="shared" si="0"/>
        <v>892324</v>
      </c>
      <c r="F22" s="17">
        <f t="shared" si="0"/>
        <v>780402</v>
      </c>
      <c r="G22" s="17">
        <f t="shared" si="0"/>
        <v>772504</v>
      </c>
      <c r="H22" s="17">
        <f t="shared" si="0"/>
        <v>758623</v>
      </c>
      <c r="I22" s="17">
        <f t="shared" si="0"/>
        <v>762547</v>
      </c>
      <c r="J22" s="17">
        <f t="shared" si="0"/>
        <v>860013</v>
      </c>
      <c r="K22" s="17">
        <f t="shared" si="0"/>
        <v>871873</v>
      </c>
      <c r="L22" s="17">
        <f t="shared" si="0"/>
        <v>919017</v>
      </c>
      <c r="M22" s="17">
        <f t="shared" si="0"/>
        <v>964697</v>
      </c>
      <c r="N22" s="17">
        <f t="shared" si="0"/>
        <v>1039595</v>
      </c>
      <c r="O22" s="17">
        <f t="shared" si="0"/>
        <v>1022064</v>
      </c>
      <c r="P22" s="17">
        <f t="shared" si="0"/>
        <v>947963</v>
      </c>
      <c r="Q22" s="17">
        <f t="shared" ref="Q22:W22" si="1">+Q4+Q9+Q11+Q12+Q13+Q14+Q15+Q16+Q17</f>
        <v>937014</v>
      </c>
      <c r="R22" s="17">
        <f t="shared" si="1"/>
        <v>1012277</v>
      </c>
      <c r="S22" s="17">
        <f t="shared" si="1"/>
        <v>950628</v>
      </c>
      <c r="T22" s="17">
        <f t="shared" si="1"/>
        <v>1114806</v>
      </c>
      <c r="U22" s="17">
        <f t="shared" si="1"/>
        <v>1109788</v>
      </c>
      <c r="V22" s="17">
        <f t="shared" si="1"/>
        <v>1016276</v>
      </c>
      <c r="W22" s="17">
        <f t="shared" si="1"/>
        <v>1033140</v>
      </c>
    </row>
    <row r="23" spans="1:23" ht="18" customHeight="1" x14ac:dyDescent="0.15"/>
    <row r="24" spans="1:23" ht="18" customHeight="1" x14ac:dyDescent="0.15"/>
    <row r="25" spans="1:23" ht="18" customHeight="1" x14ac:dyDescent="0.15"/>
    <row r="26" spans="1:23" ht="18" customHeight="1" x14ac:dyDescent="0.15"/>
    <row r="27" spans="1:23" ht="18" customHeight="1" x14ac:dyDescent="0.15"/>
    <row r="28" spans="1:23" ht="18" customHeight="1" x14ac:dyDescent="0.15"/>
    <row r="29" spans="1:23" ht="18" customHeight="1" x14ac:dyDescent="0.15"/>
    <row r="30" spans="1:23" ht="18" customHeight="1" x14ac:dyDescent="0.2">
      <c r="A30" s="30" t="s">
        <v>101</v>
      </c>
      <c r="M30" s="71" t="str">
        <f>[2]財政指標!$M$1</f>
        <v>西方町</v>
      </c>
      <c r="O30" s="71"/>
      <c r="P30" s="71"/>
      <c r="R30" s="71"/>
      <c r="S30" s="71"/>
      <c r="T30" s="71"/>
      <c r="U30" s="71"/>
      <c r="W30" s="71" t="str">
        <f>[2]財政指標!$M$1</f>
        <v>西方町</v>
      </c>
    </row>
    <row r="31" spans="1:23" ht="18" customHeight="1" x14ac:dyDescent="0.15"/>
    <row r="32" spans="1:23" ht="18" customHeight="1" x14ac:dyDescent="0.15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4" t="s">
        <v>176</v>
      </c>
      <c r="N32" s="74" t="s">
        <v>184</v>
      </c>
      <c r="O32" s="7" t="s">
        <v>188</v>
      </c>
      <c r="P32" s="2" t="s">
        <v>239</v>
      </c>
      <c r="Q32" s="2" t="s">
        <v>240</v>
      </c>
      <c r="R32" s="2" t="s">
        <v>241</v>
      </c>
      <c r="S32" s="2" t="s">
        <v>242</v>
      </c>
      <c r="T32" s="2" t="s">
        <v>243</v>
      </c>
      <c r="U32" s="2" t="s">
        <v>244</v>
      </c>
      <c r="V32" s="2" t="s">
        <v>306</v>
      </c>
      <c r="W32" s="2" t="s">
        <v>307</v>
      </c>
    </row>
    <row r="33" spans="1:23" ht="18" customHeight="1" x14ac:dyDescent="0.15">
      <c r="A33" s="14" t="s">
        <v>41</v>
      </c>
      <c r="B33" s="31" t="e">
        <f t="shared" ref="B33:C49" si="2">B4/B$22*100</f>
        <v>#DIV/0!</v>
      </c>
      <c r="C33" s="31" t="e">
        <f t="shared" si="2"/>
        <v>#DIV/0!</v>
      </c>
      <c r="D33" s="31">
        <f t="shared" ref="D33:U47" si="3">D4/D$22*100</f>
        <v>48.085359468485827</v>
      </c>
      <c r="E33" s="31">
        <f t="shared" si="3"/>
        <v>52.374137645070626</v>
      </c>
      <c r="F33" s="31">
        <f t="shared" si="3"/>
        <v>45.637632912268295</v>
      </c>
      <c r="G33" s="31">
        <f t="shared" si="3"/>
        <v>43.499451135528098</v>
      </c>
      <c r="H33" s="31">
        <f t="shared" si="3"/>
        <v>37.431372368093243</v>
      </c>
      <c r="I33" s="31">
        <f t="shared" si="3"/>
        <v>34.103602794319563</v>
      </c>
      <c r="J33" s="31">
        <f t="shared" si="3"/>
        <v>37.196763304740742</v>
      </c>
      <c r="K33" s="31">
        <f t="shared" si="3"/>
        <v>32.227170700319888</v>
      </c>
      <c r="L33" s="31">
        <f t="shared" si="3"/>
        <v>30.585832470998902</v>
      </c>
      <c r="M33" s="31">
        <f t="shared" si="3"/>
        <v>33.165439511058914</v>
      </c>
      <c r="N33" s="31">
        <f t="shared" si="3"/>
        <v>26.712806429426845</v>
      </c>
      <c r="O33" s="31">
        <f t="shared" si="3"/>
        <v>25.036201255498675</v>
      </c>
      <c r="P33" s="31">
        <f t="shared" si="3"/>
        <v>26.397232803390008</v>
      </c>
      <c r="Q33" s="31">
        <f t="shared" si="3"/>
        <v>26.293630618112431</v>
      </c>
      <c r="R33" s="31">
        <f t="shared" si="3"/>
        <v>30.75363759129171</v>
      </c>
      <c r="S33" s="31">
        <f t="shared" si="3"/>
        <v>30.411790942408594</v>
      </c>
      <c r="T33" s="31">
        <f t="shared" si="3"/>
        <v>38.776791657023736</v>
      </c>
      <c r="U33" s="31">
        <f t="shared" si="3"/>
        <v>36.750081997642795</v>
      </c>
      <c r="V33" s="31">
        <f t="shared" ref="V33:W46" si="4">V4/V$22*100</f>
        <v>33.344189964143602</v>
      </c>
      <c r="W33" s="31">
        <f t="shared" si="4"/>
        <v>36.00015486768492</v>
      </c>
    </row>
    <row r="34" spans="1:23" ht="18" customHeight="1" x14ac:dyDescent="0.15">
      <c r="A34" s="14" t="s">
        <v>42</v>
      </c>
      <c r="B34" s="31" t="e">
        <f t="shared" si="2"/>
        <v>#DIV/0!</v>
      </c>
      <c r="C34" s="31" t="e">
        <f t="shared" si="2"/>
        <v>#DIV/0!</v>
      </c>
      <c r="D34" s="31">
        <f t="shared" si="3"/>
        <v>0.41696107685503836</v>
      </c>
      <c r="E34" s="31">
        <f t="shared" si="3"/>
        <v>0.37015702816465768</v>
      </c>
      <c r="F34" s="31">
        <f t="shared" si="3"/>
        <v>0.433878949567018</v>
      </c>
      <c r="G34" s="31">
        <f t="shared" si="3"/>
        <v>0.44892971427979661</v>
      </c>
      <c r="H34" s="31">
        <f t="shared" si="3"/>
        <v>0.45846224013772319</v>
      </c>
      <c r="I34" s="31">
        <f t="shared" si="3"/>
        <v>0.59996301867294732</v>
      </c>
      <c r="J34" s="31">
        <f t="shared" si="3"/>
        <v>0.53836395496347145</v>
      </c>
      <c r="K34" s="31">
        <f t="shared" si="3"/>
        <v>0.54033098857287698</v>
      </c>
      <c r="L34" s="31">
        <f t="shared" si="3"/>
        <v>0.5109807544365339</v>
      </c>
      <c r="M34" s="31">
        <f t="shared" si="3"/>
        <v>0.50565099715247386</v>
      </c>
      <c r="N34" s="31">
        <f t="shared" si="3"/>
        <v>0.45325343042242405</v>
      </c>
      <c r="O34" s="31">
        <f t="shared" si="3"/>
        <v>0.47081200394495848</v>
      </c>
      <c r="P34" s="31">
        <f t="shared" si="3"/>
        <v>0.51890210904855993</v>
      </c>
      <c r="Q34" s="31">
        <f t="shared" si="3"/>
        <v>0.78824862808880114</v>
      </c>
      <c r="R34" s="31">
        <f t="shared" si="3"/>
        <v>0.82813301102366255</v>
      </c>
      <c r="S34" s="31">
        <f t="shared" si="3"/>
        <v>1.0417324126787766</v>
      </c>
      <c r="T34" s="31">
        <f t="shared" si="3"/>
        <v>0.90266826694510083</v>
      </c>
      <c r="U34" s="31">
        <f t="shared" si="3"/>
        <v>0.92350971536906157</v>
      </c>
      <c r="V34" s="31">
        <f t="shared" si="4"/>
        <v>0.99756365396801661</v>
      </c>
      <c r="W34" s="31">
        <f t="shared" si="4"/>
        <v>0.94169231662698183</v>
      </c>
    </row>
    <row r="35" spans="1:23" ht="18" customHeight="1" x14ac:dyDescent="0.15">
      <c r="A35" s="14" t="s">
        <v>43</v>
      </c>
      <c r="B35" s="31" t="e">
        <f t="shared" si="2"/>
        <v>#DIV/0!</v>
      </c>
      <c r="C35" s="31" t="e">
        <f t="shared" si="2"/>
        <v>#DIV/0!</v>
      </c>
      <c r="D35" s="31">
        <f t="shared" si="3"/>
        <v>27.712598044946908</v>
      </c>
      <c r="E35" s="31">
        <f t="shared" si="3"/>
        <v>31.46984727520497</v>
      </c>
      <c r="F35" s="31">
        <f t="shared" si="3"/>
        <v>36.824226488399567</v>
      </c>
      <c r="G35" s="31">
        <f t="shared" si="3"/>
        <v>27.646717686898707</v>
      </c>
      <c r="H35" s="31">
        <f t="shared" si="3"/>
        <v>28.543426708655023</v>
      </c>
      <c r="I35" s="31">
        <f t="shared" si="3"/>
        <v>26.942077012957888</v>
      </c>
      <c r="J35" s="31">
        <f t="shared" si="3"/>
        <v>29.70699280127161</v>
      </c>
      <c r="K35" s="31">
        <f t="shared" si="3"/>
        <v>25.572761170491574</v>
      </c>
      <c r="L35" s="31">
        <f t="shared" si="3"/>
        <v>23.082271601069404</v>
      </c>
      <c r="M35" s="31">
        <f t="shared" si="3"/>
        <v>23.005669137563402</v>
      </c>
      <c r="N35" s="31">
        <f t="shared" si="3"/>
        <v>21.717110990337584</v>
      </c>
      <c r="O35" s="31">
        <f t="shared" si="3"/>
        <v>19.591141063573321</v>
      </c>
      <c r="P35" s="31">
        <f t="shared" si="3"/>
        <v>20.882460602365281</v>
      </c>
      <c r="Q35" s="31">
        <f t="shared" si="3"/>
        <v>20.263091053068578</v>
      </c>
      <c r="R35" s="31">
        <f t="shared" si="3"/>
        <v>18.65151534609598</v>
      </c>
      <c r="S35" s="31">
        <f t="shared" si="3"/>
        <v>21.558906322978075</v>
      </c>
      <c r="T35" s="31">
        <f t="shared" si="3"/>
        <v>24.834545203380678</v>
      </c>
      <c r="U35" s="31">
        <f t="shared" si="3"/>
        <v>25.031267233021083</v>
      </c>
      <c r="V35" s="31">
        <f t="shared" si="4"/>
        <v>27.19182584258607</v>
      </c>
      <c r="W35" s="31">
        <f t="shared" si="4"/>
        <v>23.3096192190797</v>
      </c>
    </row>
    <row r="36" spans="1:23" ht="18" customHeight="1" x14ac:dyDescent="0.15">
      <c r="A36" s="14" t="s">
        <v>44</v>
      </c>
      <c r="B36" s="31" t="e">
        <f t="shared" si="2"/>
        <v>#DIV/0!</v>
      </c>
      <c r="C36" s="31" t="e">
        <f t="shared" si="2"/>
        <v>#DIV/0!</v>
      </c>
      <c r="D36" s="31">
        <f t="shared" si="3"/>
        <v>1.392073037448976</v>
      </c>
      <c r="E36" s="31">
        <f t="shared" si="3"/>
        <v>1.3662077899955622</v>
      </c>
      <c r="F36" s="31">
        <f t="shared" si="3"/>
        <v>1.6440244899423628</v>
      </c>
      <c r="G36" s="31">
        <f t="shared" si="3"/>
        <v>1.8511231009807068</v>
      </c>
      <c r="H36" s="31">
        <f t="shared" si="3"/>
        <v>2.0759982230963208</v>
      </c>
      <c r="I36" s="31">
        <f t="shared" si="3"/>
        <v>1.964731354264065</v>
      </c>
      <c r="J36" s="31">
        <f t="shared" si="3"/>
        <v>1.8647392539415102</v>
      </c>
      <c r="K36" s="31">
        <f t="shared" si="3"/>
        <v>2.154327522471736</v>
      </c>
      <c r="L36" s="31">
        <f t="shared" si="3"/>
        <v>2.0373943028257369</v>
      </c>
      <c r="M36" s="31">
        <f t="shared" si="3"/>
        <v>2.2396669627872794</v>
      </c>
      <c r="N36" s="31">
        <f t="shared" si="3"/>
        <v>1.7935830780255773</v>
      </c>
      <c r="O36" s="31">
        <f t="shared" si="3"/>
        <v>1.7997894456707211</v>
      </c>
      <c r="P36" s="31">
        <f t="shared" si="3"/>
        <v>1.9535572590913357</v>
      </c>
      <c r="Q36" s="31">
        <f t="shared" si="3"/>
        <v>1.8865246410405823</v>
      </c>
      <c r="R36" s="31">
        <f t="shared" si="3"/>
        <v>1.9749534959304618</v>
      </c>
      <c r="S36" s="31">
        <f t="shared" si="3"/>
        <v>2.0401250541747138</v>
      </c>
      <c r="T36" s="31">
        <f t="shared" si="3"/>
        <v>1.9408758115761846</v>
      </c>
      <c r="U36" s="31">
        <f t="shared" si="3"/>
        <v>2.4963326328992563</v>
      </c>
      <c r="V36" s="31">
        <f t="shared" si="4"/>
        <v>2.6092321377263654</v>
      </c>
      <c r="W36" s="31">
        <f t="shared" si="4"/>
        <v>2.9372592291460982</v>
      </c>
    </row>
    <row r="37" spans="1:23" ht="18" customHeight="1" x14ac:dyDescent="0.15">
      <c r="A37" s="14" t="s">
        <v>45</v>
      </c>
      <c r="B37" s="31" t="e">
        <f t="shared" si="2"/>
        <v>#DIV/0!</v>
      </c>
      <c r="C37" s="31" t="e">
        <f t="shared" si="2"/>
        <v>#DIV/0!</v>
      </c>
      <c r="D37" s="31">
        <f t="shared" si="3"/>
        <v>18.563727309234906</v>
      </c>
      <c r="E37" s="31">
        <f t="shared" si="3"/>
        <v>19.167925551705434</v>
      </c>
      <c r="F37" s="31">
        <f t="shared" si="3"/>
        <v>6.7355029843593428</v>
      </c>
      <c r="G37" s="31">
        <f t="shared" si="3"/>
        <v>13.552680633368889</v>
      </c>
      <c r="H37" s="31">
        <f t="shared" si="3"/>
        <v>6.3534851962041756</v>
      </c>
      <c r="I37" s="31">
        <f t="shared" si="3"/>
        <v>4.5968314084246611</v>
      </c>
      <c r="J37" s="31">
        <f t="shared" si="3"/>
        <v>5.086667294564152</v>
      </c>
      <c r="K37" s="31">
        <f t="shared" si="3"/>
        <v>3.9597510187836993</v>
      </c>
      <c r="L37" s="31">
        <f t="shared" si="3"/>
        <v>4.9551858126672306</v>
      </c>
      <c r="M37" s="31">
        <f t="shared" si="3"/>
        <v>7.4144524135557592</v>
      </c>
      <c r="N37" s="31">
        <f t="shared" si="3"/>
        <v>2.7488589306412594</v>
      </c>
      <c r="O37" s="31">
        <f t="shared" si="3"/>
        <v>3.1744587423096791</v>
      </c>
      <c r="P37" s="31">
        <f t="shared" si="3"/>
        <v>3.0423128328848281</v>
      </c>
      <c r="Q37" s="31">
        <f t="shared" si="3"/>
        <v>3.355766295914469</v>
      </c>
      <c r="R37" s="31">
        <f t="shared" si="3"/>
        <v>9.2990357382416082</v>
      </c>
      <c r="S37" s="31">
        <f t="shared" si="3"/>
        <v>5.7710271525770329</v>
      </c>
      <c r="T37" s="31">
        <f t="shared" si="3"/>
        <v>11.098702375121769</v>
      </c>
      <c r="U37" s="31">
        <f t="shared" si="3"/>
        <v>8.2989724163533936</v>
      </c>
      <c r="V37" s="31">
        <f t="shared" si="4"/>
        <v>2.5455683298631473</v>
      </c>
      <c r="W37" s="31">
        <f t="shared" si="4"/>
        <v>8.8115841028321427</v>
      </c>
    </row>
    <row r="38" spans="1:23" ht="18" customHeight="1" x14ac:dyDescent="0.15">
      <c r="A38" s="14" t="s">
        <v>46</v>
      </c>
      <c r="B38" s="31" t="e">
        <f t="shared" si="2"/>
        <v>#DIV/0!</v>
      </c>
      <c r="C38" s="31" t="e">
        <f t="shared" si="2"/>
        <v>#DIV/0!</v>
      </c>
      <c r="D38" s="31">
        <f t="shared" si="3"/>
        <v>39.692381596270856</v>
      </c>
      <c r="E38" s="31">
        <f t="shared" si="3"/>
        <v>36.800310201227354</v>
      </c>
      <c r="F38" s="31">
        <f t="shared" si="3"/>
        <v>42.820238800003075</v>
      </c>
      <c r="G38" s="31">
        <f t="shared" si="3"/>
        <v>44.863327568530387</v>
      </c>
      <c r="H38" s="31">
        <f t="shared" si="3"/>
        <v>50.461032686854999</v>
      </c>
      <c r="I38" s="31">
        <f t="shared" si="3"/>
        <v>54.526999647234867</v>
      </c>
      <c r="J38" s="31">
        <f t="shared" si="3"/>
        <v>51.402827631675329</v>
      </c>
      <c r="K38" s="31">
        <f t="shared" si="3"/>
        <v>55.35301586354894</v>
      </c>
      <c r="L38" s="31">
        <f t="shared" si="3"/>
        <v>58.400660705949946</v>
      </c>
      <c r="M38" s="31">
        <f t="shared" si="3"/>
        <v>55.648561154435015</v>
      </c>
      <c r="N38" s="31">
        <f t="shared" si="3"/>
        <v>64.606024461448925</v>
      </c>
      <c r="O38" s="31">
        <f t="shared" si="3"/>
        <v>66.660306986646631</v>
      </c>
      <c r="P38" s="31">
        <f t="shared" si="3"/>
        <v>68.182196984481465</v>
      </c>
      <c r="Q38" s="31">
        <f t="shared" si="3"/>
        <v>68.328328071939154</v>
      </c>
      <c r="R38" s="31">
        <f t="shared" si="3"/>
        <v>64.418039726280455</v>
      </c>
      <c r="S38" s="31">
        <f t="shared" si="3"/>
        <v>64.487265260438363</v>
      </c>
      <c r="T38" s="31">
        <f t="shared" si="3"/>
        <v>56.957264313252708</v>
      </c>
      <c r="U38" s="31">
        <f t="shared" si="3"/>
        <v>59.251046145750365</v>
      </c>
      <c r="V38" s="31">
        <f t="shared" si="4"/>
        <v>62.606319543116243</v>
      </c>
      <c r="W38" s="31">
        <f t="shared" si="4"/>
        <v>60.086919488162302</v>
      </c>
    </row>
    <row r="39" spans="1:23" ht="18" customHeight="1" x14ac:dyDescent="0.15">
      <c r="A39" s="14" t="s">
        <v>47</v>
      </c>
      <c r="B39" s="31" t="e">
        <f t="shared" si="2"/>
        <v>#DIV/0!</v>
      </c>
      <c r="C39" s="31" t="e">
        <f t="shared" si="2"/>
        <v>#DIV/0!</v>
      </c>
      <c r="D39" s="31">
        <f t="shared" si="3"/>
        <v>39.692381596270856</v>
      </c>
      <c r="E39" s="31">
        <f t="shared" si="3"/>
        <v>36.800310201227354</v>
      </c>
      <c r="F39" s="31">
        <f t="shared" si="3"/>
        <v>42.820238800003075</v>
      </c>
      <c r="G39" s="31">
        <f t="shared" si="3"/>
        <v>44.863327568530387</v>
      </c>
      <c r="H39" s="31">
        <f t="shared" si="3"/>
        <v>50.461032686854999</v>
      </c>
      <c r="I39" s="31">
        <f t="shared" si="3"/>
        <v>54.526999647234867</v>
      </c>
      <c r="J39" s="31">
        <f t="shared" si="3"/>
        <v>51.402827631675329</v>
      </c>
      <c r="K39" s="31">
        <f t="shared" si="3"/>
        <v>55.35301586354894</v>
      </c>
      <c r="L39" s="31">
        <f t="shared" si="3"/>
        <v>58.400660705949946</v>
      </c>
      <c r="M39" s="31">
        <f t="shared" si="3"/>
        <v>55.648561154435015</v>
      </c>
      <c r="N39" s="31">
        <f t="shared" si="3"/>
        <v>64.606024461448925</v>
      </c>
      <c r="O39" s="31">
        <f t="shared" si="3"/>
        <v>66.660306986646631</v>
      </c>
      <c r="P39" s="31">
        <f t="shared" si="3"/>
        <v>68.182196984481465</v>
      </c>
      <c r="Q39" s="31">
        <f t="shared" si="3"/>
        <v>68.326940686051657</v>
      </c>
      <c r="R39" s="31">
        <f t="shared" si="3"/>
        <v>64.415372472159305</v>
      </c>
      <c r="S39" s="31">
        <f t="shared" si="3"/>
        <v>64.485371775289607</v>
      </c>
      <c r="T39" s="31">
        <f t="shared" si="3"/>
        <v>56.956187892781344</v>
      </c>
      <c r="U39" s="31">
        <f t="shared" si="3"/>
        <v>59.251046145750365</v>
      </c>
      <c r="V39" s="31">
        <f t="shared" si="4"/>
        <v>62.606319543116243</v>
      </c>
      <c r="W39" s="31">
        <f t="shared" si="4"/>
        <v>60.086919488162302</v>
      </c>
    </row>
    <row r="40" spans="1:23" ht="18" customHeight="1" x14ac:dyDescent="0.15">
      <c r="A40" s="14" t="s">
        <v>48</v>
      </c>
      <c r="B40" s="31" t="e">
        <f t="shared" si="2"/>
        <v>#DIV/0!</v>
      </c>
      <c r="C40" s="31" t="e">
        <f t="shared" si="2"/>
        <v>#DIV/0!</v>
      </c>
      <c r="D40" s="31">
        <f t="shared" si="3"/>
        <v>1.0570808403779972</v>
      </c>
      <c r="E40" s="31">
        <f t="shared" si="3"/>
        <v>0.95256879788059046</v>
      </c>
      <c r="F40" s="31">
        <f t="shared" si="3"/>
        <v>1.1116065822486361</v>
      </c>
      <c r="G40" s="31">
        <f t="shared" si="3"/>
        <v>1.1637480194277312</v>
      </c>
      <c r="H40" s="31">
        <f t="shared" si="3"/>
        <v>1.201650885881393</v>
      </c>
      <c r="I40" s="31">
        <f t="shared" si="3"/>
        <v>1.2706102050103141</v>
      </c>
      <c r="J40" s="31">
        <f t="shared" si="3"/>
        <v>1.1307968600474645</v>
      </c>
      <c r="K40" s="31">
        <f t="shared" si="3"/>
        <v>1.1251638713436476</v>
      </c>
      <c r="L40" s="31">
        <f t="shared" si="3"/>
        <v>1.0728854852521772</v>
      </c>
      <c r="M40" s="31">
        <f t="shared" si="3"/>
        <v>1.0621988043914308</v>
      </c>
      <c r="N40" s="31">
        <f t="shared" si="3"/>
        <v>0.99365618341758077</v>
      </c>
      <c r="O40" s="31">
        <f t="shared" si="3"/>
        <v>1.0582507553343039</v>
      </c>
      <c r="P40" s="31">
        <f t="shared" si="3"/>
        <v>1.168821989887791</v>
      </c>
      <c r="Q40" s="31">
        <f t="shared" si="3"/>
        <v>1.2414969253394292</v>
      </c>
      <c r="R40" s="31">
        <f t="shared" si="3"/>
        <v>1.1799141934470505</v>
      </c>
      <c r="S40" s="31">
        <f t="shared" si="3"/>
        <v>1.3321719957754243</v>
      </c>
      <c r="T40" s="31">
        <f t="shared" si="3"/>
        <v>1.1532948333611408</v>
      </c>
      <c r="U40" s="31">
        <f t="shared" si="3"/>
        <v>1.1838297044120139</v>
      </c>
      <c r="V40" s="31">
        <f t="shared" si="4"/>
        <v>1.3192282411470901</v>
      </c>
      <c r="W40" s="31">
        <f t="shared" si="4"/>
        <v>1.2978879919468804</v>
      </c>
    </row>
    <row r="41" spans="1:23" ht="18" customHeight="1" x14ac:dyDescent="0.15">
      <c r="A41" s="14" t="s">
        <v>49</v>
      </c>
      <c r="B41" s="31" t="e">
        <f t="shared" si="2"/>
        <v>#DIV/0!</v>
      </c>
      <c r="C41" s="31" t="e">
        <f t="shared" si="2"/>
        <v>#DIV/0!</v>
      </c>
      <c r="D41" s="31">
        <f t="shared" si="3"/>
        <v>6.8353149892487339</v>
      </c>
      <c r="E41" s="31">
        <f t="shared" si="3"/>
        <v>6.1578529771697275</v>
      </c>
      <c r="F41" s="31">
        <f t="shared" si="3"/>
        <v>6.8860664119261621</v>
      </c>
      <c r="G41" s="31">
        <f t="shared" si="3"/>
        <v>7.1014519018671747</v>
      </c>
      <c r="H41" s="31">
        <f t="shared" si="3"/>
        <v>6.6904114428378794</v>
      </c>
      <c r="I41" s="31">
        <f t="shared" si="3"/>
        <v>6.7184055540183101</v>
      </c>
      <c r="J41" s="31">
        <f t="shared" si="3"/>
        <v>7.3700048720193774</v>
      </c>
      <c r="K41" s="31">
        <f t="shared" si="3"/>
        <v>7.5414653280925084</v>
      </c>
      <c r="L41" s="31">
        <f t="shared" si="3"/>
        <v>7.5267378078969163</v>
      </c>
      <c r="M41" s="31">
        <f t="shared" si="3"/>
        <v>7.2399934901839647</v>
      </c>
      <c r="N41" s="31">
        <f t="shared" si="3"/>
        <v>6.7393552296807897</v>
      </c>
      <c r="O41" s="31">
        <f t="shared" si="3"/>
        <v>6.6026197968033316</v>
      </c>
      <c r="P41" s="31">
        <f t="shared" si="3"/>
        <v>4.1532211700245689</v>
      </c>
      <c r="Q41" s="31">
        <f t="shared" si="3"/>
        <v>4.0219249659023237</v>
      </c>
      <c r="R41" s="31">
        <f t="shared" si="3"/>
        <v>3.5461637476698575</v>
      </c>
      <c r="S41" s="31">
        <f t="shared" si="3"/>
        <v>3.6658924416280603</v>
      </c>
      <c r="T41" s="31">
        <f t="shared" si="3"/>
        <v>3.0318279593041302</v>
      </c>
      <c r="U41" s="31">
        <f t="shared" si="3"/>
        <v>2.7584547679376601</v>
      </c>
      <c r="V41" s="31">
        <f t="shared" si="4"/>
        <v>2.699069937694091</v>
      </c>
      <c r="W41" s="31">
        <f t="shared" si="4"/>
        <v>2.5721586619432024</v>
      </c>
    </row>
    <row r="42" spans="1:23" ht="18" customHeight="1" x14ac:dyDescent="0.15">
      <c r="A42" s="14" t="s">
        <v>50</v>
      </c>
      <c r="B42" s="31" t="e">
        <f t="shared" si="2"/>
        <v>#DIV/0!</v>
      </c>
      <c r="C42" s="31" t="e">
        <f t="shared" si="2"/>
        <v>#DIV/0!</v>
      </c>
      <c r="D42" s="31">
        <f t="shared" si="3"/>
        <v>0.13928355386562696</v>
      </c>
      <c r="E42" s="31">
        <f t="shared" si="3"/>
        <v>0.10836870912359188</v>
      </c>
      <c r="F42" s="31">
        <f t="shared" si="3"/>
        <v>0.12672955733070904</v>
      </c>
      <c r="G42" s="31">
        <f t="shared" si="3"/>
        <v>0.11637480194277311</v>
      </c>
      <c r="H42" s="31">
        <f t="shared" si="3"/>
        <v>0.12443598467222849</v>
      </c>
      <c r="I42" s="31">
        <f t="shared" si="3"/>
        <v>0.11946804590405576</v>
      </c>
      <c r="J42" s="31">
        <f t="shared" si="3"/>
        <v>0.10057987495537858</v>
      </c>
      <c r="K42" s="31">
        <f t="shared" si="3"/>
        <v>7.6387271999476994E-2</v>
      </c>
      <c r="L42" s="31">
        <f t="shared" si="3"/>
        <v>6.855150666418576E-2</v>
      </c>
      <c r="M42" s="31">
        <f t="shared" si="3"/>
        <v>7.27689626898394E-2</v>
      </c>
      <c r="N42" s="31">
        <f t="shared" si="3"/>
        <v>6.4929131055843858E-2</v>
      </c>
      <c r="O42" s="31">
        <f t="shared" si="3"/>
        <v>7.7783778706617193E-2</v>
      </c>
      <c r="P42" s="31">
        <f t="shared" si="3"/>
        <v>9.7894116120565894E-2</v>
      </c>
      <c r="Q42" s="31">
        <f t="shared" si="3"/>
        <v>0.11323203281914677</v>
      </c>
      <c r="R42" s="31">
        <f t="shared" si="3"/>
        <v>0.10096050784518466</v>
      </c>
      <c r="S42" s="31">
        <f t="shared" si="3"/>
        <v>0.10151184269766933</v>
      </c>
      <c r="T42" s="31">
        <f t="shared" si="3"/>
        <v>7.9655114880974806E-2</v>
      </c>
      <c r="U42" s="31">
        <f t="shared" si="3"/>
        <v>5.5415989360130043E-2</v>
      </c>
      <c r="V42" s="31">
        <f t="shared" si="4"/>
        <v>2.9913133833722336E-2</v>
      </c>
      <c r="W42" s="31">
        <f t="shared" si="4"/>
        <v>4.1620690322705538E-2</v>
      </c>
    </row>
    <row r="43" spans="1:23" ht="18" customHeight="1" x14ac:dyDescent="0.15">
      <c r="A43" s="14" t="s">
        <v>51</v>
      </c>
      <c r="B43" s="31" t="e">
        <f t="shared" si="2"/>
        <v>#DIV/0!</v>
      </c>
      <c r="C43" s="31" t="e">
        <f t="shared" si="2"/>
        <v>#DIV/0!</v>
      </c>
      <c r="D43" s="31">
        <f t="shared" si="3"/>
        <v>4.1905795517509574</v>
      </c>
      <c r="E43" s="31">
        <f t="shared" si="3"/>
        <v>3.6067616695281086</v>
      </c>
      <c r="F43" s="31">
        <f t="shared" si="3"/>
        <v>3.4177257362231259</v>
      </c>
      <c r="G43" s="31">
        <f t="shared" si="3"/>
        <v>3.2556465727038306</v>
      </c>
      <c r="H43" s="31">
        <f t="shared" si="3"/>
        <v>4.0910966316602586</v>
      </c>
      <c r="I43" s="31">
        <f t="shared" si="3"/>
        <v>3.2609137535128978</v>
      </c>
      <c r="J43" s="31">
        <f t="shared" si="3"/>
        <v>2.7990274565617033</v>
      </c>
      <c r="K43" s="31">
        <f t="shared" si="3"/>
        <v>3.6767969646955465</v>
      </c>
      <c r="L43" s="31">
        <f t="shared" si="3"/>
        <v>2.3453320232378729</v>
      </c>
      <c r="M43" s="31">
        <f t="shared" si="3"/>
        <v>2.8110380772408332</v>
      </c>
      <c r="N43" s="31">
        <f t="shared" si="3"/>
        <v>0.88322856497001245</v>
      </c>
      <c r="O43" s="31">
        <f t="shared" si="3"/>
        <v>0.56425037962397662</v>
      </c>
      <c r="P43" s="31">
        <f t="shared" si="3"/>
        <v>0</v>
      </c>
      <c r="Q43" s="31">
        <f t="shared" si="3"/>
        <v>1.0672199134698094E-4</v>
      </c>
      <c r="R43" s="31">
        <f t="shared" si="3"/>
        <v>9.8787189672392052E-5</v>
      </c>
      <c r="S43" s="31">
        <f t="shared" si="3"/>
        <v>1.0519361937582314E-4</v>
      </c>
      <c r="T43" s="31">
        <f t="shared" si="3"/>
        <v>8.9701705947043702E-5</v>
      </c>
      <c r="U43" s="31">
        <f t="shared" si="3"/>
        <v>9.0107299772569177E-5</v>
      </c>
      <c r="V43" s="31">
        <f t="shared" si="4"/>
        <v>9.8398466558297153E-5</v>
      </c>
      <c r="W43" s="31">
        <f t="shared" si="4"/>
        <v>9.6792303076059384E-5</v>
      </c>
    </row>
    <row r="44" spans="1:23" ht="18" customHeight="1" x14ac:dyDescent="0.15">
      <c r="A44" s="14" t="s">
        <v>52</v>
      </c>
      <c r="B44" s="31" t="e">
        <f t="shared" si="2"/>
        <v>#DIV/0!</v>
      </c>
      <c r="C44" s="31" t="e">
        <f t="shared" si="2"/>
        <v>#DIV/0!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31">
        <f t="shared" si="3"/>
        <v>0</v>
      </c>
      <c r="I44" s="31">
        <f t="shared" si="3"/>
        <v>0</v>
      </c>
      <c r="J44" s="31">
        <f t="shared" si="3"/>
        <v>0</v>
      </c>
      <c r="K44" s="31">
        <f t="shared" si="3"/>
        <v>0</v>
      </c>
      <c r="L44" s="31">
        <f t="shared" si="3"/>
        <v>0</v>
      </c>
      <c r="M44" s="31">
        <f t="shared" si="3"/>
        <v>0</v>
      </c>
      <c r="N44" s="31">
        <f t="shared" si="3"/>
        <v>0</v>
      </c>
      <c r="O44" s="31">
        <f t="shared" si="3"/>
        <v>9.7841231077505913E-5</v>
      </c>
      <c r="P44" s="31">
        <f t="shared" si="3"/>
        <v>1.0548934926785116E-4</v>
      </c>
      <c r="Q44" s="31">
        <f t="shared" si="3"/>
        <v>2.1344398269396189E-4</v>
      </c>
      <c r="R44" s="31">
        <f t="shared" si="3"/>
        <v>1.975743793447841E-4</v>
      </c>
      <c r="S44" s="31">
        <f t="shared" si="3"/>
        <v>2.1038723875164628E-4</v>
      </c>
      <c r="T44" s="31">
        <f t="shared" si="3"/>
        <v>1.794034118940874E-4</v>
      </c>
      <c r="U44" s="31">
        <f t="shared" si="3"/>
        <v>1.8021459954513835E-4</v>
      </c>
      <c r="V44" s="31">
        <f t="shared" si="4"/>
        <v>1.9679693311659431E-4</v>
      </c>
      <c r="W44" s="31">
        <f t="shared" si="4"/>
        <v>1.9358460615211877E-4</v>
      </c>
    </row>
    <row r="45" spans="1:23" ht="18" customHeight="1" x14ac:dyDescent="0.15">
      <c r="A45" s="14" t="s">
        <v>53</v>
      </c>
      <c r="B45" s="31" t="e">
        <f t="shared" si="2"/>
        <v>#DIV/0!</v>
      </c>
      <c r="C45" s="31" t="e">
        <f t="shared" si="2"/>
        <v>#DIV/0!</v>
      </c>
      <c r="D45" s="31">
        <f t="shared" si="3"/>
        <v>0</v>
      </c>
      <c r="E45" s="31">
        <f t="shared" si="3"/>
        <v>0</v>
      </c>
      <c r="F45" s="31">
        <f t="shared" si="3"/>
        <v>0</v>
      </c>
      <c r="G45" s="31">
        <f t="shared" si="3"/>
        <v>0</v>
      </c>
      <c r="H45" s="31">
        <f t="shared" si="3"/>
        <v>0</v>
      </c>
      <c r="I45" s="31">
        <f t="shared" si="3"/>
        <v>0</v>
      </c>
      <c r="J45" s="31">
        <f t="shared" si="3"/>
        <v>0</v>
      </c>
      <c r="K45" s="31">
        <f t="shared" si="3"/>
        <v>0</v>
      </c>
      <c r="L45" s="31">
        <f t="shared" si="3"/>
        <v>0</v>
      </c>
      <c r="M45" s="31">
        <f t="shared" si="3"/>
        <v>0</v>
      </c>
      <c r="N45" s="31">
        <f t="shared" si="3"/>
        <v>0</v>
      </c>
      <c r="O45" s="31">
        <f t="shared" si="3"/>
        <v>9.7841231077505913E-5</v>
      </c>
      <c r="P45" s="31">
        <f t="shared" si="3"/>
        <v>1.0548934926785116E-4</v>
      </c>
      <c r="Q45" s="31">
        <f t="shared" si="3"/>
        <v>2.1344398269396189E-4</v>
      </c>
      <c r="R45" s="31">
        <f t="shared" si="3"/>
        <v>1.975743793447841E-4</v>
      </c>
      <c r="S45" s="31">
        <f t="shared" si="3"/>
        <v>2.1038723875164628E-4</v>
      </c>
      <c r="T45" s="31">
        <f t="shared" si="3"/>
        <v>1.794034118940874E-4</v>
      </c>
      <c r="U45" s="31">
        <f t="shared" si="3"/>
        <v>1.8021459954513835E-4</v>
      </c>
      <c r="V45" s="31">
        <f t="shared" si="4"/>
        <v>1.9679693311659431E-4</v>
      </c>
      <c r="W45" s="31">
        <f t="shared" si="4"/>
        <v>1.9358460615211877E-4</v>
      </c>
    </row>
    <row r="46" spans="1:23" ht="18" customHeight="1" x14ac:dyDescent="0.15">
      <c r="A46" s="14" t="s">
        <v>54</v>
      </c>
      <c r="B46" s="31" t="e">
        <f t="shared" si="2"/>
        <v>#DIV/0!</v>
      </c>
      <c r="C46" s="31" t="e">
        <f t="shared" si="2"/>
        <v>#DIV/0!</v>
      </c>
      <c r="D46" s="31">
        <f t="shared" si="3"/>
        <v>0</v>
      </c>
      <c r="E46" s="31">
        <f t="shared" si="3"/>
        <v>0</v>
      </c>
      <c r="F46" s="31">
        <f t="shared" si="3"/>
        <v>0</v>
      </c>
      <c r="G46" s="31">
        <f t="shared" si="3"/>
        <v>0</v>
      </c>
      <c r="H46" s="31">
        <f t="shared" si="3"/>
        <v>0</v>
      </c>
      <c r="I46" s="31">
        <f t="shared" si="3"/>
        <v>0</v>
      </c>
      <c r="J46" s="31">
        <f t="shared" si="3"/>
        <v>0</v>
      </c>
      <c r="K46" s="31">
        <f t="shared" si="3"/>
        <v>0</v>
      </c>
      <c r="L46" s="31">
        <f t="shared" si="3"/>
        <v>0</v>
      </c>
      <c r="M46" s="31">
        <f t="shared" si="3"/>
        <v>0</v>
      </c>
      <c r="N46" s="31">
        <f t="shared" si="3"/>
        <v>0</v>
      </c>
      <c r="O46" s="31">
        <f t="shared" si="3"/>
        <v>3.9136492431002365E-4</v>
      </c>
      <c r="P46" s="31">
        <f t="shared" si="3"/>
        <v>4.2195739707140466E-4</v>
      </c>
      <c r="Q46" s="31">
        <f t="shared" si="3"/>
        <v>8.5377593077584754E-4</v>
      </c>
      <c r="R46" s="31">
        <f t="shared" si="3"/>
        <v>7.9029751737913641E-4</v>
      </c>
      <c r="S46" s="31">
        <f t="shared" si="3"/>
        <v>8.4154895500658511E-4</v>
      </c>
      <c r="T46" s="31">
        <f t="shared" si="3"/>
        <v>7.1761364757634962E-4</v>
      </c>
      <c r="U46" s="31">
        <f t="shared" si="3"/>
        <v>7.2085839818055342E-4</v>
      </c>
      <c r="V46" s="31">
        <f t="shared" si="4"/>
        <v>7.8718773246637722E-4</v>
      </c>
      <c r="W46" s="31">
        <f t="shared" si="4"/>
        <v>7.7433842460847507E-4</v>
      </c>
    </row>
    <row r="47" spans="1:23" ht="18" customHeight="1" x14ac:dyDescent="0.15">
      <c r="A47" s="14" t="s">
        <v>55</v>
      </c>
      <c r="B47" s="31" t="e">
        <f t="shared" si="2"/>
        <v>#DIV/0!</v>
      </c>
      <c r="C47" s="31" t="e">
        <f t="shared" si="2"/>
        <v>#DIV/0!</v>
      </c>
      <c r="D47" s="31">
        <f t="shared" si="3"/>
        <v>0</v>
      </c>
      <c r="E47" s="31">
        <f t="shared" si="3"/>
        <v>0</v>
      </c>
      <c r="F47" s="31">
        <f t="shared" si="3"/>
        <v>0</v>
      </c>
      <c r="G47" s="31">
        <f t="shared" ref="G47:U50" si="5">G18/G$22*100</f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9.7841231077505913E-5</v>
      </c>
      <c r="P47" s="31">
        <f t="shared" si="5"/>
        <v>1.0548934926785116E-4</v>
      </c>
      <c r="Q47" s="31">
        <f t="shared" si="5"/>
        <v>2.1344398269396189E-4</v>
      </c>
      <c r="R47" s="31">
        <f t="shared" si="5"/>
        <v>1.975743793447841E-4</v>
      </c>
      <c r="S47" s="31">
        <f t="shared" si="5"/>
        <v>2.1038723875164628E-4</v>
      </c>
      <c r="T47" s="31">
        <f t="shared" si="5"/>
        <v>1.794034118940874E-4</v>
      </c>
      <c r="U47" s="31">
        <f t="shared" si="5"/>
        <v>1.8021459954513835E-4</v>
      </c>
      <c r="V47" s="31">
        <f t="shared" ref="V47:W50" si="6">V18/V$22*100</f>
        <v>1.9679693311659431E-4</v>
      </c>
      <c r="W47" s="31">
        <f t="shared" si="6"/>
        <v>1.9358460615211877E-4</v>
      </c>
    </row>
    <row r="48" spans="1:23" ht="18" customHeight="1" x14ac:dyDescent="0.15">
      <c r="A48" s="14" t="s">
        <v>56</v>
      </c>
      <c r="B48" s="31" t="e">
        <f t="shared" si="2"/>
        <v>#DIV/0!</v>
      </c>
      <c r="C48" s="31" t="e">
        <f t="shared" si="2"/>
        <v>#DIV/0!</v>
      </c>
      <c r="D48" s="31">
        <f t="shared" ref="D48:L48" si="7">D19/D$22*100</f>
        <v>0</v>
      </c>
      <c r="E48" s="31">
        <f t="shared" si="7"/>
        <v>0</v>
      </c>
      <c r="F48" s="31">
        <f t="shared" si="7"/>
        <v>0</v>
      </c>
      <c r="G48" s="31">
        <f t="shared" si="7"/>
        <v>0</v>
      </c>
      <c r="H48" s="31">
        <f t="shared" si="7"/>
        <v>0</v>
      </c>
      <c r="I48" s="31">
        <f t="shared" si="7"/>
        <v>0</v>
      </c>
      <c r="J48" s="31">
        <f t="shared" si="7"/>
        <v>0</v>
      </c>
      <c r="K48" s="31">
        <f t="shared" si="7"/>
        <v>0</v>
      </c>
      <c r="L48" s="31">
        <f t="shared" si="7"/>
        <v>0</v>
      </c>
      <c r="M48" s="31">
        <f t="shared" si="5"/>
        <v>0</v>
      </c>
      <c r="N48" s="31">
        <f t="shared" si="5"/>
        <v>0</v>
      </c>
      <c r="O48" s="31">
        <f t="shared" si="5"/>
        <v>9.7841231077505913E-5</v>
      </c>
      <c r="P48" s="31">
        <f t="shared" si="5"/>
        <v>1.0548934926785116E-4</v>
      </c>
      <c r="Q48" s="31">
        <f t="shared" si="5"/>
        <v>2.1344398269396189E-4</v>
      </c>
      <c r="R48" s="31">
        <f t="shared" si="5"/>
        <v>1.975743793447841E-4</v>
      </c>
      <c r="S48" s="31">
        <f t="shared" si="5"/>
        <v>2.1038723875164628E-4</v>
      </c>
      <c r="T48" s="31">
        <f t="shared" si="5"/>
        <v>1.794034118940874E-4</v>
      </c>
      <c r="U48" s="31">
        <f t="shared" si="5"/>
        <v>1.8021459954513835E-4</v>
      </c>
      <c r="V48" s="31">
        <f t="shared" si="6"/>
        <v>1.9679693311659431E-4</v>
      </c>
      <c r="W48" s="31">
        <f t="shared" si="6"/>
        <v>1.9358460615211877E-4</v>
      </c>
    </row>
    <row r="49" spans="1:23" ht="18" customHeight="1" x14ac:dyDescent="0.15">
      <c r="A49" s="14" t="s">
        <v>57</v>
      </c>
      <c r="B49" s="31" t="e">
        <f t="shared" si="2"/>
        <v>#DIV/0!</v>
      </c>
      <c r="C49" s="31" t="e">
        <f t="shared" si="2"/>
        <v>#DIV/0!</v>
      </c>
      <c r="D49" s="31">
        <f t="shared" ref="D49:L49" si="8">D20/D$22*100</f>
        <v>0</v>
      </c>
      <c r="E49" s="31">
        <f t="shared" si="8"/>
        <v>0</v>
      </c>
      <c r="F49" s="31">
        <f t="shared" si="8"/>
        <v>0</v>
      </c>
      <c r="G49" s="31">
        <f t="shared" si="8"/>
        <v>0</v>
      </c>
      <c r="H49" s="31">
        <f t="shared" si="8"/>
        <v>0</v>
      </c>
      <c r="I49" s="31">
        <f t="shared" si="8"/>
        <v>0</v>
      </c>
      <c r="J49" s="31">
        <f t="shared" si="8"/>
        <v>0</v>
      </c>
      <c r="K49" s="31">
        <f t="shared" si="8"/>
        <v>0</v>
      </c>
      <c r="L49" s="31">
        <f t="shared" si="8"/>
        <v>0</v>
      </c>
      <c r="M49" s="31">
        <f t="shared" si="5"/>
        <v>0</v>
      </c>
      <c r="N49" s="31">
        <f t="shared" si="5"/>
        <v>0</v>
      </c>
      <c r="O49" s="31">
        <f t="shared" si="5"/>
        <v>9.7841231077505913E-5</v>
      </c>
      <c r="P49" s="31">
        <f t="shared" si="5"/>
        <v>1.0548934926785116E-4</v>
      </c>
      <c r="Q49" s="31">
        <f t="shared" si="5"/>
        <v>2.1344398269396189E-4</v>
      </c>
      <c r="R49" s="31">
        <f t="shared" si="5"/>
        <v>1.975743793447841E-4</v>
      </c>
      <c r="S49" s="31">
        <f t="shared" si="5"/>
        <v>2.1038723875164628E-4</v>
      </c>
      <c r="T49" s="31">
        <f t="shared" si="5"/>
        <v>1.794034118940874E-4</v>
      </c>
      <c r="U49" s="31">
        <f t="shared" si="5"/>
        <v>1.8021459954513835E-4</v>
      </c>
      <c r="V49" s="31">
        <f t="shared" si="6"/>
        <v>1.9679693311659431E-4</v>
      </c>
      <c r="W49" s="31">
        <f t="shared" si="6"/>
        <v>1.9358460615211877E-4</v>
      </c>
    </row>
    <row r="50" spans="1:23" ht="18" customHeight="1" x14ac:dyDescent="0.15">
      <c r="A50" s="14" t="s">
        <v>58</v>
      </c>
      <c r="B50" s="31" t="e">
        <f t="shared" ref="B50:L50" si="9">B21/B$22*100</f>
        <v>#DIV/0!</v>
      </c>
      <c r="C50" s="31" t="e">
        <f t="shared" si="9"/>
        <v>#DIV/0!</v>
      </c>
      <c r="D50" s="31">
        <f t="shared" si="9"/>
        <v>0</v>
      </c>
      <c r="E50" s="31">
        <f t="shared" si="9"/>
        <v>0</v>
      </c>
      <c r="F50" s="31">
        <f t="shared" si="9"/>
        <v>0</v>
      </c>
      <c r="G50" s="31">
        <f t="shared" si="9"/>
        <v>0</v>
      </c>
      <c r="H50" s="31">
        <f t="shared" si="9"/>
        <v>0</v>
      </c>
      <c r="I50" s="31">
        <f t="shared" si="9"/>
        <v>0</v>
      </c>
      <c r="J50" s="31">
        <f t="shared" si="9"/>
        <v>0</v>
      </c>
      <c r="K50" s="31">
        <f t="shared" si="9"/>
        <v>0</v>
      </c>
      <c r="L50" s="31">
        <f t="shared" si="9"/>
        <v>0</v>
      </c>
      <c r="M50" s="31">
        <f t="shared" si="5"/>
        <v>0</v>
      </c>
      <c r="N50" s="31">
        <f t="shared" si="5"/>
        <v>0</v>
      </c>
      <c r="O50" s="31">
        <f t="shared" si="5"/>
        <v>9.7841231077505913E-5</v>
      </c>
      <c r="P50" s="31">
        <f t="shared" si="5"/>
        <v>1.0548934926785116E-4</v>
      </c>
      <c r="Q50" s="31">
        <f t="shared" si="5"/>
        <v>2.1344398269396189E-4</v>
      </c>
      <c r="R50" s="31">
        <f t="shared" si="5"/>
        <v>1.975743793447841E-4</v>
      </c>
      <c r="S50" s="31">
        <f t="shared" si="5"/>
        <v>2.1038723875164628E-4</v>
      </c>
      <c r="T50" s="31">
        <f t="shared" si="5"/>
        <v>1.794034118940874E-4</v>
      </c>
      <c r="U50" s="31">
        <f t="shared" si="5"/>
        <v>1.8021459954513835E-4</v>
      </c>
      <c r="V50" s="31">
        <f t="shared" si="6"/>
        <v>1.9679693311659431E-4</v>
      </c>
      <c r="W50" s="31">
        <f t="shared" si="6"/>
        <v>1.9358460615211877E-4</v>
      </c>
    </row>
    <row r="51" spans="1:23" ht="18" customHeight="1" x14ac:dyDescent="0.15">
      <c r="A51" s="14" t="s">
        <v>59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t="shared" ref="D51:R51" si="10">+D33+D38+D40+D41+D42+D43+D44+D45+D46</f>
        <v>99.999999999999986</v>
      </c>
      <c r="E51" s="32">
        <f t="shared" si="10"/>
        <v>100</v>
      </c>
      <c r="F51" s="32">
        <f t="shared" si="10"/>
        <v>100</v>
      </c>
      <c r="G51" s="32">
        <f t="shared" si="10"/>
        <v>99.999999999999986</v>
      </c>
      <c r="H51" s="32">
        <f t="shared" si="10"/>
        <v>100.00000000000001</v>
      </c>
      <c r="I51" s="32">
        <f t="shared" si="10"/>
        <v>100</v>
      </c>
      <c r="J51" s="32">
        <f t="shared" si="10"/>
        <v>99.999999999999986</v>
      </c>
      <c r="K51" s="32">
        <f t="shared" si="10"/>
        <v>100.00000000000001</v>
      </c>
      <c r="L51" s="32">
        <f t="shared" si="10"/>
        <v>100</v>
      </c>
      <c r="M51" s="32">
        <f t="shared" si="10"/>
        <v>99.999999999999986</v>
      </c>
      <c r="N51" s="32">
        <f t="shared" si="10"/>
        <v>100.00000000000001</v>
      </c>
      <c r="O51" s="32">
        <f t="shared" si="10"/>
        <v>100</v>
      </c>
      <c r="P51" s="32">
        <f t="shared" si="10"/>
        <v>100</v>
      </c>
      <c r="Q51" s="32">
        <f t="shared" si="10"/>
        <v>99.999999999999986</v>
      </c>
      <c r="R51" s="32">
        <f t="shared" si="10"/>
        <v>99.999999999999986</v>
      </c>
      <c r="S51" s="32">
        <f>+S33+S38+S40+S41+S42+S43+S44+S45+S46</f>
        <v>100.00000000000001</v>
      </c>
      <c r="T51" s="32">
        <f>+T33+T38+T40+T41+T42+T43+T44+T45+T46</f>
        <v>100</v>
      </c>
      <c r="U51" s="32">
        <f>+U33+U38+U40+U41+U42+U43+U44+U45+U46</f>
        <v>100</v>
      </c>
      <c r="V51" s="32">
        <f>+V33+V38+V40+V41+V42+V43+V44+V45+V46</f>
        <v>100</v>
      </c>
      <c r="W51" s="32">
        <f>+W33+W38+W40+W41+W42+W43+W44+W45+W46</f>
        <v>100</v>
      </c>
    </row>
    <row r="52" spans="1:23" ht="18" customHeight="1" x14ac:dyDescent="0.15"/>
    <row r="53" spans="1:23" ht="18" customHeight="1" x14ac:dyDescent="0.15"/>
    <row r="54" spans="1:23" ht="18" customHeight="1" x14ac:dyDescent="0.15"/>
    <row r="55" spans="1:23" ht="18" customHeight="1" x14ac:dyDescent="0.15"/>
    <row r="56" spans="1:23" ht="18" customHeight="1" x14ac:dyDescent="0.15"/>
    <row r="57" spans="1:23" ht="18" customHeight="1" x14ac:dyDescent="0.15"/>
    <row r="58" spans="1:23" ht="18" customHeight="1" x14ac:dyDescent="0.15"/>
    <row r="59" spans="1:23" ht="18" customHeight="1" x14ac:dyDescent="0.15"/>
    <row r="60" spans="1:23" ht="18" customHeight="1" x14ac:dyDescent="0.15"/>
    <row r="61" spans="1:23" ht="18" customHeight="1" x14ac:dyDescent="0.15"/>
    <row r="62" spans="1:23" ht="18" customHeight="1" x14ac:dyDescent="0.15"/>
    <row r="63" spans="1:23" ht="18" customHeight="1" x14ac:dyDescent="0.15"/>
    <row r="64" spans="1:23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9</vt:i4>
      </vt:variant>
    </vt:vector>
  </HeadingPairs>
  <TitlesOfParts>
    <vt:vector size="25" baseType="lpstr">
      <vt:lpstr>財政指標</vt:lpstr>
      <vt:lpstr>旧栃木市</vt:lpstr>
      <vt:lpstr>旧西方町</vt:lpstr>
      <vt:lpstr>歳入</vt:lpstr>
      <vt:lpstr>旧栃木市・歳入</vt:lpstr>
      <vt:lpstr>旧西方町・歳入</vt:lpstr>
      <vt:lpstr>税</vt:lpstr>
      <vt:lpstr>旧栃木市・税</vt:lpstr>
      <vt:lpstr>旧西方町・税</vt:lpstr>
      <vt:lpstr>歳出（性質別）</vt:lpstr>
      <vt:lpstr>旧栃木市・性質</vt:lpstr>
      <vt:lpstr>旧西方町・性質</vt:lpstr>
      <vt:lpstr>歳出（目的別）</vt:lpstr>
      <vt:lpstr>旧栃木市・目的</vt:lpstr>
      <vt:lpstr>旧西方町・目的</vt:lpstr>
      <vt:lpstr>グラフ</vt:lpstr>
      <vt:lpstr>グラフ!Print_Area</vt:lpstr>
      <vt:lpstr>歳入!Print_Area</vt:lpstr>
      <vt:lpstr>財政指標!Print_Area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2011-07-06T05:47:49Z</cp:lastPrinted>
  <dcterms:created xsi:type="dcterms:W3CDTF">2002-01-04T12:12:41Z</dcterms:created>
  <dcterms:modified xsi:type="dcterms:W3CDTF">2018-05-10T05:42:15Z</dcterms:modified>
</cp:coreProperties>
</file>