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08" windowHeight="6372" tabRatio="601" activeTab="0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<sst xmlns="http://schemas.openxmlformats.org/spreadsheetml/2006/main" count="448" uniqueCount="207">
  <si>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</si>
  <si>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</si>
  <si>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</si>
  <si>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</si>
  <si>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</si>
  <si>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</si>
  <si>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</si>
  <si>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</si>
  <si>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</si>
  <si>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</si>
  <si>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</si>
  <si>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</si>
  <si>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</si>
  <si>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</si>
  <si>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</si>
  <si>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</si>
  <si>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</si>
  <si>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</si>
  <si>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</si>
  <si>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</si>
  <si>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</si>
  <si>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</si>
  <si>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</si>
  <si>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</si>
  <si>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</si>
  <si>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</si>
  <si>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</si>
  <si>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</si>
  <si>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</si>
  <si>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</si>
  <si>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</si>
  <si>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</si>
  <si>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</si>
  <si>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</si>
  <si>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</si>
  <si>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</si>
  <si>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</si>
  <si>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</si>
  <si>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</si>
  <si>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</si>
  <si>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</si>
  <si>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</si>
  <si>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</si>
  <si>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</si>
  <si>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</si>
  <si>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</si>
  <si>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</si>
  <si>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</si>
  <si>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</si>
  <si>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</si>
  <si>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</si>
  <si>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</si>
  <si>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</si>
  <si>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</si>
  <si>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</si>
  <si>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</si>
  <si>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</si>
  <si>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</si>
  <si>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</si>
  <si>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</si>
  <si>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</si>
  <si>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</si>
  <si>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</si>
  <si>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</si>
  <si>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</si>
  <si>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</si>
  <si>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</si>
  <si>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</si>
  <si>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</si>
  <si>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</si>
  <si>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</si>
  <si>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</si>
  <si>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</si>
  <si>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</si>
  <si>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</si>
  <si>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</si>
  <si>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</si>
  <si>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</si>
  <si>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</si>
  <si>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</si>
  <si>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</si>
  <si>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</si>
  <si>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</si>
  <si>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</si>
  <si>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</si>
  <si>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</si>
  <si>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</si>
  <si>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</si>
  <si>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</si>
  <si>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</si>
  <si>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</si>
  <si>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</si>
  <si>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</si>
  <si>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</si>
  <si>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</si>
  <si>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</si>
  <si>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</si>
  <si>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</si>
  <si>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</si>
  <si>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</si>
  <si>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</si>
  <si>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</si>
  <si>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</si>
  <si>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</si>
  <si>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</si>
  <si>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</si>
  <si>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</si>
  <si>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</si>
  <si>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</si>
  <si>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</si>
  <si>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</si>
  <si>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</si>
  <si>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</si>
  <si>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</si>
  <si>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</si>
  <si>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</si>
  <si>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</si>
  <si>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</si>
  <si>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</si>
  <si>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</si>
  <si>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</si>
  <si>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</si>
  <si>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</si>
  <si>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</si>
  <si>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</si>
  <si>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</si>
  <si>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</si>
  <si>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</si>
  <si>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</si>
  <si>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</si>
  <si>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</si>
  <si>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</si>
  <si>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</si>
  <si>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</si>
  <si>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</si>
  <si>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</si>
  <si>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</si>
  <si>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</si>
  <si>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</si>
  <si>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</si>
  <si>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</si>
  <si>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</si>
  <si>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</si>
  <si>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</si>
  <si>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</si>
  <si>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</si>
  <si>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</si>
  <si>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</si>
  <si>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</si>
  <si>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</si>
  <si>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</si>
  <si>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</si>
  <si>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</si>
  <si>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</si>
  <si>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</si>
  <si>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</si>
  <si>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</si>
  <si>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</si>
  <si>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</si>
  <si>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</si>
  <si>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</si>
  <si>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</si>
  <si>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</si>
  <si>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</si>
  <si>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</si>
  <si>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</si>
  <si>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</si>
  <si>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</si>
  <si>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</si>
  <si>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</si>
  <si>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</si>
  <si>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</si>
  <si>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</si>
  <si>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</si>
  <si>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</si>
  <si>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</si>
  <si>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</si>
  <si>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</si>
  <si>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</si>
  <si>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</si>
  <si>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</si>
  <si>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</si>
  <si>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</si>
  <si>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栃木市</t>
  </si>
  <si>
    <t>０１(H13)</t>
  </si>
  <si>
    <t xml:space="preserve"> (1)減税補てん債</t>
  </si>
  <si>
    <t xml:space="preserve"> (2)臨時財政対策債</t>
  </si>
  <si>
    <t>０２(H14)</t>
  </si>
  <si>
    <t>０２(H14)</t>
  </si>
  <si>
    <t>０３(H15)</t>
  </si>
  <si>
    <t>０４(H16)</t>
  </si>
  <si>
    <t>3-1利子割交付金</t>
  </si>
  <si>
    <t>3-2配当割交付金</t>
  </si>
  <si>
    <t>3-3株式等譲渡所得割交付金</t>
  </si>
  <si>
    <t>０４(H16)</t>
  </si>
  <si>
    <t>０５(H17)</t>
  </si>
  <si>
    <t>21実質公債費比率</t>
  </si>
  <si>
    <t>22起債制限比率</t>
  </si>
  <si>
    <t>０６(H18)</t>
  </si>
  <si>
    <t>０７(H19)</t>
  </si>
  <si>
    <t>23将来負担比率</t>
  </si>
  <si>
    <t>24積立金現在高</t>
  </si>
  <si>
    <t>25地方債現在高</t>
  </si>
  <si>
    <t>26債務負担行為額</t>
  </si>
  <si>
    <t>27収益事業収入</t>
  </si>
  <si>
    <t>28土地開発基金現在高</t>
  </si>
  <si>
    <t>０８(H20)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</si>
</sst>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.005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0.99625"/>
          <c:h val="0.817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グラフ!$Q$1:$AI$1</c:f>
              <c:strCache/>
            </c:strRef>
          </c:cat>
          <c:val>
            <c:numRef>
              <c:f>グラフ!$Q$7:$AI$7</c:f>
              <c:numCache/>
            </c:numRef>
          </c:val>
        </c:ser>
        <c:gapWidth val="90"/>
        <c:axId val="61286519"/>
        <c:axId val="14707760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グラフ!$Q$2:$AI$2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グラフ!$Q$3:$AI$3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グラフ!$Q$4:$AI$4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グラフ!$Q$5:$AI$5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グラフ!$Q$6:$AI$6</c:f>
              <c:numCache/>
            </c:numRef>
          </c:val>
          <c:smooth val="0"/>
        </c:ser>
        <c:axId val="65260977"/>
        <c:axId val="50477882"/>
      </c:lineChart>
      <c:catAx>
        <c:axId val="61286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07760"/>
        <c:crosses val="autoZero"/>
        <c:auto val="0"/>
        <c:lblOffset val="100"/>
        <c:tickLblSkip val="1"/>
        <c:noMultiLvlLbl val="0"/>
      </c:catAx>
      <c:valAx>
        <c:axId val="14707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86519"/>
        <c:crossesAt val="1"/>
        <c:crossBetween val="between"/>
        <c:dispUnits/>
      </c:valAx>
      <c:catAx>
        <c:axId val="65260977"/>
        <c:scaling>
          <c:orientation val="minMax"/>
        </c:scaling>
        <c:axPos val="b"/>
        <c:delete val="1"/>
        <c:majorTickMark val="out"/>
        <c:minorTickMark val="none"/>
        <c:tickLblPos val="none"/>
        <c:crossAx val="50477882"/>
        <c:crosses val="autoZero"/>
        <c:auto val="0"/>
        <c:lblOffset val="100"/>
        <c:tickLblSkip val="1"/>
        <c:noMultiLvlLbl val="0"/>
      </c:catAx>
      <c:valAx>
        <c:axId val="50477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609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75"/>
          <c:y val="0.913"/>
          <c:w val="0.839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.010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"/>
          <c:w val="0.94575"/>
          <c:h val="0.789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グラフ!$Q$30:$AI$30</c:f>
              <c:strCache/>
            </c:strRef>
          </c:cat>
          <c:val>
            <c:numRef>
              <c:f>グラフ!$Q$34:$AI$34</c:f>
              <c:numCache/>
            </c:numRef>
          </c:val>
        </c:ser>
        <c:gapWidth val="90"/>
        <c:axId val="51647755"/>
        <c:axId val="62176612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グラフ!$Q$31:$AI$31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グラフ!$Q$32:$AI$32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グラフ!$Q$33:$AI$33</c:f>
              <c:numCache/>
            </c:numRef>
          </c:val>
          <c:smooth val="0"/>
        </c:ser>
        <c:axId val="22718597"/>
        <c:axId val="3140782"/>
      </c:lineChart>
      <c:catAx>
        <c:axId val="51647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76612"/>
        <c:crosses val="autoZero"/>
        <c:auto val="0"/>
        <c:lblOffset val="100"/>
        <c:tickLblSkip val="1"/>
        <c:noMultiLvlLbl val="0"/>
      </c:catAx>
      <c:valAx>
        <c:axId val="62176612"/>
        <c:scaling>
          <c:orientation val="minMax"/>
          <c:max val="13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47755"/>
        <c:crossesAt val="1"/>
        <c:crossBetween val="between"/>
        <c:dispUnits/>
      </c:valAx>
      <c:catAx>
        <c:axId val="22718597"/>
        <c:scaling>
          <c:orientation val="minMax"/>
        </c:scaling>
        <c:axPos val="b"/>
        <c:delete val="1"/>
        <c:majorTickMark val="out"/>
        <c:minorTickMark val="none"/>
        <c:tickLblPos val="none"/>
        <c:crossAx val="3140782"/>
        <c:crosses val="autoZero"/>
        <c:auto val="0"/>
        <c:lblOffset val="100"/>
        <c:tickLblSkip val="1"/>
        <c:noMultiLvlLbl val="0"/>
      </c:catAx>
      <c:valAx>
        <c:axId val="3140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185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5"/>
          <c:y val="0.91025"/>
          <c:w val="0.969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6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175"/>
          <c:w val="0.932"/>
          <c:h val="0.82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グラフ!$Q$93:$AI$93</c:f>
              <c:strCache/>
            </c:strRef>
          </c:cat>
          <c:val>
            <c:numRef>
              <c:f>グラフ!$Q$94:$AI$94</c:f>
              <c:numCache/>
            </c:numRef>
          </c:val>
        </c:ser>
        <c:gapWidth val="100"/>
        <c:axId val="28267039"/>
        <c:axId val="53076760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グラフ!$Q$93:$AI$93</c:f>
              <c:strCache/>
            </c:strRef>
          </c:cat>
          <c:val>
            <c:numRef>
              <c:f>グラフ!$Q$95:$AI$95</c:f>
              <c:numCache/>
            </c:numRef>
          </c:val>
          <c:smooth val="0"/>
        </c:ser>
        <c:axId val="28267039"/>
        <c:axId val="53076760"/>
      </c:lineChart>
      <c:catAx>
        <c:axId val="28267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76760"/>
        <c:crosses val="autoZero"/>
        <c:auto val="0"/>
        <c:lblOffset val="100"/>
        <c:tickLblSkip val="1"/>
        <c:noMultiLvlLbl val="0"/>
      </c:catAx>
      <c:valAx>
        <c:axId val="53076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67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5"/>
          <c:y val="0.9245"/>
          <c:w val="0.562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56"/>
          <c:w val="0.964"/>
          <c:h val="0.791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グラフ!$Q$39:$AI$39</c:f>
              <c:strCache/>
            </c:strRef>
          </c:cat>
          <c:val>
            <c:numRef>
              <c:f>グラフ!$Q$47:$AI$47</c:f>
              <c:numCache/>
            </c:numRef>
          </c:val>
        </c:ser>
        <c:gapWidth val="90"/>
        <c:axId val="7928793"/>
        <c:axId val="4250274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グラフ!$Q$40:$AI$40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グラフ!$Q$41:$AI$41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グラフ!$Q$42:$AI$42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グラフ!$Q$43:$AI$43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グラフ!$Q$44:$AI$44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グラフ!$Q$45:$AI$45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グラフ!$Q$46:$AI$46</c:f>
              <c:numCache/>
            </c:numRef>
          </c:val>
          <c:smooth val="0"/>
        </c:ser>
        <c:axId val="38252467"/>
        <c:axId val="8727884"/>
      </c:lineChart>
      <c:catAx>
        <c:axId val="7928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0274"/>
        <c:crosses val="autoZero"/>
        <c:auto val="0"/>
        <c:lblOffset val="100"/>
        <c:tickLblSkip val="1"/>
        <c:noMultiLvlLbl val="0"/>
      </c:catAx>
      <c:valAx>
        <c:axId val="4250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8793"/>
        <c:crossesAt val="1"/>
        <c:crossBetween val="between"/>
        <c:dispUnits/>
      </c:valAx>
      <c:catAx>
        <c:axId val="38252467"/>
        <c:scaling>
          <c:orientation val="minMax"/>
        </c:scaling>
        <c:axPos val="b"/>
        <c:delete val="1"/>
        <c:majorTickMark val="out"/>
        <c:minorTickMark val="none"/>
        <c:tickLblPos val="none"/>
        <c:crossAx val="8727884"/>
        <c:crosses val="autoZero"/>
        <c:auto val="0"/>
        <c:lblOffset val="100"/>
        <c:tickLblSkip val="1"/>
        <c:noMultiLvlLbl val="0"/>
      </c:catAx>
      <c:valAx>
        <c:axId val="8727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524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5"/>
          <c:y val="0.85325"/>
          <c:w val="0.884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1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65"/>
          <c:w val="0.96975"/>
          <c:h val="0.806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グラフ!$Q$54:$AI$54</c:f>
              <c:strCache/>
            </c:strRef>
          </c:cat>
          <c:val>
            <c:numRef>
              <c:f>グラフ!$Q$63:$AI$63</c:f>
              <c:numCache/>
            </c:numRef>
          </c:val>
        </c:ser>
        <c:gapWidth val="90"/>
        <c:axId val="11442093"/>
        <c:axId val="35869974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グラフ!$Q$55:$AI$55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グラフ!$Q$56:$AI$56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グラフ!$Q$57:$AI$57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グラフ!$Q$58:$AI$58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グラフ!$Q$59:$AI$59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グラフ!$Q$60:$AI$60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グラフ!$Q$61:$AI$61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グラフ!$Q$62:$AI$62</c:f>
              <c:numCache/>
            </c:numRef>
          </c:val>
          <c:smooth val="0"/>
        </c:ser>
        <c:axId val="54394311"/>
        <c:axId val="19786752"/>
      </c:lineChart>
      <c:catAx>
        <c:axId val="11442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69974"/>
        <c:crosses val="autoZero"/>
        <c:auto val="0"/>
        <c:lblOffset val="100"/>
        <c:tickLblSkip val="1"/>
        <c:noMultiLvlLbl val="0"/>
      </c:catAx>
      <c:valAx>
        <c:axId val="35869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2093"/>
        <c:crossesAt val="1"/>
        <c:crossBetween val="between"/>
        <c:dispUnits/>
      </c:valAx>
      <c:catAx>
        <c:axId val="54394311"/>
        <c:scaling>
          <c:orientation val="minMax"/>
        </c:scaling>
        <c:axPos val="b"/>
        <c:delete val="1"/>
        <c:majorTickMark val="out"/>
        <c:minorTickMark val="none"/>
        <c:tickLblPos val="none"/>
        <c:crossAx val="19786752"/>
        <c:crosses val="autoZero"/>
        <c:auto val="0"/>
        <c:lblOffset val="100"/>
        <c:tickLblSkip val="1"/>
        <c:noMultiLvlLbl val="0"/>
      </c:catAx>
      <c:valAx>
        <c:axId val="19786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943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"/>
          <c:y val="0.89"/>
          <c:w val="0.79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4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025"/>
          <c:w val="0.971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グラフ!$Q$77:$AI$77</c:f>
              <c:strCache/>
            </c:strRef>
          </c:cat>
          <c:val>
            <c:numRef>
              <c:f>グラフ!$Q$78:$AI$78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グラフ!$Q$77:$AI$77</c:f>
              <c:strCache/>
            </c:strRef>
          </c:cat>
          <c:val>
            <c:numRef>
              <c:f>グラフ!$Q$79:$AI$79</c:f>
              <c:numCache/>
            </c:numRef>
          </c:val>
        </c:ser>
        <c:gapWidth val="70"/>
        <c:axId val="43863041"/>
        <c:axId val="59223050"/>
      </c:barChart>
      <c:catAx>
        <c:axId val="4386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3050"/>
        <c:crosses val="autoZero"/>
        <c:auto val="1"/>
        <c:lblOffset val="100"/>
        <c:tickLblSkip val="1"/>
        <c:noMultiLvlLbl val="0"/>
      </c:catAx>
      <c:valAx>
        <c:axId val="59223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6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5"/>
          <c:y val="0.928"/>
          <c:w val="0.578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7</xdr:col>
      <xdr:colOff>19050</xdr:colOff>
      <xdr:row>37</xdr:row>
      <xdr:rowOff>161925</xdr:rowOff>
    </xdr:to>
    <xdr:graphicFrame>
      <xdr:nvGraphicFramePr>
        <xdr:cNvPr id="1" name="Chart 4"/>
        <xdr:cNvGraphicFramePr/>
      </xdr:nvGraphicFramePr>
      <xdr:xfrm>
        <a:off x="28575" y="209550"/>
        <a:ext cx="48577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76200</xdr:rowOff>
    </xdr:from>
    <xdr:to>
      <xdr:col>13</xdr:col>
      <xdr:colOff>733425</xdr:colOff>
      <xdr:row>37</xdr:row>
      <xdr:rowOff>161925</xdr:rowOff>
    </xdr:to>
    <xdr:graphicFrame>
      <xdr:nvGraphicFramePr>
        <xdr:cNvPr id="2" name="Chart 5"/>
        <xdr:cNvGraphicFramePr/>
      </xdr:nvGraphicFramePr>
      <xdr:xfrm>
        <a:off x="4933950" y="238125"/>
        <a:ext cx="4838700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78</xdr:row>
      <xdr:rowOff>0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058775"/>
        <a:ext cx="4752975" cy="603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6</xdr:col>
      <xdr:colOff>685800</xdr:colOff>
      <xdr:row>75</xdr:row>
      <xdr:rowOff>28575</xdr:rowOff>
    </xdr:to>
    <xdr:graphicFrame>
      <xdr:nvGraphicFramePr>
        <xdr:cNvPr id="4" name="Chart 7"/>
        <xdr:cNvGraphicFramePr/>
      </xdr:nvGraphicFramePr>
      <xdr:xfrm>
        <a:off x="0" y="6810375"/>
        <a:ext cx="4857750" cy="578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95250</xdr:colOff>
      <xdr:row>40</xdr:row>
      <xdr:rowOff>114300</xdr:rowOff>
    </xdr:from>
    <xdr:to>
      <xdr:col>13</xdr:col>
      <xdr:colOff>733425</xdr:colOff>
      <xdr:row>75</xdr:row>
      <xdr:rowOff>28575</xdr:rowOff>
    </xdr:to>
    <xdr:graphicFrame>
      <xdr:nvGraphicFramePr>
        <xdr:cNvPr id="5" name="Chart 8"/>
        <xdr:cNvGraphicFramePr/>
      </xdr:nvGraphicFramePr>
      <xdr:xfrm>
        <a:off x="4962525" y="6838950"/>
        <a:ext cx="4810125" cy="575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78</xdr:row>
      <xdr:rowOff>19050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077825"/>
        <a:ext cx="4876800" cy="601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SheetLayoutView="100" zoomScalePageLayoutView="0" workbookViewId="0" topLeftCell="A1">
      <pane xSplit="2" ySplit="3" topLeftCell="T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36" sqref="V36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20" ht="13.5" customHeight="1">
      <c r="A1" s="44" t="s">
        <v>139</v>
      </c>
      <c r="M1" s="46" t="s">
        <v>183</v>
      </c>
      <c r="T1" s="46" t="s">
        <v>183</v>
      </c>
    </row>
    <row r="2" spans="13:20" ht="13.5" customHeight="1">
      <c r="M2" s="22" t="s">
        <v>172</v>
      </c>
      <c r="T2" s="22" t="s">
        <v>172</v>
      </c>
    </row>
    <row r="3" spans="1:22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188</v>
      </c>
      <c r="Q3" s="48" t="s">
        <v>189</v>
      </c>
      <c r="R3" s="48" t="s">
        <v>190</v>
      </c>
      <c r="S3" s="48" t="s">
        <v>195</v>
      </c>
      <c r="T3" s="48" t="s">
        <v>198</v>
      </c>
      <c r="U3" s="48" t="s">
        <v>199</v>
      </c>
      <c r="V3" s="48" t="s">
        <v>206</v>
      </c>
    </row>
    <row r="4" spans="1:22" ht="13.5" customHeight="1">
      <c r="A4" s="76" t="s">
        <v>85</v>
      </c>
      <c r="B4" s="76"/>
      <c r="C4" s="50">
        <v>86312</v>
      </c>
      <c r="D4" s="50">
        <v>86085</v>
      </c>
      <c r="E4" s="50">
        <v>86125</v>
      </c>
      <c r="F4" s="50">
        <v>86022</v>
      </c>
      <c r="G4" s="50">
        <v>85592</v>
      </c>
      <c r="H4" s="50">
        <v>85413</v>
      </c>
      <c r="I4" s="50">
        <v>85095</v>
      </c>
      <c r="J4" s="50">
        <v>84941</v>
      </c>
      <c r="K4" s="50">
        <v>84733</v>
      </c>
      <c r="L4" s="50">
        <v>84542</v>
      </c>
      <c r="M4" s="50">
        <v>84125</v>
      </c>
      <c r="N4" s="50">
        <v>83844</v>
      </c>
      <c r="O4" s="50">
        <v>83458</v>
      </c>
      <c r="P4" s="50">
        <v>83122</v>
      </c>
      <c r="Q4" s="50">
        <v>82841</v>
      </c>
      <c r="R4" s="50">
        <v>82698</v>
      </c>
      <c r="S4" s="50">
        <v>82262</v>
      </c>
      <c r="T4" s="50">
        <v>81802</v>
      </c>
      <c r="U4" s="50">
        <v>81295</v>
      </c>
      <c r="V4" s="50">
        <v>81048</v>
      </c>
    </row>
    <row r="5" spans="1:22" ht="13.5" customHeight="1">
      <c r="A5" s="77" t="s">
        <v>13</v>
      </c>
      <c r="B5" s="52" t="s">
        <v>22</v>
      </c>
      <c r="C5" s="53">
        <v>20422741</v>
      </c>
      <c r="D5" s="53">
        <v>23512479</v>
      </c>
      <c r="E5" s="53">
        <v>24672525</v>
      </c>
      <c r="F5" s="53">
        <v>26599964</v>
      </c>
      <c r="G5" s="53">
        <v>25829290</v>
      </c>
      <c r="H5" s="53">
        <v>28302593</v>
      </c>
      <c r="I5" s="54">
        <v>27248364</v>
      </c>
      <c r="J5" s="53">
        <v>27871384</v>
      </c>
      <c r="K5" s="53">
        <v>27939225</v>
      </c>
      <c r="L5" s="53">
        <v>30143472</v>
      </c>
      <c r="M5" s="55">
        <v>31846799</v>
      </c>
      <c r="N5" s="55">
        <v>29203362</v>
      </c>
      <c r="O5" s="55">
        <v>28472813</v>
      </c>
      <c r="P5" s="55">
        <v>29451792</v>
      </c>
      <c r="Q5" s="55">
        <v>32252622</v>
      </c>
      <c r="R5" s="55">
        <v>27224464</v>
      </c>
      <c r="S5" s="55">
        <v>27667609</v>
      </c>
      <c r="T5" s="55">
        <v>27421921</v>
      </c>
      <c r="U5" s="55">
        <v>26273783</v>
      </c>
      <c r="V5" s="55">
        <v>25580205</v>
      </c>
    </row>
    <row r="6" spans="1:22" ht="13.5" customHeight="1">
      <c r="A6" s="77"/>
      <c r="B6" s="52" t="s">
        <v>23</v>
      </c>
      <c r="C6" s="53">
        <v>18954311</v>
      </c>
      <c r="D6" s="53">
        <v>22795392</v>
      </c>
      <c r="E6" s="53">
        <v>24151751</v>
      </c>
      <c r="F6" s="53">
        <v>25627929</v>
      </c>
      <c r="G6" s="53">
        <v>24891898</v>
      </c>
      <c r="H6" s="53">
        <v>27515523</v>
      </c>
      <c r="I6" s="54">
        <v>26609748</v>
      </c>
      <c r="J6" s="53">
        <v>27069692</v>
      </c>
      <c r="K6" s="53">
        <v>27085958</v>
      </c>
      <c r="L6" s="53">
        <v>28557141</v>
      </c>
      <c r="M6" s="55">
        <v>30845995</v>
      </c>
      <c r="N6" s="55">
        <v>27996753</v>
      </c>
      <c r="O6" s="55">
        <v>27581590</v>
      </c>
      <c r="P6" s="55">
        <v>28686710</v>
      </c>
      <c r="Q6" s="55">
        <v>31360616</v>
      </c>
      <c r="R6" s="55">
        <v>26210776</v>
      </c>
      <c r="S6" s="55">
        <v>26879527</v>
      </c>
      <c r="T6" s="55">
        <v>26544293</v>
      </c>
      <c r="U6" s="55">
        <v>25550240</v>
      </c>
      <c r="V6" s="55">
        <v>24783921</v>
      </c>
    </row>
    <row r="7" spans="1:22" ht="13.5" customHeight="1">
      <c r="A7" s="77"/>
      <c r="B7" s="52" t="s">
        <v>24</v>
      </c>
      <c r="C7" s="54">
        <f aca="true" t="shared" si="0" ref="C7:K7">+C5-C6</f>
        <v>1468430</v>
      </c>
      <c r="D7" s="54">
        <f t="shared" si="0"/>
        <v>717087</v>
      </c>
      <c r="E7" s="54">
        <f t="shared" si="0"/>
        <v>520774</v>
      </c>
      <c r="F7" s="54">
        <f t="shared" si="0"/>
        <v>972035</v>
      </c>
      <c r="G7" s="54">
        <f t="shared" si="0"/>
        <v>937392</v>
      </c>
      <c r="H7" s="54">
        <f t="shared" si="0"/>
        <v>787070</v>
      </c>
      <c r="I7" s="54">
        <f t="shared" si="0"/>
        <v>638616</v>
      </c>
      <c r="J7" s="54">
        <f t="shared" si="0"/>
        <v>801692</v>
      </c>
      <c r="K7" s="54">
        <f t="shared" si="0"/>
        <v>853267</v>
      </c>
      <c r="L7" s="54">
        <f aca="true" t="shared" si="1" ref="L7:R7">+L5-L6</f>
        <v>1586331</v>
      </c>
      <c r="M7" s="54">
        <f t="shared" si="1"/>
        <v>1000804</v>
      </c>
      <c r="N7" s="54">
        <f t="shared" si="1"/>
        <v>1206609</v>
      </c>
      <c r="O7" s="54">
        <f t="shared" si="1"/>
        <v>891223</v>
      </c>
      <c r="P7" s="54">
        <f t="shared" si="1"/>
        <v>765082</v>
      </c>
      <c r="Q7" s="54">
        <f t="shared" si="1"/>
        <v>892006</v>
      </c>
      <c r="R7" s="54">
        <f t="shared" si="1"/>
        <v>1013688</v>
      </c>
      <c r="S7" s="54">
        <v>788082</v>
      </c>
      <c r="T7" s="54">
        <v>877628</v>
      </c>
      <c r="U7" s="54">
        <v>723543</v>
      </c>
      <c r="V7" s="54">
        <v>796284</v>
      </c>
    </row>
    <row r="8" spans="1:22" ht="13.5" customHeight="1">
      <c r="A8" s="77"/>
      <c r="B8" s="52" t="s">
        <v>25</v>
      </c>
      <c r="C8" s="53">
        <v>38305</v>
      </c>
      <c r="D8" s="53">
        <v>47371</v>
      </c>
      <c r="E8" s="53">
        <v>127757</v>
      </c>
      <c r="F8" s="53">
        <v>57419</v>
      </c>
      <c r="G8" s="53">
        <v>19681</v>
      </c>
      <c r="H8" s="53">
        <v>85654</v>
      </c>
      <c r="I8" s="54">
        <v>90392</v>
      </c>
      <c r="J8" s="53">
        <v>382193</v>
      </c>
      <c r="K8" s="53">
        <v>273247</v>
      </c>
      <c r="L8" s="54">
        <v>709515</v>
      </c>
      <c r="M8" s="55">
        <v>116978</v>
      </c>
      <c r="N8" s="55">
        <v>268213</v>
      </c>
      <c r="O8" s="55">
        <v>234652</v>
      </c>
      <c r="P8" s="55">
        <v>132310</v>
      </c>
      <c r="Q8" s="55">
        <v>57790</v>
      </c>
      <c r="R8" s="55">
        <v>73272</v>
      </c>
      <c r="S8" s="55">
        <v>68474</v>
      </c>
      <c r="T8" s="55">
        <v>11539</v>
      </c>
      <c r="U8" s="55">
        <v>1683</v>
      </c>
      <c r="V8" s="55">
        <v>40765</v>
      </c>
    </row>
    <row r="9" spans="1:22" ht="13.5" customHeight="1">
      <c r="A9" s="77"/>
      <c r="B9" s="52" t="s">
        <v>26</v>
      </c>
      <c r="C9" s="54">
        <f aca="true" t="shared" si="2" ref="C9:K9">+C7-C8</f>
        <v>1430125</v>
      </c>
      <c r="D9" s="54">
        <f t="shared" si="2"/>
        <v>669716</v>
      </c>
      <c r="E9" s="54">
        <f t="shared" si="2"/>
        <v>393017</v>
      </c>
      <c r="F9" s="54">
        <f t="shared" si="2"/>
        <v>914616</v>
      </c>
      <c r="G9" s="54">
        <f t="shared" si="2"/>
        <v>917711</v>
      </c>
      <c r="H9" s="54">
        <f t="shared" si="2"/>
        <v>701416</v>
      </c>
      <c r="I9" s="54">
        <f t="shared" si="2"/>
        <v>548224</v>
      </c>
      <c r="J9" s="54">
        <f t="shared" si="2"/>
        <v>419499</v>
      </c>
      <c r="K9" s="54">
        <f t="shared" si="2"/>
        <v>580020</v>
      </c>
      <c r="L9" s="54">
        <f aca="true" t="shared" si="3" ref="L9:R9">+L7-L8</f>
        <v>876816</v>
      </c>
      <c r="M9" s="54">
        <f t="shared" si="3"/>
        <v>883826</v>
      </c>
      <c r="N9" s="54">
        <f t="shared" si="3"/>
        <v>938396</v>
      </c>
      <c r="O9" s="54">
        <f t="shared" si="3"/>
        <v>656571</v>
      </c>
      <c r="P9" s="54">
        <f t="shared" si="3"/>
        <v>632772</v>
      </c>
      <c r="Q9" s="54">
        <f t="shared" si="3"/>
        <v>834216</v>
      </c>
      <c r="R9" s="54">
        <f t="shared" si="3"/>
        <v>940416</v>
      </c>
      <c r="S9" s="54">
        <v>719608</v>
      </c>
      <c r="T9" s="54">
        <v>866089</v>
      </c>
      <c r="U9" s="54">
        <v>721860</v>
      </c>
      <c r="V9" s="54">
        <v>755519</v>
      </c>
    </row>
    <row r="10" spans="1:22" ht="13.5" customHeight="1">
      <c r="A10" s="77"/>
      <c r="B10" s="52" t="s">
        <v>27</v>
      </c>
      <c r="C10" s="55">
        <v>659574</v>
      </c>
      <c r="D10" s="55">
        <v>-760409</v>
      </c>
      <c r="E10" s="55">
        <v>-276699</v>
      </c>
      <c r="F10" s="55">
        <v>521599</v>
      </c>
      <c r="G10" s="55">
        <v>3095</v>
      </c>
      <c r="H10" s="55">
        <v>-216295</v>
      </c>
      <c r="I10" s="55">
        <v>-153192</v>
      </c>
      <c r="J10" s="55">
        <v>-128725</v>
      </c>
      <c r="K10" s="55">
        <v>160521</v>
      </c>
      <c r="L10" s="55">
        <v>296796</v>
      </c>
      <c r="M10" s="55">
        <v>7010</v>
      </c>
      <c r="N10" s="55">
        <v>54570</v>
      </c>
      <c r="O10" s="55">
        <v>-281825</v>
      </c>
      <c r="P10" s="55">
        <v>-23799</v>
      </c>
      <c r="Q10" s="55">
        <v>201444</v>
      </c>
      <c r="R10" s="55">
        <v>106200</v>
      </c>
      <c r="S10" s="55">
        <v>-220808</v>
      </c>
      <c r="T10" s="55">
        <v>146481</v>
      </c>
      <c r="U10" s="55">
        <v>-144229</v>
      </c>
      <c r="V10" s="55">
        <v>33659</v>
      </c>
    </row>
    <row r="11" spans="1:22" ht="13.5" customHeight="1">
      <c r="A11" s="77"/>
      <c r="B11" s="52" t="s">
        <v>28</v>
      </c>
      <c r="C11" s="53">
        <v>67638</v>
      </c>
      <c r="D11" s="53">
        <v>87626</v>
      </c>
      <c r="E11" s="53">
        <v>100677</v>
      </c>
      <c r="F11" s="53">
        <v>33352</v>
      </c>
      <c r="G11" s="53">
        <v>5717</v>
      </c>
      <c r="H11" s="53">
        <v>662564</v>
      </c>
      <c r="I11" s="54">
        <v>404922</v>
      </c>
      <c r="J11" s="53">
        <v>292481</v>
      </c>
      <c r="K11" s="53">
        <v>305587</v>
      </c>
      <c r="L11" s="54">
        <v>346020</v>
      </c>
      <c r="M11" s="55">
        <v>623783</v>
      </c>
      <c r="N11" s="55">
        <v>443894</v>
      </c>
      <c r="O11" s="55">
        <v>481650</v>
      </c>
      <c r="P11" s="55">
        <v>569353</v>
      </c>
      <c r="Q11" s="55">
        <v>459272</v>
      </c>
      <c r="R11" s="55">
        <v>443063</v>
      </c>
      <c r="S11" s="55">
        <v>482041</v>
      </c>
      <c r="T11" s="55">
        <v>638157</v>
      </c>
      <c r="U11" s="55">
        <v>436542</v>
      </c>
      <c r="V11" s="55">
        <v>621928</v>
      </c>
    </row>
    <row r="12" spans="1:22" ht="13.5" customHeight="1">
      <c r="A12" s="77"/>
      <c r="B12" s="52" t="s">
        <v>29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129800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1</v>
      </c>
      <c r="S12" s="55">
        <v>1</v>
      </c>
      <c r="T12" s="55">
        <v>0</v>
      </c>
      <c r="U12" s="55">
        <v>40722</v>
      </c>
      <c r="V12" s="55">
        <v>45659</v>
      </c>
    </row>
    <row r="13" spans="1:22" ht="13.5" customHeight="1">
      <c r="A13" s="77"/>
      <c r="B13" s="52" t="s">
        <v>30</v>
      </c>
      <c r="C13" s="53">
        <v>0</v>
      </c>
      <c r="D13" s="53">
        <v>0</v>
      </c>
      <c r="E13" s="53">
        <v>300000</v>
      </c>
      <c r="F13" s="53">
        <v>1000000</v>
      </c>
      <c r="G13" s="53">
        <v>0</v>
      </c>
      <c r="H13" s="53">
        <v>206821</v>
      </c>
      <c r="I13" s="54">
        <v>100000</v>
      </c>
      <c r="J13" s="53">
        <v>300000</v>
      </c>
      <c r="K13" s="53">
        <v>300000</v>
      </c>
      <c r="L13" s="54">
        <v>350000</v>
      </c>
      <c r="M13" s="55">
        <v>600000</v>
      </c>
      <c r="N13" s="55">
        <v>300000</v>
      </c>
      <c r="O13" s="55">
        <v>440000</v>
      </c>
      <c r="P13" s="55">
        <v>950000</v>
      </c>
      <c r="Q13" s="55">
        <v>500000</v>
      </c>
      <c r="R13" s="55">
        <v>300000</v>
      </c>
      <c r="S13" s="55">
        <v>380000</v>
      </c>
      <c r="T13" s="55">
        <v>913000</v>
      </c>
      <c r="U13" s="55">
        <v>457000</v>
      </c>
      <c r="V13" s="55">
        <v>92000</v>
      </c>
    </row>
    <row r="14" spans="1:22" ht="13.5" customHeight="1">
      <c r="A14" s="77"/>
      <c r="B14" s="52" t="s">
        <v>31</v>
      </c>
      <c r="C14" s="54">
        <f aca="true" t="shared" si="4" ref="C14:K14">+C10+C11+C12-C13</f>
        <v>727212</v>
      </c>
      <c r="D14" s="54">
        <f t="shared" si="4"/>
        <v>-672783</v>
      </c>
      <c r="E14" s="54">
        <f t="shared" si="4"/>
        <v>-476022</v>
      </c>
      <c r="F14" s="54">
        <f t="shared" si="4"/>
        <v>-445049</v>
      </c>
      <c r="G14" s="54">
        <f t="shared" si="4"/>
        <v>8812</v>
      </c>
      <c r="H14" s="54">
        <f t="shared" si="4"/>
        <v>239448</v>
      </c>
      <c r="I14" s="54">
        <f t="shared" si="4"/>
        <v>151730</v>
      </c>
      <c r="J14" s="54">
        <f t="shared" si="4"/>
        <v>-136244</v>
      </c>
      <c r="K14" s="54">
        <f t="shared" si="4"/>
        <v>166108</v>
      </c>
      <c r="L14" s="54">
        <f aca="true" t="shared" si="5" ref="L14:R14">+L10+L11+L12-L13</f>
        <v>422616</v>
      </c>
      <c r="M14" s="54">
        <f t="shared" si="5"/>
        <v>30793</v>
      </c>
      <c r="N14" s="54">
        <f t="shared" si="5"/>
        <v>198464</v>
      </c>
      <c r="O14" s="54">
        <f t="shared" si="5"/>
        <v>-240175</v>
      </c>
      <c r="P14" s="54">
        <f t="shared" si="5"/>
        <v>-404446</v>
      </c>
      <c r="Q14" s="54">
        <f t="shared" si="5"/>
        <v>160716</v>
      </c>
      <c r="R14" s="54">
        <f t="shared" si="5"/>
        <v>249264</v>
      </c>
      <c r="S14" s="54">
        <v>-118767</v>
      </c>
      <c r="T14" s="54">
        <v>-128362</v>
      </c>
      <c r="U14" s="54">
        <v>-123965</v>
      </c>
      <c r="V14" s="54">
        <v>609246</v>
      </c>
    </row>
    <row r="15" spans="1:22" ht="13.5" customHeight="1">
      <c r="A15" s="77"/>
      <c r="B15" s="3" t="s">
        <v>32</v>
      </c>
      <c r="C15" s="56">
        <f aca="true" t="shared" si="6" ref="C15:H15">+C9/C19*100</f>
        <v>12.952980713972917</v>
      </c>
      <c r="D15" s="56">
        <f t="shared" si="6"/>
        <v>5.696815686258498</v>
      </c>
      <c r="E15" s="56">
        <f t="shared" si="6"/>
        <v>3.0693259676861597</v>
      </c>
      <c r="F15" s="56">
        <f t="shared" si="6"/>
        <v>6.528987347220906</v>
      </c>
      <c r="G15" s="56">
        <f t="shared" si="6"/>
        <v>6.453716953929931</v>
      </c>
      <c r="H15" s="56">
        <f t="shared" si="6"/>
        <v>4.865572041981423</v>
      </c>
      <c r="I15" s="56">
        <f aca="true" t="shared" si="7" ref="I15:N15">+I9/I19*100</f>
        <v>3.6858103254242476</v>
      </c>
      <c r="J15" s="56">
        <f t="shared" si="7"/>
        <v>2.759774691325537</v>
      </c>
      <c r="K15" s="56">
        <f t="shared" si="7"/>
        <v>3.6808755409431244</v>
      </c>
      <c r="L15" s="56">
        <f t="shared" si="7"/>
        <v>5.36488868028533</v>
      </c>
      <c r="M15" s="56">
        <f t="shared" si="7"/>
        <v>5.341651672547166</v>
      </c>
      <c r="N15" s="56">
        <f t="shared" si="7"/>
        <v>5.679164108691821</v>
      </c>
      <c r="O15" s="56">
        <f aca="true" t="shared" si="8" ref="O15:T15">+O9/O19*100</f>
        <v>4.039769428866676</v>
      </c>
      <c r="P15" s="56">
        <f t="shared" si="8"/>
        <v>4.055334956137253</v>
      </c>
      <c r="Q15" s="56">
        <f t="shared" si="8"/>
        <v>5.647672045392277</v>
      </c>
      <c r="R15" s="56">
        <f t="shared" si="8"/>
        <v>6.382917204166934</v>
      </c>
      <c r="S15" s="56">
        <f t="shared" si="8"/>
        <v>4.800758399315786</v>
      </c>
      <c r="T15" s="56">
        <f t="shared" si="8"/>
        <v>5.844366872458114</v>
      </c>
      <c r="U15" s="56">
        <f>+U9/U19*100</f>
        <v>4.843067270570708</v>
      </c>
      <c r="V15" s="56">
        <f>+V9/V19*100</f>
        <v>4.803233540692601</v>
      </c>
    </row>
    <row r="16" spans="1:22" ht="13.5" customHeight="1">
      <c r="A16" s="75" t="s">
        <v>33</v>
      </c>
      <c r="B16" s="75"/>
      <c r="C16" s="57">
        <v>7339651</v>
      </c>
      <c r="D16" s="58">
        <v>7863908</v>
      </c>
      <c r="E16" s="58">
        <v>8504689</v>
      </c>
      <c r="F16" s="58">
        <v>9107781</v>
      </c>
      <c r="G16" s="58">
        <v>9640761</v>
      </c>
      <c r="H16" s="58">
        <v>9364392</v>
      </c>
      <c r="I16" s="57">
        <v>9593448</v>
      </c>
      <c r="J16" s="58">
        <v>9783579</v>
      </c>
      <c r="K16" s="58">
        <v>10048435</v>
      </c>
      <c r="L16" s="57">
        <v>10082281</v>
      </c>
      <c r="M16" s="58">
        <v>9774575</v>
      </c>
      <c r="N16" s="58">
        <v>9564989</v>
      </c>
      <c r="O16" s="58">
        <v>9685804</v>
      </c>
      <c r="P16" s="58">
        <v>9366076</v>
      </c>
      <c r="Q16" s="58">
        <v>9121548</v>
      </c>
      <c r="R16" s="58">
        <v>9075859</v>
      </c>
      <c r="S16" s="58">
        <v>9182863</v>
      </c>
      <c r="T16" s="58">
        <v>9250323</v>
      </c>
      <c r="U16" s="58">
        <v>9597614</v>
      </c>
      <c r="V16" s="58">
        <v>9411992</v>
      </c>
    </row>
    <row r="17" spans="1:22" ht="13.5" customHeight="1">
      <c r="A17" s="75" t="s">
        <v>34</v>
      </c>
      <c r="B17" s="75"/>
      <c r="C17" s="57">
        <v>8657928</v>
      </c>
      <c r="D17" s="58">
        <v>9205414</v>
      </c>
      <c r="E17" s="58">
        <v>10061976</v>
      </c>
      <c r="F17" s="58">
        <v>11076756</v>
      </c>
      <c r="G17" s="58">
        <v>11120979</v>
      </c>
      <c r="H17" s="58">
        <v>11430237</v>
      </c>
      <c r="I17" s="57">
        <v>11739380</v>
      </c>
      <c r="J17" s="58">
        <v>12027710</v>
      </c>
      <c r="K17" s="58">
        <v>12501175</v>
      </c>
      <c r="L17" s="57">
        <v>13083570</v>
      </c>
      <c r="M17" s="58">
        <v>13392069</v>
      </c>
      <c r="N17" s="58">
        <v>13430467</v>
      </c>
      <c r="O17" s="58">
        <v>13125198</v>
      </c>
      <c r="P17" s="58">
        <v>12586737</v>
      </c>
      <c r="Q17" s="58">
        <v>11806971</v>
      </c>
      <c r="R17" s="58">
        <v>11816668</v>
      </c>
      <c r="S17" s="58">
        <v>12055176</v>
      </c>
      <c r="T17" s="58">
        <v>12044280</v>
      </c>
      <c r="U17" s="58">
        <v>12028015</v>
      </c>
      <c r="V17" s="58">
        <v>12292099</v>
      </c>
    </row>
    <row r="18" spans="1:22" ht="13.5" customHeight="1">
      <c r="A18" s="75" t="s">
        <v>35</v>
      </c>
      <c r="B18" s="75"/>
      <c r="C18" s="57">
        <v>9717538</v>
      </c>
      <c r="D18" s="58">
        <v>10414465</v>
      </c>
      <c r="E18" s="58">
        <v>11262906</v>
      </c>
      <c r="F18" s="58">
        <v>12061300</v>
      </c>
      <c r="G18" s="58">
        <v>12773384</v>
      </c>
      <c r="H18" s="58">
        <v>12401283</v>
      </c>
      <c r="I18" s="57">
        <v>12705593</v>
      </c>
      <c r="J18" s="58">
        <v>12956349</v>
      </c>
      <c r="K18" s="58">
        <v>13304975</v>
      </c>
      <c r="L18" s="57">
        <v>13350574</v>
      </c>
      <c r="M18" s="58">
        <v>12938614</v>
      </c>
      <c r="N18" s="58">
        <v>12658010</v>
      </c>
      <c r="O18" s="58">
        <v>12815817</v>
      </c>
      <c r="P18" s="58">
        <v>12390531</v>
      </c>
      <c r="Q18" s="58">
        <v>12059299</v>
      </c>
      <c r="R18" s="58">
        <v>11992517</v>
      </c>
      <c r="S18" s="58">
        <v>12035010</v>
      </c>
      <c r="T18" s="58">
        <v>12025253</v>
      </c>
      <c r="U18" s="58">
        <v>12490105</v>
      </c>
      <c r="V18" s="58">
        <v>12205360</v>
      </c>
    </row>
    <row r="19" spans="1:22" ht="13.5" customHeight="1">
      <c r="A19" s="75" t="s">
        <v>36</v>
      </c>
      <c r="B19" s="75"/>
      <c r="C19" s="57">
        <v>11040895</v>
      </c>
      <c r="D19" s="58">
        <v>11755971</v>
      </c>
      <c r="E19" s="58">
        <v>12804668</v>
      </c>
      <c r="F19" s="58">
        <v>14008543</v>
      </c>
      <c r="G19" s="58">
        <v>14219883</v>
      </c>
      <c r="H19" s="58">
        <v>14415900</v>
      </c>
      <c r="I19" s="57">
        <v>14873907</v>
      </c>
      <c r="J19" s="58">
        <v>15200480</v>
      </c>
      <c r="K19" s="58">
        <v>15757664</v>
      </c>
      <c r="L19" s="57">
        <v>16343601</v>
      </c>
      <c r="M19" s="58">
        <v>16545931</v>
      </c>
      <c r="N19" s="58">
        <v>16523488</v>
      </c>
      <c r="O19" s="58">
        <v>16252685</v>
      </c>
      <c r="P19" s="58">
        <v>15603446</v>
      </c>
      <c r="Q19" s="58">
        <v>14770971</v>
      </c>
      <c r="R19" s="58">
        <v>14733326</v>
      </c>
      <c r="S19" s="58">
        <v>14989465</v>
      </c>
      <c r="T19" s="58">
        <v>14819210</v>
      </c>
      <c r="U19" s="58">
        <v>14905017</v>
      </c>
      <c r="V19" s="58">
        <v>15729383</v>
      </c>
    </row>
    <row r="20" spans="1:22" ht="13.5" customHeight="1">
      <c r="A20" s="75" t="s">
        <v>37</v>
      </c>
      <c r="B20" s="75"/>
      <c r="C20" s="59">
        <v>0.88</v>
      </c>
      <c r="D20" s="60">
        <v>0.86</v>
      </c>
      <c r="E20" s="60">
        <v>0.85</v>
      </c>
      <c r="F20" s="60">
        <v>0.84</v>
      </c>
      <c r="G20" s="60">
        <v>0.85</v>
      </c>
      <c r="H20" s="60">
        <v>0.84</v>
      </c>
      <c r="I20" s="61">
        <v>0.84</v>
      </c>
      <c r="J20" s="60">
        <v>0.82</v>
      </c>
      <c r="K20" s="60">
        <v>0.81</v>
      </c>
      <c r="L20" s="61">
        <v>0.79</v>
      </c>
      <c r="M20" s="60">
        <v>0.77</v>
      </c>
      <c r="N20" s="60">
        <v>0.74</v>
      </c>
      <c r="O20" s="60">
        <v>0.73</v>
      </c>
      <c r="P20" s="60">
        <v>0.73</v>
      </c>
      <c r="Q20" s="60">
        <v>0.75</v>
      </c>
      <c r="R20" s="60">
        <v>0.76</v>
      </c>
      <c r="S20" s="60">
        <v>0.77</v>
      </c>
      <c r="T20" s="60">
        <v>0.77</v>
      </c>
      <c r="U20" s="60">
        <v>0.78</v>
      </c>
      <c r="V20" s="60">
        <v>0.78</v>
      </c>
    </row>
    <row r="21" spans="1:22" ht="13.5" customHeight="1">
      <c r="A21" s="75" t="s">
        <v>38</v>
      </c>
      <c r="B21" s="75"/>
      <c r="C21" s="62">
        <v>69.7</v>
      </c>
      <c r="D21" s="63">
        <v>70.5</v>
      </c>
      <c r="E21" s="63">
        <v>74.8</v>
      </c>
      <c r="F21" s="63">
        <v>72.6</v>
      </c>
      <c r="G21" s="63">
        <v>78.7</v>
      </c>
      <c r="H21" s="63">
        <v>81.8</v>
      </c>
      <c r="I21" s="64">
        <v>82.5</v>
      </c>
      <c r="J21" s="63">
        <v>84.2</v>
      </c>
      <c r="K21" s="63">
        <v>81.4</v>
      </c>
      <c r="L21" s="64">
        <v>84.7</v>
      </c>
      <c r="M21" s="63">
        <v>84.9</v>
      </c>
      <c r="N21" s="63">
        <v>85.4</v>
      </c>
      <c r="O21" s="63">
        <v>85.2</v>
      </c>
      <c r="P21" s="63">
        <v>85.3</v>
      </c>
      <c r="Q21" s="63">
        <v>86.5</v>
      </c>
      <c r="R21" s="63">
        <v>86.2</v>
      </c>
      <c r="S21" s="63">
        <v>90</v>
      </c>
      <c r="T21" s="63">
        <v>90.6</v>
      </c>
      <c r="U21" s="63">
        <v>94</v>
      </c>
      <c r="V21" s="63">
        <v>91.1</v>
      </c>
    </row>
    <row r="22" spans="1:22" ht="13.5" customHeight="1">
      <c r="A22" s="75" t="s">
        <v>39</v>
      </c>
      <c r="B22" s="75"/>
      <c r="C22" s="62">
        <v>11.1</v>
      </c>
      <c r="D22" s="63">
        <v>10.4</v>
      </c>
      <c r="E22" s="63">
        <v>10.7</v>
      </c>
      <c r="F22" s="63">
        <v>10.4</v>
      </c>
      <c r="G22" s="63">
        <v>11.8</v>
      </c>
      <c r="H22" s="63">
        <v>12.4</v>
      </c>
      <c r="I22" s="64">
        <v>13.4</v>
      </c>
      <c r="J22" s="63">
        <v>14.4</v>
      </c>
      <c r="K22" s="63">
        <v>15.3</v>
      </c>
      <c r="L22" s="64">
        <v>16.6</v>
      </c>
      <c r="M22" s="63">
        <v>15.5</v>
      </c>
      <c r="N22" s="63">
        <v>16.3</v>
      </c>
      <c r="O22" s="63">
        <v>16.7</v>
      </c>
      <c r="P22" s="63">
        <v>16.4</v>
      </c>
      <c r="Q22" s="63">
        <v>16.7</v>
      </c>
      <c r="R22" s="63">
        <v>16.8</v>
      </c>
      <c r="S22" s="63">
        <v>16.1</v>
      </c>
      <c r="T22" s="63">
        <v>16.4</v>
      </c>
      <c r="U22" s="63"/>
      <c r="V22" s="63"/>
    </row>
    <row r="23" spans="1:22" ht="13.5" customHeight="1">
      <c r="A23" s="75" t="s">
        <v>40</v>
      </c>
      <c r="B23" s="75"/>
      <c r="C23" s="62">
        <v>13</v>
      </c>
      <c r="D23" s="63">
        <v>13.2</v>
      </c>
      <c r="E23" s="63">
        <v>13.1</v>
      </c>
      <c r="F23" s="63">
        <v>13.2</v>
      </c>
      <c r="G23" s="63">
        <v>13.7</v>
      </c>
      <c r="H23" s="63">
        <v>14.2</v>
      </c>
      <c r="I23" s="64">
        <v>15.3</v>
      </c>
      <c r="J23" s="63">
        <v>16.6</v>
      </c>
      <c r="K23" s="63">
        <v>17.1</v>
      </c>
      <c r="L23" s="64">
        <v>17.3</v>
      </c>
      <c r="M23" s="63">
        <v>17</v>
      </c>
      <c r="N23" s="63">
        <v>17.5</v>
      </c>
      <c r="O23" s="63">
        <v>17.9</v>
      </c>
      <c r="P23" s="63">
        <v>17.6</v>
      </c>
      <c r="Q23" s="63">
        <v>17.3</v>
      </c>
      <c r="R23" s="63">
        <v>16.9</v>
      </c>
      <c r="S23" s="63">
        <v>16.4</v>
      </c>
      <c r="T23" s="63">
        <v>16.7</v>
      </c>
      <c r="U23" s="63"/>
      <c r="V23" s="63"/>
    </row>
    <row r="24" spans="1:22" ht="13.5" customHeight="1">
      <c r="A24" s="4" t="s">
        <v>196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16.6</v>
      </c>
      <c r="T24" s="63">
        <v>17.2</v>
      </c>
      <c r="U24" s="63">
        <v>12.7</v>
      </c>
      <c r="V24" s="63">
        <v>12.5</v>
      </c>
    </row>
    <row r="25" spans="1:22" ht="13.5" customHeight="1">
      <c r="A25" s="75" t="s">
        <v>197</v>
      </c>
      <c r="B25" s="75"/>
      <c r="C25" s="62">
        <v>13.1</v>
      </c>
      <c r="D25" s="63">
        <v>12.4</v>
      </c>
      <c r="E25" s="63">
        <v>11.7</v>
      </c>
      <c r="F25" s="63">
        <v>11.7</v>
      </c>
      <c r="G25" s="63">
        <v>11.7</v>
      </c>
      <c r="H25" s="63">
        <v>11.8</v>
      </c>
      <c r="I25" s="64">
        <v>12.1</v>
      </c>
      <c r="J25" s="63">
        <v>12.7</v>
      </c>
      <c r="K25" s="63">
        <v>13.4</v>
      </c>
      <c r="L25" s="64">
        <v>13.8</v>
      </c>
      <c r="M25" s="63">
        <v>13.7</v>
      </c>
      <c r="N25" s="63">
        <v>13.6</v>
      </c>
      <c r="O25" s="63">
        <v>13.6</v>
      </c>
      <c r="P25" s="63">
        <v>13.6</v>
      </c>
      <c r="Q25" s="63">
        <v>13.6</v>
      </c>
      <c r="R25" s="63">
        <v>13.3</v>
      </c>
      <c r="S25" s="63">
        <v>13</v>
      </c>
      <c r="T25" s="63">
        <v>12.9</v>
      </c>
      <c r="U25" s="63"/>
      <c r="V25" s="63"/>
    </row>
    <row r="26" spans="1:22" ht="13.5" customHeight="1">
      <c r="A26" s="78" t="s">
        <v>200</v>
      </c>
      <c r="B26" s="79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85.1</v>
      </c>
      <c r="V26" s="63">
        <v>71.6</v>
      </c>
    </row>
    <row r="27" spans="1:22" ht="13.5" customHeight="1">
      <c r="A27" s="76" t="s">
        <v>201</v>
      </c>
      <c r="B27" s="76"/>
      <c r="C27" s="54">
        <f aca="true" t="shared" si="9" ref="C27:K27">SUM(C28:C30)</f>
        <v>4408552</v>
      </c>
      <c r="D27" s="54">
        <f t="shared" si="9"/>
        <v>5238787</v>
      </c>
      <c r="E27" s="54">
        <f t="shared" si="9"/>
        <v>5014105</v>
      </c>
      <c r="F27" s="54">
        <f t="shared" si="9"/>
        <v>3991871</v>
      </c>
      <c r="G27" s="54">
        <f t="shared" si="9"/>
        <v>3993980</v>
      </c>
      <c r="H27" s="54">
        <f t="shared" si="9"/>
        <v>4556395</v>
      </c>
      <c r="I27" s="54">
        <f t="shared" si="9"/>
        <v>4989423</v>
      </c>
      <c r="J27" s="54">
        <f t="shared" si="9"/>
        <v>5072563</v>
      </c>
      <c r="K27" s="54">
        <f t="shared" si="9"/>
        <v>5283144</v>
      </c>
      <c r="L27" s="54">
        <f aca="true" t="shared" si="10" ref="L27:Q27">SUM(L28:L30)</f>
        <v>5093264</v>
      </c>
      <c r="M27" s="54">
        <f t="shared" si="10"/>
        <v>5510731</v>
      </c>
      <c r="N27" s="54">
        <f t="shared" si="10"/>
        <v>5333761</v>
      </c>
      <c r="O27" s="54">
        <f t="shared" si="10"/>
        <v>5507377</v>
      </c>
      <c r="P27" s="54">
        <f t="shared" si="10"/>
        <v>5003466</v>
      </c>
      <c r="Q27" s="54">
        <f t="shared" si="10"/>
        <v>5216502</v>
      </c>
      <c r="R27" s="54">
        <f>SUM(R28:R30)</f>
        <v>5454049</v>
      </c>
      <c r="S27" s="54">
        <f>SUM(S28:S30)</f>
        <v>4807448</v>
      </c>
      <c r="T27" s="54">
        <f>SUM(T28:T30)</f>
        <v>4803759</v>
      </c>
      <c r="U27" s="54">
        <f>SUM(U28:U30)</f>
        <v>4812547</v>
      </c>
      <c r="V27" s="54">
        <f>SUM(V28:V30)</f>
        <v>5198519</v>
      </c>
    </row>
    <row r="28" spans="1:22" ht="13.5" customHeight="1">
      <c r="A28" s="65"/>
      <c r="B28" s="2" t="s">
        <v>19</v>
      </c>
      <c r="C28" s="54">
        <v>1324172</v>
      </c>
      <c r="D28" s="53">
        <v>1411798</v>
      </c>
      <c r="E28" s="53">
        <v>1212475</v>
      </c>
      <c r="F28" s="53">
        <v>245827</v>
      </c>
      <c r="G28" s="53">
        <v>251544</v>
      </c>
      <c r="H28" s="53">
        <v>707287</v>
      </c>
      <c r="I28" s="54">
        <v>1012209</v>
      </c>
      <c r="J28" s="53">
        <v>1004690</v>
      </c>
      <c r="K28" s="53">
        <v>1010277</v>
      </c>
      <c r="L28" s="54">
        <v>1006297</v>
      </c>
      <c r="M28" s="53">
        <v>1030080</v>
      </c>
      <c r="N28" s="53">
        <v>1173974</v>
      </c>
      <c r="O28" s="53">
        <v>1215624</v>
      </c>
      <c r="P28" s="53">
        <v>834977</v>
      </c>
      <c r="Q28" s="53">
        <v>794249</v>
      </c>
      <c r="R28" s="53">
        <v>937312</v>
      </c>
      <c r="S28" s="53">
        <v>1039353</v>
      </c>
      <c r="T28" s="53">
        <v>764510</v>
      </c>
      <c r="U28" s="53">
        <v>744052</v>
      </c>
      <c r="V28" s="53">
        <v>1273980</v>
      </c>
    </row>
    <row r="29" spans="1:22" ht="13.5" customHeight="1">
      <c r="A29" s="65"/>
      <c r="B29" s="2" t="s">
        <v>20</v>
      </c>
      <c r="C29" s="54">
        <v>400000</v>
      </c>
      <c r="D29" s="53">
        <v>936402</v>
      </c>
      <c r="E29" s="53">
        <v>969214</v>
      </c>
      <c r="F29" s="53">
        <v>1032265</v>
      </c>
      <c r="G29" s="53">
        <v>845230</v>
      </c>
      <c r="H29" s="53">
        <v>957595</v>
      </c>
      <c r="I29" s="54">
        <v>1109265</v>
      </c>
      <c r="J29" s="53">
        <v>1015201</v>
      </c>
      <c r="K29" s="53">
        <v>1021942</v>
      </c>
      <c r="L29" s="54">
        <v>697768</v>
      </c>
      <c r="M29" s="53">
        <v>499472</v>
      </c>
      <c r="N29" s="53">
        <v>500542</v>
      </c>
      <c r="O29" s="53">
        <v>500761</v>
      </c>
      <c r="P29" s="53">
        <v>300869</v>
      </c>
      <c r="Q29" s="53">
        <v>100898</v>
      </c>
      <c r="R29" s="53">
        <v>100900</v>
      </c>
      <c r="S29" s="53">
        <v>100901</v>
      </c>
      <c r="T29" s="53">
        <v>101090</v>
      </c>
      <c r="U29" s="53">
        <v>60718</v>
      </c>
      <c r="V29" s="53">
        <v>60928</v>
      </c>
    </row>
    <row r="30" spans="1:22" ht="13.5" customHeight="1">
      <c r="A30" s="65"/>
      <c r="B30" s="2" t="s">
        <v>21</v>
      </c>
      <c r="C30" s="54">
        <v>2684380</v>
      </c>
      <c r="D30" s="53">
        <v>2890587</v>
      </c>
      <c r="E30" s="53">
        <v>2832416</v>
      </c>
      <c r="F30" s="53">
        <v>2713779</v>
      </c>
      <c r="G30" s="53">
        <v>2897206</v>
      </c>
      <c r="H30" s="53">
        <v>2891513</v>
      </c>
      <c r="I30" s="54">
        <v>2867949</v>
      </c>
      <c r="J30" s="53">
        <v>3052672</v>
      </c>
      <c r="K30" s="53">
        <v>3250925</v>
      </c>
      <c r="L30" s="54">
        <v>3389199</v>
      </c>
      <c r="M30" s="53">
        <v>3981179</v>
      </c>
      <c r="N30" s="53">
        <v>3659245</v>
      </c>
      <c r="O30" s="53">
        <v>3790992</v>
      </c>
      <c r="P30" s="53">
        <v>3867620</v>
      </c>
      <c r="Q30" s="53">
        <v>4321355</v>
      </c>
      <c r="R30" s="53">
        <v>4415837</v>
      </c>
      <c r="S30" s="53">
        <v>3667194</v>
      </c>
      <c r="T30" s="53">
        <v>3938159</v>
      </c>
      <c r="U30" s="53">
        <v>4007777</v>
      </c>
      <c r="V30" s="53">
        <v>3863611</v>
      </c>
    </row>
    <row r="31" spans="1:22" ht="13.5" customHeight="1">
      <c r="A31" s="76" t="s">
        <v>202</v>
      </c>
      <c r="B31" s="76"/>
      <c r="C31" s="54">
        <v>14529482</v>
      </c>
      <c r="D31" s="53">
        <v>15817080</v>
      </c>
      <c r="E31" s="53">
        <v>17030457</v>
      </c>
      <c r="F31" s="53">
        <v>17969689</v>
      </c>
      <c r="G31" s="53">
        <v>19241980</v>
      </c>
      <c r="H31" s="53">
        <v>21851956</v>
      </c>
      <c r="I31" s="54">
        <v>24302878</v>
      </c>
      <c r="J31" s="53">
        <v>26298133</v>
      </c>
      <c r="K31" s="53">
        <v>27647170</v>
      </c>
      <c r="L31" s="54">
        <v>29091936</v>
      </c>
      <c r="M31" s="53">
        <v>29883979</v>
      </c>
      <c r="N31" s="53">
        <v>30631462</v>
      </c>
      <c r="O31" s="53">
        <v>30202495</v>
      </c>
      <c r="P31" s="53">
        <v>30539635</v>
      </c>
      <c r="Q31" s="53">
        <v>31883031</v>
      </c>
      <c r="R31" s="53">
        <v>31606710</v>
      </c>
      <c r="S31" s="53">
        <v>31157435</v>
      </c>
      <c r="T31" s="53">
        <v>30497964</v>
      </c>
      <c r="U31" s="53">
        <v>29170086</v>
      </c>
      <c r="V31" s="53">
        <v>27530151</v>
      </c>
    </row>
    <row r="32" spans="1:22" ht="13.5" customHeight="1">
      <c r="A32" s="51"/>
      <c r="B32" s="48" t="s">
        <v>14</v>
      </c>
      <c r="C32" s="54">
        <v>14227841</v>
      </c>
      <c r="D32" s="53">
        <v>15285267</v>
      </c>
      <c r="E32" s="53">
        <v>16302845</v>
      </c>
      <c r="F32" s="53">
        <v>17242077</v>
      </c>
      <c r="G32" s="53">
        <v>18816009</v>
      </c>
      <c r="H32" s="53"/>
      <c r="I32" s="54">
        <v>13997750</v>
      </c>
      <c r="J32" s="53">
        <v>15082268</v>
      </c>
      <c r="K32" s="53">
        <v>15649144</v>
      </c>
      <c r="L32" s="54">
        <v>16266504</v>
      </c>
      <c r="M32" s="53">
        <v>1711924</v>
      </c>
      <c r="N32" s="53">
        <v>17670396</v>
      </c>
      <c r="O32" s="53">
        <v>17715394</v>
      </c>
      <c r="P32" s="53">
        <v>18365947</v>
      </c>
      <c r="Q32" s="53">
        <v>19481827</v>
      </c>
      <c r="R32" s="53">
        <v>19651719</v>
      </c>
      <c r="S32" s="53">
        <v>19599246</v>
      </c>
      <c r="T32" s="53">
        <v>19870337</v>
      </c>
      <c r="U32" s="53">
        <v>19395270</v>
      </c>
      <c r="V32" s="53"/>
    </row>
    <row r="33" spans="1:22" ht="13.5" customHeight="1">
      <c r="A33" s="74" t="s">
        <v>203</v>
      </c>
      <c r="B33" s="74"/>
      <c r="C33" s="54">
        <f aca="true" t="shared" si="11" ref="C33:K33">SUM(C34:C37)</f>
        <v>678517</v>
      </c>
      <c r="D33" s="54">
        <f t="shared" si="11"/>
        <v>29974</v>
      </c>
      <c r="E33" s="54">
        <f t="shared" si="11"/>
        <v>24127</v>
      </c>
      <c r="F33" s="54">
        <f t="shared" si="11"/>
        <v>21180</v>
      </c>
      <c r="G33" s="54">
        <f t="shared" si="11"/>
        <v>92521</v>
      </c>
      <c r="H33" s="54">
        <f t="shared" si="11"/>
        <v>542857</v>
      </c>
      <c r="I33" s="54">
        <f t="shared" si="11"/>
        <v>195881</v>
      </c>
      <c r="J33" s="54">
        <f t="shared" si="11"/>
        <v>678739</v>
      </c>
      <c r="K33" s="54">
        <f t="shared" si="11"/>
        <v>884132</v>
      </c>
      <c r="L33" s="54">
        <f aca="true" t="shared" si="12" ref="L33:Q33">SUM(L34:L37)</f>
        <v>666873</v>
      </c>
      <c r="M33" s="54">
        <f t="shared" si="12"/>
        <v>303559</v>
      </c>
      <c r="N33" s="54">
        <f t="shared" si="12"/>
        <v>347206</v>
      </c>
      <c r="O33" s="54">
        <f t="shared" si="12"/>
        <v>243677</v>
      </c>
      <c r="P33" s="54">
        <f t="shared" si="12"/>
        <v>64795</v>
      </c>
      <c r="Q33" s="54">
        <f t="shared" si="12"/>
        <v>203309</v>
      </c>
      <c r="R33" s="54">
        <f>SUM(R34:R37)</f>
        <v>182698</v>
      </c>
      <c r="S33" s="54">
        <f>SUM(S34:S37)</f>
        <v>2560363</v>
      </c>
      <c r="T33" s="54">
        <f>SUM(T34:T37)</f>
        <v>1749651</v>
      </c>
      <c r="U33" s="54">
        <f>SUM(U34:U37)</f>
        <v>1271600</v>
      </c>
      <c r="V33" s="54">
        <f>SUM(V34:V37)</f>
        <v>3523816</v>
      </c>
    </row>
    <row r="34" spans="1:22" ht="13.5" customHeight="1">
      <c r="A34" s="48"/>
      <c r="B34" s="48" t="s">
        <v>15</v>
      </c>
      <c r="C34" s="54">
        <v>652596</v>
      </c>
      <c r="D34" s="53">
        <v>1282</v>
      </c>
      <c r="E34" s="53">
        <v>0</v>
      </c>
      <c r="F34" s="53">
        <v>0</v>
      </c>
      <c r="G34" s="53">
        <v>20000</v>
      </c>
      <c r="H34" s="53">
        <v>31839</v>
      </c>
      <c r="I34" s="54">
        <v>29859</v>
      </c>
      <c r="J34" s="53">
        <v>237847</v>
      </c>
      <c r="K34" s="53">
        <v>314045</v>
      </c>
      <c r="L34" s="54">
        <v>285340</v>
      </c>
      <c r="M34" s="53">
        <v>248941</v>
      </c>
      <c r="N34" s="53">
        <v>319474</v>
      </c>
      <c r="O34" s="53">
        <v>148945</v>
      </c>
      <c r="P34" s="53">
        <v>0</v>
      </c>
      <c r="Q34" s="53">
        <v>0</v>
      </c>
      <c r="R34" s="53">
        <v>1</v>
      </c>
      <c r="S34" s="53">
        <v>871738</v>
      </c>
      <c r="T34" s="53">
        <v>521738</v>
      </c>
      <c r="U34" s="53">
        <v>372008</v>
      </c>
      <c r="V34" s="53">
        <v>557134</v>
      </c>
    </row>
    <row r="35" spans="1:22" ht="13.5" customHeight="1">
      <c r="A35" s="51"/>
      <c r="B35" s="48" t="s">
        <v>16</v>
      </c>
      <c r="C35" s="5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347998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  <c r="S35" s="53">
        <v>0</v>
      </c>
      <c r="T35" s="53">
        <v>0</v>
      </c>
      <c r="U35" s="53">
        <v>0</v>
      </c>
      <c r="V35" s="53">
        <v>0</v>
      </c>
    </row>
    <row r="36" spans="1:22" ht="13.5" customHeight="1">
      <c r="A36" s="51"/>
      <c r="B36" s="48" t="s">
        <v>17</v>
      </c>
      <c r="C36" s="54">
        <v>25921</v>
      </c>
      <c r="D36" s="53">
        <v>28692</v>
      </c>
      <c r="E36" s="53">
        <v>24127</v>
      </c>
      <c r="F36" s="53">
        <v>21180</v>
      </c>
      <c r="G36" s="53">
        <v>72521</v>
      </c>
      <c r="H36" s="53">
        <v>163020</v>
      </c>
      <c r="I36" s="54">
        <v>166022</v>
      </c>
      <c r="J36" s="53">
        <v>440892</v>
      </c>
      <c r="K36" s="53">
        <v>570087</v>
      </c>
      <c r="L36" s="54">
        <v>381533</v>
      </c>
      <c r="M36" s="53">
        <v>54618</v>
      </c>
      <c r="N36" s="53">
        <v>27732</v>
      </c>
      <c r="O36" s="53">
        <v>94732</v>
      </c>
      <c r="P36" s="53">
        <v>64795</v>
      </c>
      <c r="Q36" s="53">
        <v>203309</v>
      </c>
      <c r="R36" s="53">
        <v>182695</v>
      </c>
      <c r="S36" s="53">
        <v>1688624</v>
      </c>
      <c r="T36" s="53">
        <v>1227913</v>
      </c>
      <c r="U36" s="53">
        <v>899592</v>
      </c>
      <c r="V36" s="53">
        <v>2966682</v>
      </c>
    </row>
    <row r="37" spans="1:22" ht="13.5" customHeight="1">
      <c r="A37" s="51"/>
      <c r="B37" s="48" t="s">
        <v>18</v>
      </c>
      <c r="C37" s="54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1</v>
      </c>
      <c r="S37" s="53">
        <v>1</v>
      </c>
      <c r="T37" s="53">
        <v>0</v>
      </c>
      <c r="U37" s="53">
        <v>0</v>
      </c>
      <c r="V37" s="53">
        <v>0</v>
      </c>
    </row>
    <row r="38" spans="1:22" ht="13.5" customHeight="1">
      <c r="A38" s="76" t="s">
        <v>204</v>
      </c>
      <c r="B38" s="76"/>
      <c r="C38" s="54">
        <v>131725</v>
      </c>
      <c r="D38" s="53">
        <v>180278</v>
      </c>
      <c r="E38" s="53">
        <v>166851</v>
      </c>
      <c r="F38" s="53">
        <v>142096</v>
      </c>
      <c r="G38" s="53">
        <v>100169</v>
      </c>
      <c r="H38" s="53">
        <v>47859</v>
      </c>
      <c r="I38" s="54">
        <v>40117</v>
      </c>
      <c r="J38" s="53">
        <v>40216</v>
      </c>
      <c r="K38" s="53">
        <v>18214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</v>
      </c>
      <c r="S38" s="53">
        <v>1</v>
      </c>
      <c r="T38" s="53">
        <v>1</v>
      </c>
      <c r="U38" s="53">
        <v>1</v>
      </c>
      <c r="V38" s="53">
        <v>1</v>
      </c>
    </row>
    <row r="39" spans="1:22" ht="13.5" customHeight="1">
      <c r="A39" s="76" t="s">
        <v>205</v>
      </c>
      <c r="B39" s="76"/>
      <c r="C39" s="54">
        <v>927004</v>
      </c>
      <c r="D39" s="53">
        <v>980870</v>
      </c>
      <c r="E39" s="53">
        <v>1322511</v>
      </c>
      <c r="F39" s="53">
        <v>1546835</v>
      </c>
      <c r="G39" s="53">
        <v>1559698</v>
      </c>
      <c r="H39" s="53">
        <v>1580158</v>
      </c>
      <c r="I39" s="54">
        <v>1587140</v>
      </c>
      <c r="J39" s="53">
        <v>1588098</v>
      </c>
      <c r="K39" s="53">
        <v>1595236</v>
      </c>
      <c r="L39" s="54">
        <v>1595436</v>
      </c>
      <c r="M39" s="53">
        <v>1595563</v>
      </c>
      <c r="N39" s="53">
        <v>1596549</v>
      </c>
      <c r="O39" s="53">
        <v>1597262</v>
      </c>
      <c r="P39" s="53">
        <v>1597281</v>
      </c>
      <c r="Q39" s="53">
        <v>0</v>
      </c>
      <c r="R39" s="53">
        <v>1</v>
      </c>
      <c r="S39" s="53">
        <v>1</v>
      </c>
      <c r="T39" s="53">
        <v>1</v>
      </c>
      <c r="U39" s="53">
        <v>1</v>
      </c>
      <c r="V39" s="53">
        <v>1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sheetProtection/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rintOptions/>
  <pageMargins left="0.7874015748031497" right="0.7874015748031497" top="0.68" bottom="0.66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pane xSplit="1" ySplit="3" topLeftCell="S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7" sqref="S37:T37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21" ht="15" customHeight="1">
      <c r="A1" s="28" t="s">
        <v>96</v>
      </c>
      <c r="L1" s="29" t="str">
        <f>'財政指標'!$M$1</f>
        <v>栃木市</v>
      </c>
      <c r="T1" s="29" t="str">
        <f>'財政指標'!$M$1</f>
        <v>栃木市</v>
      </c>
      <c r="U1" s="66"/>
    </row>
    <row r="2" spans="13:21" ht="15" customHeight="1">
      <c r="M2" s="22" t="s">
        <v>171</v>
      </c>
      <c r="U2" s="22" t="s">
        <v>171</v>
      </c>
    </row>
    <row r="3" spans="1:21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184</v>
      </c>
      <c r="O3" s="2" t="s">
        <v>188</v>
      </c>
      <c r="P3" s="2" t="s">
        <v>189</v>
      </c>
      <c r="Q3" s="2" t="s">
        <v>190</v>
      </c>
      <c r="R3" s="2" t="s">
        <v>195</v>
      </c>
      <c r="S3" s="2" t="s">
        <v>198</v>
      </c>
      <c r="T3" s="2" t="s">
        <v>199</v>
      </c>
      <c r="U3" s="2" t="s">
        <v>206</v>
      </c>
    </row>
    <row r="4" spans="1:21" ht="15" customHeight="1">
      <c r="A4" s="3" t="s">
        <v>116</v>
      </c>
      <c r="B4" s="15">
        <v>9790030</v>
      </c>
      <c r="C4" s="15">
        <v>10484511</v>
      </c>
      <c r="D4" s="15">
        <v>11103009</v>
      </c>
      <c r="E4" s="15">
        <v>11933261</v>
      </c>
      <c r="F4" s="15">
        <v>11754779</v>
      </c>
      <c r="G4" s="15">
        <v>11030259</v>
      </c>
      <c r="H4" s="15">
        <v>11397230</v>
      </c>
      <c r="I4" s="15">
        <v>11770246</v>
      </c>
      <c r="J4" s="8">
        <v>12103925</v>
      </c>
      <c r="K4" s="9">
        <v>11740277</v>
      </c>
      <c r="L4" s="9">
        <v>11544403</v>
      </c>
      <c r="M4" s="9">
        <v>11181314</v>
      </c>
      <c r="N4" s="9">
        <v>11200203</v>
      </c>
      <c r="O4" s="9">
        <v>11216835</v>
      </c>
      <c r="P4" s="9">
        <v>10788311</v>
      </c>
      <c r="Q4" s="9">
        <v>10651309</v>
      </c>
      <c r="R4" s="9">
        <v>10578053</v>
      </c>
      <c r="S4" s="9">
        <v>10794108</v>
      </c>
      <c r="T4" s="9">
        <v>11406503</v>
      </c>
      <c r="U4" s="9">
        <v>11495405</v>
      </c>
    </row>
    <row r="5" spans="1:21" ht="15" customHeight="1">
      <c r="A5" s="3" t="s">
        <v>117</v>
      </c>
      <c r="B5" s="15">
        <v>475635</v>
      </c>
      <c r="C5" s="15">
        <v>544793</v>
      </c>
      <c r="D5" s="15">
        <v>568983</v>
      </c>
      <c r="E5" s="15">
        <v>601117</v>
      </c>
      <c r="F5" s="15">
        <v>652629</v>
      </c>
      <c r="G5" s="15">
        <v>658970</v>
      </c>
      <c r="H5" s="15">
        <v>673842</v>
      </c>
      <c r="I5" s="15">
        <v>690191</v>
      </c>
      <c r="J5" s="8">
        <v>404021</v>
      </c>
      <c r="K5" s="9">
        <v>253132</v>
      </c>
      <c r="L5" s="9">
        <v>264387</v>
      </c>
      <c r="M5" s="9">
        <v>276332</v>
      </c>
      <c r="N5" s="9">
        <v>277040</v>
      </c>
      <c r="O5" s="9">
        <v>279338</v>
      </c>
      <c r="P5" s="9">
        <v>298262</v>
      </c>
      <c r="Q5" s="9">
        <v>460386</v>
      </c>
      <c r="R5" s="9">
        <v>602845</v>
      </c>
      <c r="S5" s="9">
        <v>887637</v>
      </c>
      <c r="T5" s="9">
        <v>309055</v>
      </c>
      <c r="U5" s="9">
        <v>297666</v>
      </c>
    </row>
    <row r="6" spans="1:21" ht="15" customHeight="1">
      <c r="A6" s="3" t="s">
        <v>191</v>
      </c>
      <c r="B6" s="15">
        <v>177201</v>
      </c>
      <c r="C6" s="15">
        <v>388648</v>
      </c>
      <c r="D6" s="15">
        <v>422498</v>
      </c>
      <c r="E6" s="15">
        <v>298344</v>
      </c>
      <c r="F6" s="15">
        <v>315456</v>
      </c>
      <c r="G6" s="15">
        <v>412300</v>
      </c>
      <c r="H6" s="15">
        <v>288630</v>
      </c>
      <c r="I6" s="15">
        <v>158525</v>
      </c>
      <c r="J6" s="8">
        <v>124082</v>
      </c>
      <c r="K6" s="9">
        <v>98547</v>
      </c>
      <c r="L6" s="9">
        <v>91845</v>
      </c>
      <c r="M6" s="9">
        <v>383775</v>
      </c>
      <c r="N6" s="9">
        <v>383779</v>
      </c>
      <c r="O6" s="9">
        <v>120778</v>
      </c>
      <c r="P6" s="9">
        <v>83011</v>
      </c>
      <c r="Q6" s="9">
        <v>82300</v>
      </c>
      <c r="R6" s="9">
        <v>47598</v>
      </c>
      <c r="S6" s="9">
        <v>32345</v>
      </c>
      <c r="T6" s="9">
        <v>42837</v>
      </c>
      <c r="U6" s="9">
        <v>42824</v>
      </c>
    </row>
    <row r="7" spans="1:21" ht="15" customHeight="1">
      <c r="A7" s="3" t="s">
        <v>192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12864</v>
      </c>
      <c r="R7" s="9">
        <v>22452</v>
      </c>
      <c r="S7" s="9">
        <v>34767</v>
      </c>
      <c r="T7" s="9">
        <v>38102</v>
      </c>
      <c r="U7" s="9">
        <v>13632</v>
      </c>
    </row>
    <row r="8" spans="1:21" ht="15" customHeight="1">
      <c r="A8" s="3" t="s">
        <v>193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14984</v>
      </c>
      <c r="R8" s="9">
        <v>33133</v>
      </c>
      <c r="S8" s="9">
        <v>25352</v>
      </c>
      <c r="T8" s="9">
        <v>21842</v>
      </c>
      <c r="U8" s="9">
        <v>7904</v>
      </c>
    </row>
    <row r="9" spans="1:21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8">
        <v>204872</v>
      </c>
      <c r="K9" s="9">
        <v>881941</v>
      </c>
      <c r="L9" s="9">
        <v>836752</v>
      </c>
      <c r="M9" s="9">
        <v>862916</v>
      </c>
      <c r="N9" s="9">
        <v>834704</v>
      </c>
      <c r="O9" s="9">
        <v>724218</v>
      </c>
      <c r="P9" s="9">
        <v>798728</v>
      </c>
      <c r="Q9" s="9">
        <v>881464</v>
      </c>
      <c r="R9" s="9">
        <v>814118</v>
      </c>
      <c r="S9" s="9">
        <v>840906</v>
      </c>
      <c r="T9" s="9">
        <v>820031</v>
      </c>
      <c r="U9" s="9">
        <v>763467</v>
      </c>
    </row>
    <row r="10" spans="1:21" ht="15" customHeight="1">
      <c r="A10" s="3" t="s">
        <v>119</v>
      </c>
      <c r="B10" s="15">
        <v>282250</v>
      </c>
      <c r="C10" s="15">
        <v>314860</v>
      </c>
      <c r="D10" s="15">
        <v>342860</v>
      </c>
      <c r="E10" s="15">
        <v>360873</v>
      </c>
      <c r="F10" s="15">
        <v>343061</v>
      </c>
      <c r="G10" s="15">
        <v>323061</v>
      </c>
      <c r="H10" s="15">
        <v>364246</v>
      </c>
      <c r="I10" s="15">
        <v>384213</v>
      </c>
      <c r="J10" s="8">
        <v>369660</v>
      </c>
      <c r="K10" s="9">
        <v>333242</v>
      </c>
      <c r="L10" s="9">
        <v>326540</v>
      </c>
      <c r="M10" s="9">
        <v>305753</v>
      </c>
      <c r="N10" s="9">
        <v>304710</v>
      </c>
      <c r="O10" s="9">
        <v>309529</v>
      </c>
      <c r="P10" s="9">
        <v>305518</v>
      </c>
      <c r="Q10" s="9">
        <v>302068</v>
      </c>
      <c r="R10" s="9">
        <v>290949</v>
      </c>
      <c r="S10" s="9">
        <v>283051</v>
      </c>
      <c r="T10" s="9">
        <v>280397</v>
      </c>
      <c r="U10" s="9">
        <v>262837</v>
      </c>
    </row>
    <row r="11" spans="1:21" ht="15" customHeight="1">
      <c r="A11" s="3" t="s">
        <v>120</v>
      </c>
      <c r="B11" s="15"/>
      <c r="C11" s="15"/>
      <c r="D11" s="15">
        <v>3717</v>
      </c>
      <c r="E11" s="15">
        <v>7177</v>
      </c>
      <c r="F11" s="15">
        <v>6414</v>
      </c>
      <c r="G11" s="15">
        <v>6177</v>
      </c>
      <c r="H11" s="15">
        <v>5949</v>
      </c>
      <c r="I11" s="15">
        <v>5047</v>
      </c>
      <c r="J11" s="8">
        <v>10142</v>
      </c>
      <c r="K11" s="9">
        <v>10111</v>
      </c>
      <c r="L11" s="9">
        <v>8966</v>
      </c>
      <c r="M11" s="9">
        <v>1349</v>
      </c>
      <c r="N11" s="16">
        <v>139</v>
      </c>
      <c r="O11" s="16">
        <v>0</v>
      </c>
      <c r="P11" s="16">
        <v>0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</row>
    <row r="12" spans="1:21" ht="15" customHeight="1">
      <c r="A12" s="3" t="s">
        <v>121</v>
      </c>
      <c r="B12" s="15">
        <v>259033</v>
      </c>
      <c r="C12" s="15">
        <v>272246</v>
      </c>
      <c r="D12" s="15">
        <v>290350</v>
      </c>
      <c r="E12" s="15">
        <v>250913</v>
      </c>
      <c r="F12" s="15">
        <v>214400</v>
      </c>
      <c r="G12" s="15">
        <v>236919</v>
      </c>
      <c r="H12" s="15">
        <v>251982</v>
      </c>
      <c r="I12" s="15">
        <v>253948</v>
      </c>
      <c r="J12" s="8">
        <v>212355</v>
      </c>
      <c r="K12" s="9">
        <v>187036</v>
      </c>
      <c r="L12" s="9">
        <v>189323</v>
      </c>
      <c r="M12" s="9">
        <v>180194</v>
      </c>
      <c r="N12" s="9">
        <v>187538</v>
      </c>
      <c r="O12" s="9">
        <v>165774</v>
      </c>
      <c r="P12" s="9">
        <v>189864</v>
      </c>
      <c r="Q12" s="9">
        <v>181282</v>
      </c>
      <c r="R12" s="9">
        <v>186327</v>
      </c>
      <c r="S12" s="9">
        <v>179684</v>
      </c>
      <c r="T12" s="9">
        <v>182852</v>
      </c>
      <c r="U12" s="9">
        <v>152314</v>
      </c>
    </row>
    <row r="13" spans="1:21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250625</v>
      </c>
      <c r="M14" s="9">
        <v>361126</v>
      </c>
      <c r="N14" s="9">
        <v>369857</v>
      </c>
      <c r="O14" s="9">
        <v>349408</v>
      </c>
      <c r="P14" s="9">
        <v>354565</v>
      </c>
      <c r="Q14" s="9">
        <v>333673</v>
      </c>
      <c r="R14" s="9">
        <v>327329</v>
      </c>
      <c r="S14" s="9">
        <v>251239</v>
      </c>
      <c r="T14" s="9">
        <v>65907</v>
      </c>
      <c r="U14" s="9">
        <v>132016</v>
      </c>
    </row>
    <row r="15" spans="1:21" ht="15" customHeight="1">
      <c r="A15" s="3" t="s">
        <v>124</v>
      </c>
      <c r="B15" s="15">
        <v>1732767</v>
      </c>
      <c r="C15" s="15">
        <v>1801072</v>
      </c>
      <c r="D15" s="15">
        <v>2031948</v>
      </c>
      <c r="E15" s="15">
        <v>2457604</v>
      </c>
      <c r="F15" s="15">
        <v>1953588</v>
      </c>
      <c r="G15" s="15">
        <v>2513092</v>
      </c>
      <c r="H15" s="15">
        <v>2672025</v>
      </c>
      <c r="I15" s="15">
        <v>2774282</v>
      </c>
      <c r="J15" s="8">
        <v>2992117</v>
      </c>
      <c r="K15" s="9">
        <v>3610415</v>
      </c>
      <c r="L15" s="9">
        <v>4261328</v>
      </c>
      <c r="M15" s="9">
        <v>4543595</v>
      </c>
      <c r="N15" s="9">
        <v>4075944</v>
      </c>
      <c r="O15" s="9">
        <v>3834193</v>
      </c>
      <c r="P15" s="9">
        <v>3284799</v>
      </c>
      <c r="Q15" s="9">
        <v>3252896</v>
      </c>
      <c r="R15" s="9">
        <v>3413539</v>
      </c>
      <c r="S15" s="9">
        <v>3225047</v>
      </c>
      <c r="T15" s="9">
        <v>2842976</v>
      </c>
      <c r="U15" s="9">
        <v>3329154</v>
      </c>
    </row>
    <row r="16" spans="1:21" ht="15" customHeight="1">
      <c r="A16" s="3" t="s">
        <v>125</v>
      </c>
      <c r="B16" s="15">
        <v>1323357</v>
      </c>
      <c r="C16" s="15">
        <v>1341506</v>
      </c>
      <c r="D16" s="15">
        <v>1541762</v>
      </c>
      <c r="E16" s="15">
        <v>1947243</v>
      </c>
      <c r="F16" s="15"/>
      <c r="G16" s="15"/>
      <c r="H16" s="15"/>
      <c r="I16" s="15"/>
      <c r="J16" s="8">
        <v>2452689</v>
      </c>
      <c r="K16" s="8">
        <v>2993027</v>
      </c>
      <c r="L16" s="8">
        <v>3607317</v>
      </c>
      <c r="M16" s="8">
        <v>3865478</v>
      </c>
      <c r="N16" s="8">
        <v>3436868</v>
      </c>
      <c r="O16" s="8">
        <v>3212915</v>
      </c>
      <c r="P16" s="8">
        <v>2711672</v>
      </c>
      <c r="Q16" s="8">
        <v>2740809</v>
      </c>
      <c r="R16" s="8">
        <v>2954455</v>
      </c>
      <c r="S16" s="8">
        <v>2793957</v>
      </c>
      <c r="T16" s="8">
        <v>2414912</v>
      </c>
      <c r="U16" s="8">
        <v>2874717</v>
      </c>
    </row>
    <row r="17" spans="1:21" ht="15" customHeight="1">
      <c r="A17" s="3" t="s">
        <v>126</v>
      </c>
      <c r="B17" s="15">
        <v>409410</v>
      </c>
      <c r="C17" s="15">
        <v>459566</v>
      </c>
      <c r="D17" s="15">
        <v>490186</v>
      </c>
      <c r="E17" s="15">
        <v>510361</v>
      </c>
      <c r="F17" s="15"/>
      <c r="G17" s="15"/>
      <c r="H17" s="15"/>
      <c r="I17" s="15"/>
      <c r="J17" s="8">
        <v>539428</v>
      </c>
      <c r="K17" s="8">
        <v>617388</v>
      </c>
      <c r="L17" s="8">
        <v>654011</v>
      </c>
      <c r="M17" s="8">
        <v>678117</v>
      </c>
      <c r="N17" s="8">
        <v>639076</v>
      </c>
      <c r="O17" s="8">
        <v>621278</v>
      </c>
      <c r="P17" s="8">
        <v>573127</v>
      </c>
      <c r="Q17" s="8">
        <v>512087</v>
      </c>
      <c r="R17" s="8">
        <v>459084</v>
      </c>
      <c r="S17" s="8">
        <v>431090</v>
      </c>
      <c r="T17" s="8">
        <v>428064</v>
      </c>
      <c r="U17" s="8">
        <v>454437</v>
      </c>
    </row>
    <row r="18" spans="1:21" ht="15" customHeight="1">
      <c r="A18" s="3" t="s">
        <v>127</v>
      </c>
      <c r="B18" s="15">
        <v>18283</v>
      </c>
      <c r="C18" s="15">
        <v>20719</v>
      </c>
      <c r="D18" s="15">
        <v>25220</v>
      </c>
      <c r="E18" s="15">
        <v>24054</v>
      </c>
      <c r="F18" s="15">
        <v>23535</v>
      </c>
      <c r="G18" s="15">
        <v>23033</v>
      </c>
      <c r="H18" s="15">
        <v>22570</v>
      </c>
      <c r="I18" s="15">
        <v>22575</v>
      </c>
      <c r="J18" s="8">
        <v>21537</v>
      </c>
      <c r="K18" s="9">
        <v>20329</v>
      </c>
      <c r="L18" s="9">
        <v>19366</v>
      </c>
      <c r="M18" s="9">
        <v>16365</v>
      </c>
      <c r="N18" s="9">
        <v>16516</v>
      </c>
      <c r="O18" s="9">
        <v>15702</v>
      </c>
      <c r="P18" s="9">
        <v>16454</v>
      </c>
      <c r="Q18" s="9">
        <v>16188</v>
      </c>
      <c r="R18" s="9">
        <v>16915</v>
      </c>
      <c r="S18" s="9">
        <v>17357</v>
      </c>
      <c r="T18" s="9">
        <v>16491</v>
      </c>
      <c r="U18" s="9">
        <v>14805</v>
      </c>
    </row>
    <row r="19" spans="1:21" ht="15" customHeight="1">
      <c r="A19" s="3" t="s">
        <v>128</v>
      </c>
      <c r="B19" s="15">
        <v>124803</v>
      </c>
      <c r="C19" s="15">
        <v>110837</v>
      </c>
      <c r="D19" s="15">
        <v>145299</v>
      </c>
      <c r="E19" s="15">
        <v>142991</v>
      </c>
      <c r="F19" s="15">
        <v>104747</v>
      </c>
      <c r="G19" s="15">
        <v>122806</v>
      </c>
      <c r="H19" s="15">
        <v>138365</v>
      </c>
      <c r="I19" s="15">
        <v>166038</v>
      </c>
      <c r="J19" s="8">
        <v>187104</v>
      </c>
      <c r="K19" s="9">
        <v>285404</v>
      </c>
      <c r="L19" s="9">
        <v>246611</v>
      </c>
      <c r="M19" s="9">
        <v>144051</v>
      </c>
      <c r="N19" s="9">
        <v>244843</v>
      </c>
      <c r="O19" s="9">
        <v>258887</v>
      </c>
      <c r="P19" s="9">
        <v>128145</v>
      </c>
      <c r="Q19" s="9">
        <v>128829</v>
      </c>
      <c r="R19" s="9">
        <v>135668</v>
      </c>
      <c r="S19" s="9">
        <v>186202</v>
      </c>
      <c r="T19" s="9">
        <v>178516</v>
      </c>
      <c r="U19" s="9">
        <v>195613</v>
      </c>
    </row>
    <row r="20" spans="1:21" ht="15" customHeight="1">
      <c r="A20" s="3" t="s">
        <v>129</v>
      </c>
      <c r="B20" s="15">
        <v>300787</v>
      </c>
      <c r="C20" s="15">
        <v>386730</v>
      </c>
      <c r="D20" s="15">
        <v>373179</v>
      </c>
      <c r="E20" s="15">
        <v>359006</v>
      </c>
      <c r="F20" s="15">
        <v>378345</v>
      </c>
      <c r="G20" s="15">
        <v>413346</v>
      </c>
      <c r="H20" s="15">
        <v>470103</v>
      </c>
      <c r="I20" s="15">
        <v>495457</v>
      </c>
      <c r="J20" s="8">
        <v>489163</v>
      </c>
      <c r="K20" s="9">
        <v>456518</v>
      </c>
      <c r="L20" s="9">
        <v>459775</v>
      </c>
      <c r="M20" s="9">
        <v>546164</v>
      </c>
      <c r="N20" s="9">
        <v>457908</v>
      </c>
      <c r="O20" s="9">
        <v>481272</v>
      </c>
      <c r="P20" s="9">
        <v>483001</v>
      </c>
      <c r="Q20" s="9">
        <v>498016</v>
      </c>
      <c r="R20" s="9">
        <v>479032</v>
      </c>
      <c r="S20" s="9">
        <v>434732</v>
      </c>
      <c r="T20" s="9">
        <v>411662</v>
      </c>
      <c r="U20" s="9">
        <v>597657</v>
      </c>
    </row>
    <row r="21" spans="1:21" ht="15" customHeight="1">
      <c r="A21" s="4" t="s">
        <v>130</v>
      </c>
      <c r="B21" s="15">
        <v>34136</v>
      </c>
      <c r="C21" s="15">
        <v>34053</v>
      </c>
      <c r="D21" s="15">
        <v>37438</v>
      </c>
      <c r="E21" s="15">
        <v>38145</v>
      </c>
      <c r="F21" s="15">
        <v>39576</v>
      </c>
      <c r="G21" s="15">
        <v>40666</v>
      </c>
      <c r="H21" s="15">
        <v>44073</v>
      </c>
      <c r="I21" s="15">
        <v>45615</v>
      </c>
      <c r="J21" s="8">
        <v>46978</v>
      </c>
      <c r="K21" s="11">
        <v>46442</v>
      </c>
      <c r="L21" s="11">
        <v>44761</v>
      </c>
      <c r="M21" s="11">
        <v>50832</v>
      </c>
      <c r="N21" s="11">
        <v>48417</v>
      </c>
      <c r="O21" s="11">
        <v>66978</v>
      </c>
      <c r="P21" s="11">
        <v>67693</v>
      </c>
      <c r="Q21" s="11">
        <v>70720</v>
      </c>
      <c r="R21" s="11">
        <v>68677</v>
      </c>
      <c r="S21" s="11">
        <v>69265</v>
      </c>
      <c r="T21" s="11">
        <v>69662</v>
      </c>
      <c r="U21" s="11">
        <v>70080</v>
      </c>
    </row>
    <row r="22" spans="1:21" ht="15" customHeight="1">
      <c r="A22" s="3" t="s">
        <v>131</v>
      </c>
      <c r="B22" s="15">
        <v>1642465</v>
      </c>
      <c r="C22" s="15">
        <v>1395823</v>
      </c>
      <c r="D22" s="15">
        <v>1630003</v>
      </c>
      <c r="E22" s="15">
        <v>1942286</v>
      </c>
      <c r="F22" s="15">
        <v>1948422</v>
      </c>
      <c r="G22" s="15">
        <v>2883876</v>
      </c>
      <c r="H22" s="15">
        <v>2176221</v>
      </c>
      <c r="I22" s="15">
        <v>2141601</v>
      </c>
      <c r="J22" s="8">
        <v>2196844</v>
      </c>
      <c r="K22" s="9">
        <v>2798965</v>
      </c>
      <c r="L22" s="9">
        <v>3172099</v>
      </c>
      <c r="M22" s="9">
        <v>1930554</v>
      </c>
      <c r="N22" s="9">
        <v>2039720</v>
      </c>
      <c r="O22" s="9">
        <v>2188844</v>
      </c>
      <c r="P22" s="9">
        <v>2615425</v>
      </c>
      <c r="Q22" s="9">
        <v>2389195</v>
      </c>
      <c r="R22" s="9">
        <v>2276653</v>
      </c>
      <c r="S22" s="9">
        <v>2009079</v>
      </c>
      <c r="T22" s="9">
        <v>1894727</v>
      </c>
      <c r="U22" s="9">
        <v>2013607</v>
      </c>
    </row>
    <row r="23" spans="1:21" ht="15" customHeight="1">
      <c r="A23" s="3" t="s">
        <v>132</v>
      </c>
      <c r="B23" s="15">
        <v>694920</v>
      </c>
      <c r="C23" s="15">
        <v>711015</v>
      </c>
      <c r="D23" s="15">
        <v>805273</v>
      </c>
      <c r="E23" s="15">
        <v>909987</v>
      </c>
      <c r="F23" s="15">
        <v>1205727</v>
      </c>
      <c r="G23" s="15">
        <v>841350</v>
      </c>
      <c r="H23" s="15">
        <v>917506</v>
      </c>
      <c r="I23" s="15">
        <v>1195127</v>
      </c>
      <c r="J23" s="8">
        <v>1164039</v>
      </c>
      <c r="K23" s="9">
        <v>1148828</v>
      </c>
      <c r="L23" s="9">
        <v>1349672</v>
      </c>
      <c r="M23" s="9">
        <v>976707</v>
      </c>
      <c r="N23" s="9">
        <v>917552</v>
      </c>
      <c r="O23" s="9">
        <v>1086647</v>
      </c>
      <c r="P23" s="9">
        <v>1033791</v>
      </c>
      <c r="Q23" s="9">
        <v>1048733</v>
      </c>
      <c r="R23" s="9">
        <v>907182</v>
      </c>
      <c r="S23" s="9">
        <v>1026165</v>
      </c>
      <c r="T23" s="9">
        <v>1281183</v>
      </c>
      <c r="U23" s="9">
        <v>1290933</v>
      </c>
    </row>
    <row r="24" spans="1:21" ht="15" customHeight="1">
      <c r="A24" s="3" t="s">
        <v>133</v>
      </c>
      <c r="B24" s="15">
        <v>742125</v>
      </c>
      <c r="C24" s="15">
        <v>679081</v>
      </c>
      <c r="D24" s="15">
        <v>702059</v>
      </c>
      <c r="E24" s="15">
        <v>1003077</v>
      </c>
      <c r="F24" s="15">
        <v>338036</v>
      </c>
      <c r="G24" s="15">
        <v>576283</v>
      </c>
      <c r="H24" s="15">
        <v>413765</v>
      </c>
      <c r="I24" s="15">
        <v>660235</v>
      </c>
      <c r="J24" s="8">
        <v>554161</v>
      </c>
      <c r="K24" s="9">
        <v>440104</v>
      </c>
      <c r="L24" s="9">
        <v>995631</v>
      </c>
      <c r="M24" s="9">
        <v>337944</v>
      </c>
      <c r="N24" s="9">
        <v>328730</v>
      </c>
      <c r="O24" s="9">
        <v>177674</v>
      </c>
      <c r="P24" s="9">
        <v>245140</v>
      </c>
      <c r="Q24" s="9">
        <v>263598</v>
      </c>
      <c r="R24" s="9">
        <v>187848</v>
      </c>
      <c r="S24" s="9">
        <v>423085</v>
      </c>
      <c r="T24" s="9">
        <v>626675</v>
      </c>
      <c r="U24" s="9">
        <v>103217</v>
      </c>
    </row>
    <row r="25" spans="1:21" ht="15" customHeight="1">
      <c r="A25" s="3" t="s">
        <v>134</v>
      </c>
      <c r="B25" s="15">
        <v>30958</v>
      </c>
      <c r="C25" s="15">
        <v>423508</v>
      </c>
      <c r="D25" s="15">
        <v>130256</v>
      </c>
      <c r="E25" s="15">
        <v>83012</v>
      </c>
      <c r="F25" s="15">
        <v>165230</v>
      </c>
      <c r="G25" s="15">
        <v>129333</v>
      </c>
      <c r="H25" s="15">
        <v>155597</v>
      </c>
      <c r="I25" s="15">
        <v>68408</v>
      </c>
      <c r="J25" s="17">
        <v>97250</v>
      </c>
      <c r="K25" s="16">
        <v>4529</v>
      </c>
      <c r="L25" s="9">
        <v>6131</v>
      </c>
      <c r="M25" s="9">
        <v>21025</v>
      </c>
      <c r="N25" s="9">
        <v>16214</v>
      </c>
      <c r="O25" s="9">
        <v>26429</v>
      </c>
      <c r="P25" s="9">
        <v>48735</v>
      </c>
      <c r="Q25" s="9">
        <v>7367</v>
      </c>
      <c r="R25" s="9">
        <v>15505</v>
      </c>
      <c r="S25" s="9">
        <v>4538</v>
      </c>
      <c r="T25" s="9">
        <v>3290</v>
      </c>
      <c r="U25" s="9">
        <v>5070</v>
      </c>
    </row>
    <row r="26" spans="1:21" ht="15" customHeight="1">
      <c r="A26" s="3" t="s">
        <v>135</v>
      </c>
      <c r="B26" s="15">
        <v>50000</v>
      </c>
      <c r="C26" s="15">
        <v>622120</v>
      </c>
      <c r="D26" s="15">
        <v>1266115</v>
      </c>
      <c r="E26" s="15">
        <v>1657054</v>
      </c>
      <c r="F26" s="15">
        <v>470000</v>
      </c>
      <c r="G26" s="15">
        <v>451669</v>
      </c>
      <c r="H26" s="15">
        <v>314573</v>
      </c>
      <c r="I26" s="15">
        <v>443339</v>
      </c>
      <c r="J26" s="8">
        <v>426192</v>
      </c>
      <c r="K26" s="9">
        <v>843356</v>
      </c>
      <c r="L26" s="9">
        <v>970155</v>
      </c>
      <c r="M26" s="9">
        <v>714206</v>
      </c>
      <c r="N26" s="9">
        <v>1012088</v>
      </c>
      <c r="O26" s="9">
        <v>1741000</v>
      </c>
      <c r="P26" s="9">
        <v>3165067</v>
      </c>
      <c r="Q26" s="9">
        <v>574349</v>
      </c>
      <c r="R26" s="9">
        <v>1519820</v>
      </c>
      <c r="S26" s="9">
        <v>1388747</v>
      </c>
      <c r="T26" s="9">
        <v>1290246</v>
      </c>
      <c r="U26" s="9">
        <v>912686</v>
      </c>
    </row>
    <row r="27" spans="1:21" ht="15" customHeight="1">
      <c r="A27" s="3" t="s">
        <v>136</v>
      </c>
      <c r="B27" s="15">
        <v>864695</v>
      </c>
      <c r="C27" s="15">
        <v>1468430</v>
      </c>
      <c r="D27" s="15">
        <v>717087</v>
      </c>
      <c r="E27" s="15">
        <v>520774</v>
      </c>
      <c r="F27" s="15">
        <v>972035</v>
      </c>
      <c r="G27" s="15">
        <v>937392</v>
      </c>
      <c r="H27" s="15">
        <v>787070</v>
      </c>
      <c r="I27" s="15">
        <v>638616</v>
      </c>
      <c r="J27" s="8">
        <v>801692</v>
      </c>
      <c r="K27" s="9">
        <v>853267</v>
      </c>
      <c r="L27" s="9">
        <v>1586331</v>
      </c>
      <c r="M27" s="9">
        <v>1000804</v>
      </c>
      <c r="N27" s="9">
        <v>1206609</v>
      </c>
      <c r="O27" s="9">
        <v>891223</v>
      </c>
      <c r="P27" s="9">
        <v>765082</v>
      </c>
      <c r="Q27" s="9">
        <v>892006</v>
      </c>
      <c r="R27" s="9">
        <v>1013688</v>
      </c>
      <c r="S27" s="9">
        <v>788082</v>
      </c>
      <c r="T27" s="9">
        <v>877628</v>
      </c>
      <c r="U27" s="9">
        <v>723543</v>
      </c>
    </row>
    <row r="28" spans="1:21" ht="15" customHeight="1">
      <c r="A28" s="3" t="s">
        <v>137</v>
      </c>
      <c r="B28" s="15">
        <v>1369288</v>
      </c>
      <c r="C28" s="15">
        <v>1606161</v>
      </c>
      <c r="D28" s="15">
        <v>1831332</v>
      </c>
      <c r="E28" s="15">
        <v>1928289</v>
      </c>
      <c r="F28" s="15">
        <v>2159010</v>
      </c>
      <c r="G28" s="15">
        <v>2366061</v>
      </c>
      <c r="H28" s="15">
        <v>2240517</v>
      </c>
      <c r="I28" s="15">
        <v>2246821</v>
      </c>
      <c r="J28" s="8">
        <v>2254091</v>
      </c>
      <c r="K28" s="9">
        <v>2363329</v>
      </c>
      <c r="L28" s="9">
        <v>2186298</v>
      </c>
      <c r="M28" s="9">
        <v>2174756</v>
      </c>
      <c r="N28" s="9">
        <v>2341402</v>
      </c>
      <c r="O28" s="9">
        <v>2481102</v>
      </c>
      <c r="P28" s="9">
        <v>3483431</v>
      </c>
      <c r="Q28" s="9">
        <v>2753019</v>
      </c>
      <c r="R28" s="9">
        <v>2515896</v>
      </c>
      <c r="S28" s="9">
        <v>2478933</v>
      </c>
      <c r="T28" s="9">
        <v>2150201</v>
      </c>
      <c r="U28" s="9">
        <v>2070975</v>
      </c>
    </row>
    <row r="29" spans="1:21" ht="15" customHeight="1">
      <c r="A29" s="3" t="s">
        <v>138</v>
      </c>
      <c r="B29" s="15">
        <v>1833365</v>
      </c>
      <c r="C29" s="15">
        <v>2247872</v>
      </c>
      <c r="D29" s="15">
        <v>2245899</v>
      </c>
      <c r="E29" s="15">
        <v>2082000</v>
      </c>
      <c r="F29" s="15">
        <v>2784300</v>
      </c>
      <c r="G29" s="15">
        <v>4336000</v>
      </c>
      <c r="H29" s="15">
        <v>3914100</v>
      </c>
      <c r="I29" s="15">
        <v>3711100</v>
      </c>
      <c r="J29" s="8">
        <v>3279000</v>
      </c>
      <c r="K29" s="9">
        <v>3767700</v>
      </c>
      <c r="L29" s="9">
        <v>3035800</v>
      </c>
      <c r="M29" s="9">
        <v>3193600</v>
      </c>
      <c r="N29" s="9">
        <v>2208900</v>
      </c>
      <c r="O29" s="9">
        <v>3035961</v>
      </c>
      <c r="P29" s="9">
        <v>4097600</v>
      </c>
      <c r="Q29" s="9">
        <v>2409218</v>
      </c>
      <c r="R29" s="9">
        <v>2214382</v>
      </c>
      <c r="S29" s="9">
        <v>2041600</v>
      </c>
      <c r="T29" s="9">
        <v>1463000</v>
      </c>
      <c r="U29" s="9">
        <v>1084800</v>
      </c>
    </row>
    <row r="30" spans="1:21" ht="15" customHeight="1">
      <c r="A30" s="3" t="s">
        <v>185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138300</v>
      </c>
      <c r="O30" s="9">
        <v>131100</v>
      </c>
      <c r="P30" s="9">
        <v>153300</v>
      </c>
      <c r="Q30" s="9">
        <v>166100</v>
      </c>
      <c r="R30" s="9">
        <v>126700</v>
      </c>
      <c r="S30" s="9">
        <v>92300</v>
      </c>
      <c r="T30" s="9"/>
      <c r="U30" s="9"/>
    </row>
    <row r="31" spans="1:21" ht="15" customHeight="1">
      <c r="A31" s="3" t="s">
        <v>186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374200</v>
      </c>
      <c r="O31" s="9">
        <v>795600</v>
      </c>
      <c r="P31" s="9">
        <v>1572100</v>
      </c>
      <c r="Q31" s="9">
        <v>1141600</v>
      </c>
      <c r="R31" s="9">
        <v>875500</v>
      </c>
      <c r="S31" s="9">
        <v>764000</v>
      </c>
      <c r="T31" s="9">
        <v>693200</v>
      </c>
      <c r="U31" s="9">
        <v>649300</v>
      </c>
    </row>
    <row r="32" spans="1:21" ht="15" customHeight="1">
      <c r="A32" s="3" t="s">
        <v>0</v>
      </c>
      <c r="B32" s="10">
        <f aca="true" t="shared" si="0" ref="B32:K32">SUM(B4:B29)-B16-B17</f>
        <v>20422741</v>
      </c>
      <c r="C32" s="10">
        <f t="shared" si="0"/>
        <v>23512479</v>
      </c>
      <c r="D32" s="10">
        <f t="shared" si="0"/>
        <v>24672525</v>
      </c>
      <c r="E32" s="8">
        <f t="shared" si="0"/>
        <v>26599964</v>
      </c>
      <c r="F32" s="8">
        <f t="shared" si="0"/>
        <v>25829290</v>
      </c>
      <c r="G32" s="8">
        <f t="shared" si="0"/>
        <v>28302593</v>
      </c>
      <c r="H32" s="8">
        <f t="shared" si="0"/>
        <v>27248364</v>
      </c>
      <c r="I32" s="8">
        <f t="shared" si="0"/>
        <v>27871384</v>
      </c>
      <c r="J32" s="8">
        <f t="shared" si="0"/>
        <v>27939225</v>
      </c>
      <c r="K32" s="8">
        <f t="shared" si="0"/>
        <v>30143472</v>
      </c>
      <c r="L32" s="8">
        <f aca="true" t="shared" si="1" ref="L32:Q32">SUM(L4:L29)-L16-L17</f>
        <v>31846799</v>
      </c>
      <c r="M32" s="8">
        <f t="shared" si="1"/>
        <v>29203362</v>
      </c>
      <c r="N32" s="8">
        <f t="shared" si="1"/>
        <v>28472813</v>
      </c>
      <c r="O32" s="8">
        <f t="shared" si="1"/>
        <v>29451792</v>
      </c>
      <c r="P32" s="8">
        <f t="shared" si="1"/>
        <v>32252622</v>
      </c>
      <c r="Q32" s="8">
        <f t="shared" si="1"/>
        <v>27224465</v>
      </c>
      <c r="R32" s="8">
        <f>SUM(R4:R29)-R16-R17</f>
        <v>27667610</v>
      </c>
      <c r="S32" s="8">
        <f>SUM(S4:S29)-S16-S17</f>
        <v>27421922</v>
      </c>
      <c r="T32" s="8">
        <f>SUM(T4:T29)-T16-T17</f>
        <v>26273784</v>
      </c>
      <c r="U32" s="8">
        <f>SUM(U4:U29)-U16-U17</f>
        <v>25580206</v>
      </c>
    </row>
    <row r="33" spans="1:21" ht="15" customHeight="1">
      <c r="A33" s="3" t="s">
        <v>1</v>
      </c>
      <c r="B33" s="15">
        <f aca="true" t="shared" si="2" ref="B33:L33">+B4+B5+B6+B9+B10+B11+B12+B13+B14+B15+B18</f>
        <v>12735199</v>
      </c>
      <c r="C33" s="15">
        <f t="shared" si="2"/>
        <v>13826849</v>
      </c>
      <c r="D33" s="15">
        <f t="shared" si="2"/>
        <v>14788585</v>
      </c>
      <c r="E33" s="15">
        <f t="shared" si="2"/>
        <v>15933343</v>
      </c>
      <c r="F33" s="15">
        <f t="shared" si="2"/>
        <v>15263862</v>
      </c>
      <c r="G33" s="15">
        <f t="shared" si="2"/>
        <v>15203811</v>
      </c>
      <c r="H33" s="15">
        <f t="shared" si="2"/>
        <v>15676474</v>
      </c>
      <c r="I33" s="15">
        <f t="shared" si="2"/>
        <v>16059027</v>
      </c>
      <c r="J33" s="12">
        <f t="shared" si="2"/>
        <v>16442711</v>
      </c>
      <c r="K33" s="12">
        <f t="shared" si="2"/>
        <v>17135030</v>
      </c>
      <c r="L33" s="12">
        <f t="shared" si="2"/>
        <v>17793535</v>
      </c>
      <c r="M33" s="12">
        <f>+M4+M5+M6+M9+M10+M11+M12+M13+M14+M15+M18</f>
        <v>18112719</v>
      </c>
      <c r="N33" s="12">
        <f>+N4+N5+N6+N9+N10+N11+N12+N13+N14+N15+N18</f>
        <v>17650430</v>
      </c>
      <c r="O33" s="12">
        <f>+O4+O5+O6+O9+O10+O11+O12+O13+O14+O15+O18</f>
        <v>17015775</v>
      </c>
      <c r="P33" s="12">
        <f>+P4+P5+P6+P9+P10+P11+P12+P13+P14+P15+P18</f>
        <v>16119512</v>
      </c>
      <c r="Q33" s="12">
        <f>+Q4+Q5+Q6+Q7+Q8+Q9+Q10+Q11+Q12+Q13+Q14+Q15+Q18</f>
        <v>16189415</v>
      </c>
      <c r="R33" s="12">
        <f>+R4+R5+R6+R7+R8+R9+R10+R11+R12+R13+R14+R15+R18</f>
        <v>16333259</v>
      </c>
      <c r="S33" s="12">
        <f>+S4+S5+S6+S7+S8+S9+S10+S11+S12+S13+S14+S15+S18</f>
        <v>16571494</v>
      </c>
      <c r="T33" s="12">
        <f>+T4+T5+T6+T7+T8+T9+T10+T11+T12+T13+T14+T15+T18</f>
        <v>16026994</v>
      </c>
      <c r="U33" s="12">
        <f>+U4+U5+U6+U7+U8+U9+U10+U11+U12+U13+U14+U15+U18</f>
        <v>16512025</v>
      </c>
    </row>
    <row r="34" spans="1:21" ht="15" customHeight="1">
      <c r="A34" s="3" t="s">
        <v>174</v>
      </c>
      <c r="B34" s="15">
        <f aca="true" t="shared" si="3" ref="B34:I34">SUM(B19:B29)</f>
        <v>7687542</v>
      </c>
      <c r="C34" s="15">
        <f t="shared" si="3"/>
        <v>9685630</v>
      </c>
      <c r="D34" s="15">
        <f t="shared" si="3"/>
        <v>9883940</v>
      </c>
      <c r="E34" s="15">
        <f t="shared" si="3"/>
        <v>10666621</v>
      </c>
      <c r="F34" s="15">
        <f t="shared" si="3"/>
        <v>10565428</v>
      </c>
      <c r="G34" s="15">
        <f t="shared" si="3"/>
        <v>13098782</v>
      </c>
      <c r="H34" s="15">
        <f t="shared" si="3"/>
        <v>11571890</v>
      </c>
      <c r="I34" s="15">
        <f t="shared" si="3"/>
        <v>11812357</v>
      </c>
      <c r="J34" s="12">
        <f aca="true" t="shared" si="4" ref="J34:O34">SUM(J19:J29)</f>
        <v>11496514</v>
      </c>
      <c r="K34" s="12">
        <f t="shared" si="4"/>
        <v>13008442</v>
      </c>
      <c r="L34" s="12">
        <f t="shared" si="4"/>
        <v>14053264</v>
      </c>
      <c r="M34" s="12">
        <f t="shared" si="4"/>
        <v>11090643</v>
      </c>
      <c r="N34" s="12">
        <f t="shared" si="4"/>
        <v>10822383</v>
      </c>
      <c r="O34" s="12">
        <f t="shared" si="4"/>
        <v>12436017</v>
      </c>
      <c r="P34" s="12">
        <f aca="true" t="shared" si="5" ref="P34:U34">SUM(P19:P29)</f>
        <v>16133110</v>
      </c>
      <c r="Q34" s="12">
        <f t="shared" si="5"/>
        <v>11035050</v>
      </c>
      <c r="R34" s="12">
        <f t="shared" si="5"/>
        <v>11334351</v>
      </c>
      <c r="S34" s="12">
        <f t="shared" si="5"/>
        <v>10850428</v>
      </c>
      <c r="T34" s="12">
        <f t="shared" si="5"/>
        <v>10246790</v>
      </c>
      <c r="U34" s="12">
        <f t="shared" si="5"/>
        <v>9068181</v>
      </c>
    </row>
    <row r="35" spans="1:21" ht="15" customHeight="1">
      <c r="A35" s="3" t="s">
        <v>12</v>
      </c>
      <c r="B35" s="15">
        <f aca="true" t="shared" si="6" ref="B35:L35">+B4+B19+B20+B21+B24+B25+B26+B27+B28</f>
        <v>13306822</v>
      </c>
      <c r="C35" s="15">
        <f t="shared" si="6"/>
        <v>15815431</v>
      </c>
      <c r="D35" s="15">
        <f t="shared" si="6"/>
        <v>16305774</v>
      </c>
      <c r="E35" s="15">
        <f t="shared" si="6"/>
        <v>17665609</v>
      </c>
      <c r="F35" s="15">
        <f t="shared" si="6"/>
        <v>16381758</v>
      </c>
      <c r="G35" s="15">
        <f t="shared" si="6"/>
        <v>16067815</v>
      </c>
      <c r="H35" s="15">
        <f t="shared" si="6"/>
        <v>15961293</v>
      </c>
      <c r="I35" s="15">
        <f t="shared" si="6"/>
        <v>16534775</v>
      </c>
      <c r="J35" s="12">
        <f t="shared" si="6"/>
        <v>16960556</v>
      </c>
      <c r="K35" s="12">
        <f t="shared" si="6"/>
        <v>17033226</v>
      </c>
      <c r="L35" s="12">
        <f t="shared" si="6"/>
        <v>18040096</v>
      </c>
      <c r="M35" s="12">
        <f aca="true" t="shared" si="7" ref="M35:R35">+M4+M19+M20+M21+M24+M25+M26+M27+M28</f>
        <v>16171096</v>
      </c>
      <c r="N35" s="12">
        <f t="shared" si="7"/>
        <v>16856414</v>
      </c>
      <c r="O35" s="12">
        <f t="shared" si="7"/>
        <v>17341400</v>
      </c>
      <c r="P35" s="12">
        <f t="shared" si="7"/>
        <v>19174605</v>
      </c>
      <c r="Q35" s="12">
        <f t="shared" si="7"/>
        <v>15839213</v>
      </c>
      <c r="R35" s="12">
        <f t="shared" si="7"/>
        <v>16514187</v>
      </c>
      <c r="S35" s="12">
        <f>+S4+S19+S20+S21+S24+S25+S26+S27+S28</f>
        <v>16567692</v>
      </c>
      <c r="T35" s="12">
        <f>+T4+T19+T20+T21+T24+T25+T26+T27+T28</f>
        <v>17014383</v>
      </c>
      <c r="U35" s="12">
        <f>+U4+U19+U20+U21+U24+U25+U26+U27+U28</f>
        <v>16174246</v>
      </c>
    </row>
    <row r="36" spans="1:21" ht="15" customHeight="1">
      <c r="A36" s="3" t="s">
        <v>11</v>
      </c>
      <c r="B36" s="12">
        <f aca="true" t="shared" si="8" ref="B36:K36">SUM(B5:B18)-B16-B17+B22+B23+B29</f>
        <v>7115919</v>
      </c>
      <c r="C36" s="12">
        <f t="shared" si="8"/>
        <v>7697048</v>
      </c>
      <c r="D36" s="12">
        <f t="shared" si="8"/>
        <v>8366751</v>
      </c>
      <c r="E36" s="12">
        <f t="shared" si="8"/>
        <v>8934355</v>
      </c>
      <c r="F36" s="12">
        <f t="shared" si="8"/>
        <v>9447532</v>
      </c>
      <c r="G36" s="12">
        <f t="shared" si="8"/>
        <v>12234778</v>
      </c>
      <c r="H36" s="12">
        <f t="shared" si="8"/>
        <v>11287071</v>
      </c>
      <c r="I36" s="12">
        <f t="shared" si="8"/>
        <v>11336609</v>
      </c>
      <c r="J36" s="12">
        <f t="shared" si="8"/>
        <v>10978669</v>
      </c>
      <c r="K36" s="12">
        <f t="shared" si="8"/>
        <v>13110246</v>
      </c>
      <c r="L36" s="12">
        <f aca="true" t="shared" si="9" ref="L36:Q36">SUM(L5:L18)-L16-L17+L22+L23+L29</f>
        <v>13806703</v>
      </c>
      <c r="M36" s="12">
        <f t="shared" si="9"/>
        <v>13032266</v>
      </c>
      <c r="N36" s="12">
        <f t="shared" si="9"/>
        <v>11616399</v>
      </c>
      <c r="O36" s="12">
        <f t="shared" si="9"/>
        <v>12110392</v>
      </c>
      <c r="P36" s="12">
        <f t="shared" si="9"/>
        <v>13078017</v>
      </c>
      <c r="Q36" s="12">
        <f t="shared" si="9"/>
        <v>11385252</v>
      </c>
      <c r="R36" s="12">
        <f>SUM(R5:R18)-R16-R17+R22+R23+R29</f>
        <v>11153423</v>
      </c>
      <c r="S36" s="12">
        <f>SUM(S5:S18)-S16-S17+S22+S23+S29</f>
        <v>10854230</v>
      </c>
      <c r="T36" s="12">
        <f>SUM(T5:T18)-T16-T17+T22+T23+T29</f>
        <v>9259401</v>
      </c>
      <c r="U36" s="12">
        <f>SUM(U5:U18)-U16-U17+U22+U23+U29</f>
        <v>9405960</v>
      </c>
    </row>
    <row r="37" spans="1:21" ht="15" customHeight="1">
      <c r="A37" s="28" t="s">
        <v>97</v>
      </c>
      <c r="L37" s="29"/>
      <c r="M37" s="70" t="str">
        <f>'財政指標'!$M$1</f>
        <v>栃木市</v>
      </c>
      <c r="P37" s="70"/>
      <c r="Q37" s="70"/>
      <c r="R37" s="70"/>
      <c r="S37" s="70"/>
      <c r="T37" s="70"/>
      <c r="U37" s="70" t="str">
        <f>'財政指標'!$M$1</f>
        <v>栃木市</v>
      </c>
    </row>
    <row r="38" spans="14:15" ht="15" customHeight="1">
      <c r="N38" s="66"/>
      <c r="O38" s="66"/>
    </row>
    <row r="39" spans="1:21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184</v>
      </c>
      <c r="O39" s="2" t="s">
        <v>188</v>
      </c>
      <c r="P39" s="2" t="s">
        <v>189</v>
      </c>
      <c r="Q39" s="2" t="s">
        <v>190</v>
      </c>
      <c r="R39" s="2" t="s">
        <v>195</v>
      </c>
      <c r="S39" s="2" t="s">
        <v>198</v>
      </c>
      <c r="T39" s="2" t="s">
        <v>199</v>
      </c>
      <c r="U39" s="2" t="s">
        <v>206</v>
      </c>
    </row>
    <row r="40" spans="1:21" ht="15" customHeight="1">
      <c r="A40" s="3" t="s">
        <v>116</v>
      </c>
      <c r="B40" s="26">
        <f>+B4/$B$32*100</f>
        <v>47.93690523715695</v>
      </c>
      <c r="C40" s="26">
        <f aca="true" t="shared" si="10" ref="C40:D42">+C4/C$32*100</f>
        <v>44.591261516916184</v>
      </c>
      <c r="D40" s="26">
        <f t="shared" si="10"/>
        <v>45.00151078983606</v>
      </c>
      <c r="E40" s="26">
        <f aca="true" t="shared" si="11" ref="E40:L40">+E4/E$32*100</f>
        <v>44.861944174059786</v>
      </c>
      <c r="F40" s="26">
        <f t="shared" si="11"/>
        <v>45.509493292304974</v>
      </c>
      <c r="G40" s="26">
        <f t="shared" si="11"/>
        <v>38.972609329470274</v>
      </c>
      <c r="H40" s="26">
        <f t="shared" si="11"/>
        <v>41.82720841515476</v>
      </c>
      <c r="I40" s="26">
        <f t="shared" si="11"/>
        <v>42.230575991490056</v>
      </c>
      <c r="J40" s="26">
        <f t="shared" si="11"/>
        <v>43.32233624948437</v>
      </c>
      <c r="K40" s="26">
        <f t="shared" si="11"/>
        <v>38.9479917907267</v>
      </c>
      <c r="L40" s="26">
        <f t="shared" si="11"/>
        <v>36.24980645621558</v>
      </c>
      <c r="M40" s="26">
        <f aca="true" t="shared" si="12" ref="M40:Q42">+M4/M$32*100</f>
        <v>38.28776289524473</v>
      </c>
      <c r="N40" s="26">
        <f t="shared" si="12"/>
        <v>39.33648213824184</v>
      </c>
      <c r="O40" s="26">
        <f t="shared" si="12"/>
        <v>38.08540750253839</v>
      </c>
      <c r="P40" s="26">
        <f t="shared" si="12"/>
        <v>33.44940761715435</v>
      </c>
      <c r="Q40" s="26">
        <f t="shared" si="12"/>
        <v>39.124034209671336</v>
      </c>
      <c r="R40" s="26">
        <f aca="true" t="shared" si="13" ref="R40:S42">+R4/R$32*100</f>
        <v>38.23262291177301</v>
      </c>
      <c r="S40" s="26">
        <f t="shared" si="13"/>
        <v>39.36306142217165</v>
      </c>
      <c r="T40" s="26">
        <f aca="true" t="shared" si="14" ref="T40:U42">+T4/T$32*100</f>
        <v>43.414009188779204</v>
      </c>
      <c r="U40" s="26">
        <f t="shared" si="14"/>
        <v>44.93867250326287</v>
      </c>
    </row>
    <row r="41" spans="1:21" ht="15" customHeight="1">
      <c r="A41" s="3" t="s">
        <v>117</v>
      </c>
      <c r="B41" s="26">
        <f>+B5/$B$32*100</f>
        <v>2.3289479115462512</v>
      </c>
      <c r="C41" s="26">
        <f t="shared" si="10"/>
        <v>2.3170376887949584</v>
      </c>
      <c r="D41" s="26">
        <f t="shared" si="10"/>
        <v>2.3061401295570683</v>
      </c>
      <c r="E41" s="26">
        <f aca="true" t="shared" si="15" ref="E41:L41">+E5/E$32*100</f>
        <v>2.2598414042966373</v>
      </c>
      <c r="F41" s="26">
        <f t="shared" si="15"/>
        <v>2.5267012759545464</v>
      </c>
      <c r="G41" s="26">
        <f t="shared" si="15"/>
        <v>2.3283025693087556</v>
      </c>
      <c r="H41" s="26">
        <f t="shared" si="15"/>
        <v>2.47296314743887</v>
      </c>
      <c r="I41" s="26">
        <f t="shared" si="15"/>
        <v>2.4763427607326567</v>
      </c>
      <c r="J41" s="26">
        <f t="shared" si="15"/>
        <v>1.4460708913722553</v>
      </c>
      <c r="K41" s="26">
        <f t="shared" si="15"/>
        <v>0.8397572781264215</v>
      </c>
      <c r="L41" s="26">
        <f t="shared" si="15"/>
        <v>0.8301839063951136</v>
      </c>
      <c r="M41" s="26">
        <f t="shared" si="12"/>
        <v>0.9462335192776777</v>
      </c>
      <c r="N41" s="26">
        <f t="shared" si="12"/>
        <v>0.9729983475816035</v>
      </c>
      <c r="O41" s="26">
        <f t="shared" si="12"/>
        <v>0.9484584163843071</v>
      </c>
      <c r="P41" s="26">
        <f t="shared" si="12"/>
        <v>0.9247682250453932</v>
      </c>
      <c r="Q41" s="26">
        <f t="shared" si="12"/>
        <v>1.6910745537148295</v>
      </c>
      <c r="R41" s="26">
        <f t="shared" si="13"/>
        <v>2.1788835392720944</v>
      </c>
      <c r="S41" s="26">
        <f t="shared" si="13"/>
        <v>3.236961289584297</v>
      </c>
      <c r="T41" s="26">
        <f t="shared" si="14"/>
        <v>1.1762865980781452</v>
      </c>
      <c r="U41" s="26">
        <f t="shared" si="14"/>
        <v>1.1636575561588518</v>
      </c>
    </row>
    <row r="42" spans="1:21" ht="12.75" customHeight="1">
      <c r="A42" s="3" t="s">
        <v>191</v>
      </c>
      <c r="B42" s="26">
        <f>+B6/$B$32*100</f>
        <v>0.8676651189965147</v>
      </c>
      <c r="C42" s="26">
        <f t="shared" si="10"/>
        <v>1.652943528413146</v>
      </c>
      <c r="D42" s="26">
        <f t="shared" si="10"/>
        <v>1.7124230292602804</v>
      </c>
      <c r="E42" s="26">
        <f aca="true" t="shared" si="16" ref="E42:L42">+E6/E$32*100</f>
        <v>1.121595502911207</v>
      </c>
      <c r="F42" s="26">
        <f t="shared" si="16"/>
        <v>1.2213111548943079</v>
      </c>
      <c r="G42" s="26">
        <f t="shared" si="16"/>
        <v>1.4567569833619132</v>
      </c>
      <c r="H42" s="26">
        <f t="shared" si="16"/>
        <v>1.0592562547975357</v>
      </c>
      <c r="I42" s="26">
        <f t="shared" si="16"/>
        <v>0.5687733339686325</v>
      </c>
      <c r="J42" s="26">
        <f t="shared" si="16"/>
        <v>0.44411396522272895</v>
      </c>
      <c r="K42" s="26">
        <f t="shared" si="16"/>
        <v>0.32692650667448</v>
      </c>
      <c r="L42" s="26">
        <f t="shared" si="16"/>
        <v>0.2883963314491984</v>
      </c>
      <c r="M42" s="26">
        <f t="shared" si="12"/>
        <v>1.3141466383219849</v>
      </c>
      <c r="N42" s="26">
        <f t="shared" si="12"/>
        <v>1.3478787642092125</v>
      </c>
      <c r="O42" s="26">
        <f t="shared" si="12"/>
        <v>0.410087100981835</v>
      </c>
      <c r="P42" s="26">
        <f t="shared" si="12"/>
        <v>0.2573775242211316</v>
      </c>
      <c r="Q42" s="26">
        <f t="shared" si="12"/>
        <v>0.30230162466002547</v>
      </c>
      <c r="R42" s="26">
        <f t="shared" si="13"/>
        <v>0.17203509808039075</v>
      </c>
      <c r="S42" s="26">
        <f t="shared" si="13"/>
        <v>0.11795307418641188</v>
      </c>
      <c r="T42" s="26">
        <f t="shared" si="14"/>
        <v>0.16304084710447495</v>
      </c>
      <c r="U42" s="26">
        <f t="shared" si="14"/>
        <v>0.16741069247057666</v>
      </c>
    </row>
    <row r="43" spans="1:21" ht="12.75" customHeight="1">
      <c r="A43" s="3" t="s">
        <v>192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7" ref="Q43:R67">+Q7/Q$32*100</f>
        <v>0.04725161724941151</v>
      </c>
      <c r="R43" s="26">
        <f t="shared" si="17"/>
        <v>0.08114904033994987</v>
      </c>
      <c r="S43" s="26">
        <f aca="true" t="shared" si="18" ref="S43:T67">+S7/S$32*100</f>
        <v>0.12678542372048174</v>
      </c>
      <c r="T43" s="26">
        <f t="shared" si="18"/>
        <v>0.1450190806166329</v>
      </c>
      <c r="U43" s="26">
        <f aca="true" t="shared" si="19" ref="U43:U67">+U7/U$32*100</f>
        <v>0.05329120492618394</v>
      </c>
    </row>
    <row r="44" spans="1:21" ht="12.75" customHeight="1">
      <c r="A44" s="3" t="s">
        <v>193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7"/>
        <v>0.05503873078864911</v>
      </c>
      <c r="R44" s="26">
        <f t="shared" si="17"/>
        <v>0.11975374815533397</v>
      </c>
      <c r="S44" s="26">
        <f t="shared" si="18"/>
        <v>0.09245157943341828</v>
      </c>
      <c r="T44" s="26">
        <f t="shared" si="18"/>
        <v>0.08313229643663052</v>
      </c>
      <c r="U44" s="26">
        <f t="shared" si="19"/>
        <v>0.03089889111917238</v>
      </c>
    </row>
    <row r="45" spans="1:21" ht="15" customHeight="1">
      <c r="A45" s="3" t="s">
        <v>118</v>
      </c>
      <c r="B45" s="26">
        <f aca="true" t="shared" si="20" ref="B45:B65">+B9/$B$32*100</f>
        <v>0</v>
      </c>
      <c r="C45" s="26">
        <f aca="true" t="shared" si="21" ref="C45:D65">+C9/C$32*100</f>
        <v>0</v>
      </c>
      <c r="D45" s="26">
        <f t="shared" si="21"/>
        <v>0</v>
      </c>
      <c r="E45" s="26">
        <f aca="true" t="shared" si="22" ref="E45:L45">+E9/E$32*100</f>
        <v>0</v>
      </c>
      <c r="F45" s="26">
        <f t="shared" si="22"/>
        <v>0</v>
      </c>
      <c r="G45" s="26">
        <f t="shared" si="22"/>
        <v>0</v>
      </c>
      <c r="H45" s="26">
        <f t="shared" si="22"/>
        <v>0</v>
      </c>
      <c r="I45" s="26">
        <f t="shared" si="22"/>
        <v>0</v>
      </c>
      <c r="J45" s="26">
        <f t="shared" si="22"/>
        <v>0.7332773188948513</v>
      </c>
      <c r="K45" s="26">
        <f t="shared" si="22"/>
        <v>2.925810935117229</v>
      </c>
      <c r="L45" s="26">
        <f t="shared" si="22"/>
        <v>2.627428897956118</v>
      </c>
      <c r="M45" s="26">
        <f aca="true" t="shared" si="23" ref="M45:P65">+M9/M$32*100</f>
        <v>2.954851568117397</v>
      </c>
      <c r="N45" s="26">
        <f t="shared" si="23"/>
        <v>2.931582488881587</v>
      </c>
      <c r="O45" s="26">
        <f t="shared" si="23"/>
        <v>2.45899468528095</v>
      </c>
      <c r="P45" s="26">
        <f t="shared" si="23"/>
        <v>2.4764746258459236</v>
      </c>
      <c r="Q45" s="26">
        <f t="shared" si="17"/>
        <v>3.23776426827855</v>
      </c>
      <c r="R45" s="26">
        <f t="shared" si="17"/>
        <v>2.9424948522839522</v>
      </c>
      <c r="S45" s="26">
        <f t="shared" si="18"/>
        <v>3.0665465389333395</v>
      </c>
      <c r="T45" s="26">
        <f t="shared" si="18"/>
        <v>3.1210997243488032</v>
      </c>
      <c r="U45" s="26">
        <f t="shared" si="19"/>
        <v>2.9846006713159388</v>
      </c>
    </row>
    <row r="46" spans="1:21" ht="15" customHeight="1">
      <c r="A46" s="3" t="s">
        <v>119</v>
      </c>
      <c r="B46" s="26">
        <f t="shared" si="20"/>
        <v>1.3820377979625753</v>
      </c>
      <c r="C46" s="26">
        <f t="shared" si="21"/>
        <v>1.3391186867195075</v>
      </c>
      <c r="D46" s="26">
        <f t="shared" si="21"/>
        <v>1.3896429327764386</v>
      </c>
      <c r="E46" s="26">
        <f aca="true" t="shared" si="24" ref="E46:L46">+E10/E$32*100</f>
        <v>1.356667249624849</v>
      </c>
      <c r="F46" s="26">
        <f t="shared" si="24"/>
        <v>1.3281859470391946</v>
      </c>
      <c r="G46" s="26">
        <f t="shared" si="24"/>
        <v>1.141453717685867</v>
      </c>
      <c r="H46" s="26">
        <f t="shared" si="24"/>
        <v>1.336762823632274</v>
      </c>
      <c r="I46" s="26">
        <f t="shared" si="24"/>
        <v>1.3785214254161187</v>
      </c>
      <c r="J46" s="26">
        <f t="shared" si="24"/>
        <v>1.3230860913285891</v>
      </c>
      <c r="K46" s="26">
        <f t="shared" si="24"/>
        <v>1.1055196295901148</v>
      </c>
      <c r="L46" s="26">
        <f t="shared" si="24"/>
        <v>1.025346377825916</v>
      </c>
      <c r="M46" s="26">
        <f t="shared" si="23"/>
        <v>1.0469787690882988</v>
      </c>
      <c r="N46" s="26">
        <f t="shared" si="23"/>
        <v>1.0701787701833325</v>
      </c>
      <c r="O46" s="26">
        <f t="shared" si="23"/>
        <v>1.0509683078027985</v>
      </c>
      <c r="P46" s="26">
        <f t="shared" si="23"/>
        <v>0.9472656207610036</v>
      </c>
      <c r="Q46" s="26">
        <f t="shared" si="17"/>
        <v>1.1095461380049159</v>
      </c>
      <c r="R46" s="26">
        <f t="shared" si="17"/>
        <v>1.0515870362492459</v>
      </c>
      <c r="S46" s="26">
        <f t="shared" si="18"/>
        <v>1.0322070057671378</v>
      </c>
      <c r="T46" s="26">
        <f t="shared" si="18"/>
        <v>1.0672120924797128</v>
      </c>
      <c r="U46" s="26">
        <f t="shared" si="19"/>
        <v>1.027501498619675</v>
      </c>
    </row>
    <row r="47" spans="1:21" ht="15" customHeight="1">
      <c r="A47" s="3" t="s">
        <v>120</v>
      </c>
      <c r="B47" s="26">
        <f t="shared" si="20"/>
        <v>0</v>
      </c>
      <c r="C47" s="26">
        <f t="shared" si="21"/>
        <v>0</v>
      </c>
      <c r="D47" s="26">
        <f t="shared" si="21"/>
        <v>0.01506534090045506</v>
      </c>
      <c r="E47" s="26">
        <f aca="true" t="shared" si="25" ref="E47:L47">+E11/E$32*100</f>
        <v>0.026981239523482064</v>
      </c>
      <c r="F47" s="26">
        <f t="shared" si="25"/>
        <v>0.024832273748136322</v>
      </c>
      <c r="G47" s="26">
        <f t="shared" si="25"/>
        <v>0.021824855411657865</v>
      </c>
      <c r="H47" s="26">
        <f t="shared" si="25"/>
        <v>0.02183250341194796</v>
      </c>
      <c r="I47" s="26">
        <f t="shared" si="25"/>
        <v>0.01810817862507294</v>
      </c>
      <c r="J47" s="26">
        <f t="shared" si="25"/>
        <v>0.03630021949427731</v>
      </c>
      <c r="K47" s="26">
        <f t="shared" si="25"/>
        <v>0.03354291768380232</v>
      </c>
      <c r="L47" s="26">
        <f t="shared" si="25"/>
        <v>0.02815353593307761</v>
      </c>
      <c r="M47" s="26">
        <f t="shared" si="23"/>
        <v>0.00461933115783039</v>
      </c>
      <c r="N47" s="26">
        <f t="shared" si="23"/>
        <v>0.0004881849924698343</v>
      </c>
      <c r="O47" s="26">
        <f t="shared" si="23"/>
        <v>0</v>
      </c>
      <c r="P47" s="26">
        <f t="shared" si="23"/>
        <v>0</v>
      </c>
      <c r="Q47" s="26">
        <f t="shared" si="17"/>
        <v>3.6731667637913177E-06</v>
      </c>
      <c r="R47" s="26">
        <f t="shared" si="17"/>
        <v>3.614334595579452E-06</v>
      </c>
      <c r="S47" s="26">
        <f t="shared" si="18"/>
        <v>3.6467173963954824E-06</v>
      </c>
      <c r="T47" s="26">
        <f t="shared" si="18"/>
        <v>3.8060752878230256E-06</v>
      </c>
      <c r="U47" s="26">
        <f t="shared" si="19"/>
        <v>3.909272661838611E-06</v>
      </c>
    </row>
    <row r="48" spans="1:21" ht="15" customHeight="1">
      <c r="A48" s="3" t="s">
        <v>121</v>
      </c>
      <c r="B48" s="26">
        <f t="shared" si="20"/>
        <v>1.2683557021067837</v>
      </c>
      <c r="C48" s="26">
        <f t="shared" si="21"/>
        <v>1.1578787587646542</v>
      </c>
      <c r="D48" s="26">
        <f t="shared" si="21"/>
        <v>1.1768151010081052</v>
      </c>
      <c r="E48" s="26">
        <f aca="true" t="shared" si="26" ref="E48:L48">+E12/E$32*100</f>
        <v>0.9432832315111405</v>
      </c>
      <c r="F48" s="26">
        <f t="shared" si="26"/>
        <v>0.8300654024946098</v>
      </c>
      <c r="G48" s="26">
        <f t="shared" si="26"/>
        <v>0.8370929122995905</v>
      </c>
      <c r="H48" s="26">
        <f t="shared" si="26"/>
        <v>0.9247601066985159</v>
      </c>
      <c r="I48" s="26">
        <f t="shared" si="26"/>
        <v>0.9111424104378886</v>
      </c>
      <c r="J48" s="26">
        <f t="shared" si="26"/>
        <v>0.7600604526431926</v>
      </c>
      <c r="K48" s="26">
        <f t="shared" si="26"/>
        <v>0.6204859214625309</v>
      </c>
      <c r="L48" s="26">
        <f t="shared" si="26"/>
        <v>0.594480468822</v>
      </c>
      <c r="M48" s="26">
        <f t="shared" si="23"/>
        <v>0.6170316965560335</v>
      </c>
      <c r="N48" s="26">
        <f t="shared" si="23"/>
        <v>0.658656382142502</v>
      </c>
      <c r="O48" s="26">
        <f t="shared" si="23"/>
        <v>0.5628655804713003</v>
      </c>
      <c r="P48" s="26">
        <f t="shared" si="23"/>
        <v>0.588677720527652</v>
      </c>
      <c r="Q48" s="26">
        <f t="shared" si="17"/>
        <v>0.6658790172736176</v>
      </c>
      <c r="R48" s="26">
        <f t="shared" si="17"/>
        <v>0.6734481221905325</v>
      </c>
      <c r="S48" s="26">
        <f t="shared" si="18"/>
        <v>0.6552567686539258</v>
      </c>
      <c r="T48" s="26">
        <f t="shared" si="18"/>
        <v>0.6959484785290159</v>
      </c>
      <c r="U48" s="26">
        <f t="shared" si="19"/>
        <v>0.5954369562152861</v>
      </c>
    </row>
    <row r="49" spans="1:21" ht="15" customHeight="1">
      <c r="A49" s="3" t="s">
        <v>122</v>
      </c>
      <c r="B49" s="26">
        <f t="shared" si="20"/>
        <v>0</v>
      </c>
      <c r="C49" s="26">
        <f t="shared" si="21"/>
        <v>0</v>
      </c>
      <c r="D49" s="26">
        <f t="shared" si="21"/>
        <v>0</v>
      </c>
      <c r="E49" s="26">
        <f aca="true" t="shared" si="27" ref="E49:L49">+E13/E$32*100</f>
        <v>0</v>
      </c>
      <c r="F49" s="26">
        <f t="shared" si="27"/>
        <v>0</v>
      </c>
      <c r="G49" s="26">
        <f t="shared" si="27"/>
        <v>0</v>
      </c>
      <c r="H49" s="26">
        <f t="shared" si="27"/>
        <v>0</v>
      </c>
      <c r="I49" s="26">
        <f t="shared" si="27"/>
        <v>0</v>
      </c>
      <c r="J49" s="26">
        <f t="shared" si="27"/>
        <v>0</v>
      </c>
      <c r="K49" s="26">
        <f t="shared" si="27"/>
        <v>0</v>
      </c>
      <c r="L49" s="26">
        <f t="shared" si="27"/>
        <v>0</v>
      </c>
      <c r="M49" s="26">
        <f t="shared" si="23"/>
        <v>0</v>
      </c>
      <c r="N49" s="26">
        <f t="shared" si="23"/>
        <v>0</v>
      </c>
      <c r="O49" s="26">
        <f t="shared" si="23"/>
        <v>0</v>
      </c>
      <c r="P49" s="26">
        <f t="shared" si="23"/>
        <v>0</v>
      </c>
      <c r="Q49" s="26">
        <f t="shared" si="17"/>
        <v>0</v>
      </c>
      <c r="R49" s="26">
        <f t="shared" si="17"/>
        <v>0</v>
      </c>
      <c r="S49" s="26">
        <f t="shared" si="18"/>
        <v>0</v>
      </c>
      <c r="T49" s="26">
        <f t="shared" si="18"/>
        <v>0</v>
      </c>
      <c r="U49" s="26">
        <f t="shared" si="19"/>
        <v>0</v>
      </c>
    </row>
    <row r="50" spans="1:21" ht="15" customHeight="1">
      <c r="A50" s="3" t="s">
        <v>123</v>
      </c>
      <c r="B50" s="26">
        <f t="shared" si="20"/>
        <v>0</v>
      </c>
      <c r="C50" s="26">
        <f t="shared" si="21"/>
        <v>0</v>
      </c>
      <c r="D50" s="26">
        <f t="shared" si="21"/>
        <v>0</v>
      </c>
      <c r="E50" s="26">
        <f aca="true" t="shared" si="28" ref="E50:L50">+E14/E$32*100</f>
        <v>0</v>
      </c>
      <c r="F50" s="26">
        <f t="shared" si="28"/>
        <v>0</v>
      </c>
      <c r="G50" s="26">
        <f t="shared" si="28"/>
        <v>0</v>
      </c>
      <c r="H50" s="26">
        <f t="shared" si="28"/>
        <v>0</v>
      </c>
      <c r="I50" s="26">
        <f t="shared" si="28"/>
        <v>0</v>
      </c>
      <c r="J50" s="26">
        <f t="shared" si="28"/>
        <v>0</v>
      </c>
      <c r="K50" s="26">
        <f t="shared" si="28"/>
        <v>0</v>
      </c>
      <c r="L50" s="26">
        <f t="shared" si="28"/>
        <v>0.7869707721645745</v>
      </c>
      <c r="M50" s="26">
        <f t="shared" si="23"/>
        <v>1.2365904994089378</v>
      </c>
      <c r="N50" s="26">
        <f t="shared" si="23"/>
        <v>1.2989829982727734</v>
      </c>
      <c r="O50" s="26">
        <f t="shared" si="23"/>
        <v>1.186372632266315</v>
      </c>
      <c r="P50" s="26">
        <f t="shared" si="23"/>
        <v>1.0993369779362434</v>
      </c>
      <c r="Q50" s="26">
        <f t="shared" si="17"/>
        <v>1.2256365735745405</v>
      </c>
      <c r="R50" s="26">
        <f t="shared" si="17"/>
        <v>1.1830765288364264</v>
      </c>
      <c r="S50" s="26">
        <f t="shared" si="18"/>
        <v>0.9161976319530045</v>
      </c>
      <c r="T50" s="26">
        <f t="shared" si="18"/>
        <v>0.2508470039945521</v>
      </c>
      <c r="U50" s="26">
        <f t="shared" si="19"/>
        <v>0.5160865397252861</v>
      </c>
    </row>
    <row r="51" spans="1:21" ht="15" customHeight="1">
      <c r="A51" s="3" t="s">
        <v>124</v>
      </c>
      <c r="B51" s="26">
        <f t="shared" si="20"/>
        <v>8.48449774689891</v>
      </c>
      <c r="C51" s="26">
        <f t="shared" si="21"/>
        <v>7.660068510853321</v>
      </c>
      <c r="D51" s="26">
        <f t="shared" si="21"/>
        <v>8.23567105515143</v>
      </c>
      <c r="E51" s="26">
        <f aca="true" t="shared" si="29" ref="E51:L51">+E15/E$32*100</f>
        <v>9.239125286034222</v>
      </c>
      <c r="F51" s="26">
        <f t="shared" si="29"/>
        <v>7.563459932502985</v>
      </c>
      <c r="G51" s="26">
        <f t="shared" si="29"/>
        <v>8.879370169369286</v>
      </c>
      <c r="H51" s="26">
        <f t="shared" si="29"/>
        <v>9.806185061238907</v>
      </c>
      <c r="I51" s="26">
        <f t="shared" si="29"/>
        <v>9.953872401887184</v>
      </c>
      <c r="J51" s="26">
        <f t="shared" si="29"/>
        <v>10.709377228609599</v>
      </c>
      <c r="K51" s="26">
        <f t="shared" si="29"/>
        <v>11.977435777802901</v>
      </c>
      <c r="L51" s="26">
        <f t="shared" si="29"/>
        <v>13.380710570001087</v>
      </c>
      <c r="M51" s="26">
        <f t="shared" si="23"/>
        <v>15.558465494486558</v>
      </c>
      <c r="N51" s="26">
        <f t="shared" si="23"/>
        <v>14.315213603938606</v>
      </c>
      <c r="O51" s="26">
        <f t="shared" si="23"/>
        <v>13.018538905883895</v>
      </c>
      <c r="P51" s="26">
        <f t="shared" si="23"/>
        <v>10.184595224537093</v>
      </c>
      <c r="Q51" s="26">
        <f t="shared" si="17"/>
        <v>11.948429473269723</v>
      </c>
      <c r="R51" s="26">
        <f t="shared" si="17"/>
        <v>12.337672101059686</v>
      </c>
      <c r="S51" s="26">
        <f t="shared" si="18"/>
        <v>11.760834999093062</v>
      </c>
      <c r="T51" s="26">
        <f t="shared" si="18"/>
        <v>10.820580697473954</v>
      </c>
      <c r="U51" s="26">
        <f t="shared" si="19"/>
        <v>13.01457071925066</v>
      </c>
    </row>
    <row r="52" spans="1:21" ht="15" customHeight="1">
      <c r="A52" s="3" t="s">
        <v>125</v>
      </c>
      <c r="B52" s="26">
        <f t="shared" si="20"/>
        <v>6.479820705751495</v>
      </c>
      <c r="C52" s="26">
        <f t="shared" si="21"/>
        <v>5.705506424907386</v>
      </c>
      <c r="D52" s="26">
        <f t="shared" si="21"/>
        <v>6.248902372173095</v>
      </c>
      <c r="E52" s="26">
        <f aca="true" t="shared" si="30" ref="E52:L52">+E16/E$32*100</f>
        <v>7.320472313421177</v>
      </c>
      <c r="F52" s="26">
        <f t="shared" si="30"/>
        <v>0</v>
      </c>
      <c r="G52" s="26">
        <f t="shared" si="30"/>
        <v>0</v>
      </c>
      <c r="H52" s="26">
        <f t="shared" si="30"/>
        <v>0</v>
      </c>
      <c r="I52" s="26">
        <f t="shared" si="30"/>
        <v>0</v>
      </c>
      <c r="J52" s="26">
        <f t="shared" si="30"/>
        <v>8.778657962058718</v>
      </c>
      <c r="K52" s="26">
        <f t="shared" si="30"/>
        <v>9.929270921412106</v>
      </c>
      <c r="L52" s="26">
        <f t="shared" si="30"/>
        <v>11.327094443620535</v>
      </c>
      <c r="M52" s="26">
        <f t="shared" si="23"/>
        <v>13.236414355306078</v>
      </c>
      <c r="N52" s="26">
        <f t="shared" si="23"/>
        <v>12.070700566185716</v>
      </c>
      <c r="O52" s="26">
        <f t="shared" si="23"/>
        <v>10.909064548602</v>
      </c>
      <c r="P52" s="26">
        <f t="shared" si="23"/>
        <v>8.40760171374594</v>
      </c>
      <c r="Q52" s="26">
        <f t="shared" si="17"/>
        <v>10.067448524700119</v>
      </c>
      <c r="R52" s="26">
        <f t="shared" si="17"/>
        <v>10.67838891758269</v>
      </c>
      <c r="S52" s="26">
        <f t="shared" si="18"/>
        <v>10.188771596680933</v>
      </c>
      <c r="T52" s="26">
        <f t="shared" si="18"/>
        <v>9.191336885467278</v>
      </c>
      <c r="U52" s="26">
        <f t="shared" si="19"/>
        <v>11.238052578622705</v>
      </c>
    </row>
    <row r="53" spans="1:21" ht="15" customHeight="1">
      <c r="A53" s="3" t="s">
        <v>126</v>
      </c>
      <c r="B53" s="26">
        <f t="shared" si="20"/>
        <v>2.0046770411474153</v>
      </c>
      <c r="C53" s="26">
        <f t="shared" si="21"/>
        <v>1.9545620859459354</v>
      </c>
      <c r="D53" s="26">
        <f t="shared" si="21"/>
        <v>1.986768682978333</v>
      </c>
      <c r="E53" s="26">
        <f aca="true" t="shared" si="31" ref="E53:L53">+E17/E$32*100</f>
        <v>1.9186529726130455</v>
      </c>
      <c r="F53" s="26">
        <f t="shared" si="31"/>
        <v>0</v>
      </c>
      <c r="G53" s="26">
        <f t="shared" si="31"/>
        <v>0</v>
      </c>
      <c r="H53" s="26">
        <f t="shared" si="31"/>
        <v>0</v>
      </c>
      <c r="I53" s="26">
        <f t="shared" si="31"/>
        <v>0</v>
      </c>
      <c r="J53" s="26">
        <f t="shared" si="31"/>
        <v>1.9307192665508794</v>
      </c>
      <c r="K53" s="26">
        <f t="shared" si="31"/>
        <v>2.048164856390797</v>
      </c>
      <c r="L53" s="26">
        <f t="shared" si="31"/>
        <v>2.053616126380551</v>
      </c>
      <c r="M53" s="26">
        <f t="shared" si="23"/>
        <v>2.322051139180482</v>
      </c>
      <c r="N53" s="26">
        <f t="shared" si="23"/>
        <v>2.244513037752891</v>
      </c>
      <c r="O53" s="26">
        <f t="shared" si="23"/>
        <v>2.109474357281893</v>
      </c>
      <c r="P53" s="26">
        <f t="shared" si="23"/>
        <v>1.7769935107911539</v>
      </c>
      <c r="Q53" s="26">
        <f t="shared" si="17"/>
        <v>1.8809809485696045</v>
      </c>
      <c r="R53" s="26">
        <f t="shared" si="17"/>
        <v>1.659283183476997</v>
      </c>
      <c r="S53" s="26">
        <f t="shared" si="18"/>
        <v>1.5720634024121285</v>
      </c>
      <c r="T53" s="26">
        <f t="shared" si="18"/>
        <v>1.6292438120066755</v>
      </c>
      <c r="U53" s="26">
        <f t="shared" si="19"/>
        <v>1.7765181406279529</v>
      </c>
    </row>
    <row r="54" spans="1:21" ht="15" customHeight="1">
      <c r="A54" s="3" t="s">
        <v>127</v>
      </c>
      <c r="B54" s="26">
        <f t="shared" si="20"/>
        <v>0.08952275309176178</v>
      </c>
      <c r="C54" s="26">
        <f t="shared" si="21"/>
        <v>0.08811916429569165</v>
      </c>
      <c r="D54" s="26">
        <f t="shared" si="21"/>
        <v>0.10221896623876155</v>
      </c>
      <c r="E54" s="26">
        <f aca="true" t="shared" si="32" ref="E54:L54">+E18/E$32*100</f>
        <v>0.09042869381326982</v>
      </c>
      <c r="F54" s="26">
        <f t="shared" si="32"/>
        <v>0.09111748716282948</v>
      </c>
      <c r="G54" s="26">
        <f t="shared" si="32"/>
        <v>0.08138123598781215</v>
      </c>
      <c r="H54" s="26">
        <f t="shared" si="32"/>
        <v>0.08283066095270894</v>
      </c>
      <c r="I54" s="26">
        <f t="shared" si="32"/>
        <v>0.0809970541828852</v>
      </c>
      <c r="J54" s="26">
        <f t="shared" si="32"/>
        <v>0.07708517326446958</v>
      </c>
      <c r="K54" s="26">
        <f t="shared" si="32"/>
        <v>0.06744080443022622</v>
      </c>
      <c r="L54" s="26">
        <f t="shared" si="32"/>
        <v>0.06080987919696419</v>
      </c>
      <c r="M54" s="26">
        <f t="shared" si="23"/>
        <v>0.0560380684936207</v>
      </c>
      <c r="N54" s="26">
        <f t="shared" si="23"/>
        <v>0.05800621104771067</v>
      </c>
      <c r="O54" s="26">
        <f t="shared" si="23"/>
        <v>0.053314243153693326</v>
      </c>
      <c r="P54" s="26">
        <f t="shared" si="23"/>
        <v>0.05101600731872281</v>
      </c>
      <c r="Q54" s="26">
        <f t="shared" si="17"/>
        <v>0.05946122357225385</v>
      </c>
      <c r="R54" s="26">
        <f t="shared" si="17"/>
        <v>0.06113646968422643</v>
      </c>
      <c r="S54" s="26">
        <f t="shared" si="18"/>
        <v>0.06329607384923638</v>
      </c>
      <c r="T54" s="26">
        <f t="shared" si="18"/>
        <v>0.06276598757148952</v>
      </c>
      <c r="U54" s="26">
        <f t="shared" si="19"/>
        <v>0.05787678175852064</v>
      </c>
    </row>
    <row r="55" spans="1:21" ht="15" customHeight="1">
      <c r="A55" s="3" t="s">
        <v>128</v>
      </c>
      <c r="B55" s="26">
        <f t="shared" si="20"/>
        <v>0.6110981870650958</v>
      </c>
      <c r="C55" s="26">
        <f t="shared" si="21"/>
        <v>0.47139648694635733</v>
      </c>
      <c r="D55" s="26">
        <f t="shared" si="21"/>
        <v>0.5889101338432122</v>
      </c>
      <c r="E55" s="26">
        <f aca="true" t="shared" si="33" ref="E55:L55">+E19/E$32*100</f>
        <v>0.53756087790194</v>
      </c>
      <c r="F55" s="26">
        <f t="shared" si="33"/>
        <v>0.40553573094730827</v>
      </c>
      <c r="G55" s="26">
        <f t="shared" si="33"/>
        <v>0.4339037062787851</v>
      </c>
      <c r="H55" s="26">
        <f t="shared" si="33"/>
        <v>0.507791954041718</v>
      </c>
      <c r="I55" s="26">
        <f t="shared" si="33"/>
        <v>0.5957292971170718</v>
      </c>
      <c r="J55" s="26">
        <f t="shared" si="33"/>
        <v>0.6696821404315976</v>
      </c>
      <c r="K55" s="26">
        <f t="shared" si="33"/>
        <v>0.9468186013873916</v>
      </c>
      <c r="L55" s="26">
        <f t="shared" si="33"/>
        <v>0.7743666796779167</v>
      </c>
      <c r="M55" s="26">
        <f t="shared" si="23"/>
        <v>0.493268549011583</v>
      </c>
      <c r="N55" s="26">
        <f t="shared" si="23"/>
        <v>0.8599185475632493</v>
      </c>
      <c r="O55" s="26">
        <f t="shared" si="23"/>
        <v>0.8790195177257805</v>
      </c>
      <c r="P55" s="26">
        <f t="shared" si="23"/>
        <v>0.3973165344510595</v>
      </c>
      <c r="Q55" s="26">
        <f t="shared" si="17"/>
        <v>0.4732104010124717</v>
      </c>
      <c r="R55" s="26">
        <f t="shared" si="17"/>
        <v>0.49034954591307306</v>
      </c>
      <c r="S55" s="26">
        <f t="shared" si="18"/>
        <v>0.6790260726436316</v>
      </c>
      <c r="T55" s="26">
        <f t="shared" si="18"/>
        <v>0.6794453360810152</v>
      </c>
      <c r="U55" s="26">
        <f t="shared" si="19"/>
        <v>0.7647045532002361</v>
      </c>
    </row>
    <row r="56" spans="1:21" ht="15" customHeight="1">
      <c r="A56" s="3" t="s">
        <v>129</v>
      </c>
      <c r="B56" s="26">
        <f t="shared" si="20"/>
        <v>1.4728042626599436</v>
      </c>
      <c r="C56" s="26">
        <f t="shared" si="21"/>
        <v>1.644786158022725</v>
      </c>
      <c r="D56" s="26">
        <f t="shared" si="21"/>
        <v>1.5125286122924184</v>
      </c>
      <c r="E56" s="26">
        <f aca="true" t="shared" si="34" ref="E56:L56">+E20/E$32*100</f>
        <v>1.3496484431332314</v>
      </c>
      <c r="F56" s="26">
        <f t="shared" si="34"/>
        <v>1.464790553669884</v>
      </c>
      <c r="G56" s="26">
        <f t="shared" si="34"/>
        <v>1.460452757809152</v>
      </c>
      <c r="H56" s="26">
        <f t="shared" si="34"/>
        <v>1.7252522022973564</v>
      </c>
      <c r="I56" s="26">
        <f t="shared" si="34"/>
        <v>1.7776548161368664</v>
      </c>
      <c r="J56" s="26">
        <f t="shared" si="34"/>
        <v>1.750810911898952</v>
      </c>
      <c r="K56" s="26">
        <f t="shared" si="34"/>
        <v>1.5144837993446807</v>
      </c>
      <c r="L56" s="26">
        <f t="shared" si="34"/>
        <v>1.4437086753993706</v>
      </c>
      <c r="M56" s="26">
        <f t="shared" si="23"/>
        <v>1.8702093272685523</v>
      </c>
      <c r="N56" s="26">
        <f t="shared" si="23"/>
        <v>1.6082288743300495</v>
      </c>
      <c r="O56" s="26">
        <f t="shared" si="23"/>
        <v>1.634100906321761</v>
      </c>
      <c r="P56" s="26">
        <f t="shared" si="23"/>
        <v>1.497555764613494</v>
      </c>
      <c r="Q56" s="26">
        <f t="shared" si="17"/>
        <v>1.829295819036297</v>
      </c>
      <c r="R56" s="26">
        <f t="shared" si="17"/>
        <v>1.731381929989616</v>
      </c>
      <c r="S56" s="26">
        <f t="shared" si="18"/>
        <v>1.585344747169801</v>
      </c>
      <c r="T56" s="26">
        <f t="shared" si="18"/>
        <v>1.5668165651358024</v>
      </c>
      <c r="U56" s="26">
        <f t="shared" si="19"/>
        <v>2.3364041712564787</v>
      </c>
    </row>
    <row r="57" spans="1:21" ht="15" customHeight="1">
      <c r="A57" s="4" t="s">
        <v>130</v>
      </c>
      <c r="B57" s="26">
        <f t="shared" si="20"/>
        <v>0.16714700538972707</v>
      </c>
      <c r="C57" s="26">
        <f t="shared" si="21"/>
        <v>0.14482947544578348</v>
      </c>
      <c r="D57" s="26">
        <f t="shared" si="21"/>
        <v>0.15173963751176664</v>
      </c>
      <c r="E57" s="26">
        <f aca="true" t="shared" si="35" ref="E57:L57">+E21/E$32*100</f>
        <v>0.14340244971760113</v>
      </c>
      <c r="F57" s="26">
        <f t="shared" si="35"/>
        <v>0.1532214009754043</v>
      </c>
      <c r="G57" s="26">
        <f t="shared" si="35"/>
        <v>0.1436829480606247</v>
      </c>
      <c r="H57" s="26">
        <f t="shared" si="35"/>
        <v>0.16174549048155698</v>
      </c>
      <c r="I57" s="26">
        <f t="shared" si="35"/>
        <v>0.1636624862260159</v>
      </c>
      <c r="J57" s="26">
        <f t="shared" si="35"/>
        <v>0.16814353297201337</v>
      </c>
      <c r="K57" s="26">
        <f t="shared" si="35"/>
        <v>0.15406984304926785</v>
      </c>
      <c r="L57" s="26">
        <f t="shared" si="35"/>
        <v>0.1405510173879642</v>
      </c>
      <c r="M57" s="26">
        <f t="shared" si="23"/>
        <v>0.17406215078935092</v>
      </c>
      <c r="N57" s="26">
        <f t="shared" si="23"/>
        <v>0.17004642288066163</v>
      </c>
      <c r="O57" s="26">
        <f t="shared" si="23"/>
        <v>0.22741570360132923</v>
      </c>
      <c r="P57" s="26">
        <f t="shared" si="23"/>
        <v>0.2098837111599795</v>
      </c>
      <c r="Q57" s="26">
        <f t="shared" si="17"/>
        <v>0.259766353535322</v>
      </c>
      <c r="R57" s="26">
        <f t="shared" si="17"/>
        <v>0.24822165702061005</v>
      </c>
      <c r="S57" s="26">
        <f t="shared" si="18"/>
        <v>0.25258988046133307</v>
      </c>
      <c r="T57" s="26">
        <f t="shared" si="18"/>
        <v>0.2651388167003276</v>
      </c>
      <c r="U57" s="26">
        <f t="shared" si="19"/>
        <v>0.2739618281416498</v>
      </c>
    </row>
    <row r="58" spans="1:21" ht="15" customHeight="1">
      <c r="A58" s="3" t="s">
        <v>131</v>
      </c>
      <c r="B58" s="26">
        <f t="shared" si="20"/>
        <v>8.042333788593803</v>
      </c>
      <c r="C58" s="26">
        <f t="shared" si="21"/>
        <v>5.936519922037995</v>
      </c>
      <c r="D58" s="26">
        <f t="shared" si="21"/>
        <v>6.606551214356861</v>
      </c>
      <c r="E58" s="26">
        <f aca="true" t="shared" si="36" ref="E58:L58">+E22/E$32*100</f>
        <v>7.301836949854519</v>
      </c>
      <c r="F58" s="26">
        <f t="shared" si="36"/>
        <v>7.543459382739518</v>
      </c>
      <c r="G58" s="26">
        <f t="shared" si="36"/>
        <v>10.189440946276548</v>
      </c>
      <c r="H58" s="26">
        <f t="shared" si="36"/>
        <v>7.986611599874399</v>
      </c>
      <c r="I58" s="26">
        <f t="shared" si="36"/>
        <v>7.683870309418435</v>
      </c>
      <c r="J58" s="26">
        <f t="shared" si="36"/>
        <v>7.8629382167901944</v>
      </c>
      <c r="K58" s="26">
        <f t="shared" si="36"/>
        <v>9.285476470660049</v>
      </c>
      <c r="L58" s="26">
        <f t="shared" si="36"/>
        <v>9.960495558753015</v>
      </c>
      <c r="M58" s="26">
        <f t="shared" si="23"/>
        <v>6.610725162397397</v>
      </c>
      <c r="N58" s="26">
        <f t="shared" si="23"/>
        <v>7.16374599165878</v>
      </c>
      <c r="O58" s="26">
        <f t="shared" si="23"/>
        <v>7.4319552440136745</v>
      </c>
      <c r="P58" s="26">
        <f t="shared" si="23"/>
        <v>8.109185665587127</v>
      </c>
      <c r="Q58" s="26">
        <f t="shared" si="17"/>
        <v>8.775911666216398</v>
      </c>
      <c r="R58" s="26">
        <f t="shared" si="17"/>
        <v>8.228585700029747</v>
      </c>
      <c r="S58" s="26">
        <f t="shared" si="18"/>
        <v>7.32654334003284</v>
      </c>
      <c r="T58" s="26">
        <f t="shared" si="18"/>
        <v>7.211473611871057</v>
      </c>
      <c r="U58" s="26">
        <f t="shared" si="19"/>
        <v>7.871738796786859</v>
      </c>
    </row>
    <row r="59" spans="1:21" ht="15" customHeight="1">
      <c r="A59" s="3" t="s">
        <v>132</v>
      </c>
      <c r="B59" s="26">
        <f t="shared" si="20"/>
        <v>3.4026774368827373</v>
      </c>
      <c r="C59" s="26">
        <f t="shared" si="21"/>
        <v>3.0239899416816063</v>
      </c>
      <c r="D59" s="26">
        <f t="shared" si="21"/>
        <v>3.263845107057344</v>
      </c>
      <c r="E59" s="26">
        <f aca="true" t="shared" si="37" ref="E59:L59">+E23/E$32*100</f>
        <v>3.421008389334662</v>
      </c>
      <c r="F59" s="26">
        <f t="shared" si="37"/>
        <v>4.668060949410534</v>
      </c>
      <c r="G59" s="26">
        <f t="shared" si="37"/>
        <v>2.9726958233120193</v>
      </c>
      <c r="H59" s="26">
        <f t="shared" si="37"/>
        <v>3.36719665077874</v>
      </c>
      <c r="I59" s="26">
        <f t="shared" si="37"/>
        <v>4.288007369852893</v>
      </c>
      <c r="J59" s="26">
        <f t="shared" si="37"/>
        <v>4.166325300719687</v>
      </c>
      <c r="K59" s="26">
        <f t="shared" si="37"/>
        <v>3.811199983863836</v>
      </c>
      <c r="L59" s="26">
        <f t="shared" si="37"/>
        <v>4.2380146274669555</v>
      </c>
      <c r="M59" s="26">
        <f t="shared" si="23"/>
        <v>3.3445019104307234</v>
      </c>
      <c r="N59" s="26">
        <f t="shared" si="23"/>
        <v>3.2225547928826</v>
      </c>
      <c r="O59" s="26">
        <f t="shared" si="23"/>
        <v>3.6895785492441346</v>
      </c>
      <c r="P59" s="26">
        <f t="shared" si="23"/>
        <v>3.2052928906059175</v>
      </c>
      <c r="Q59" s="26">
        <f t="shared" si="17"/>
        <v>3.8521711996911603</v>
      </c>
      <c r="R59" s="26">
        <f t="shared" si="17"/>
        <v>3.2788592870869584</v>
      </c>
      <c r="S59" s="26">
        <f t="shared" si="18"/>
        <v>3.7421337570721707</v>
      </c>
      <c r="T59" s="26">
        <f t="shared" si="18"/>
        <v>4.876278955478967</v>
      </c>
      <c r="U59" s="26">
        <f t="shared" si="19"/>
        <v>5.046609085165303</v>
      </c>
    </row>
    <row r="60" spans="1:21" ht="15" customHeight="1">
      <c r="A60" s="3" t="s">
        <v>133</v>
      </c>
      <c r="B60" s="26">
        <f t="shared" si="20"/>
        <v>3.633816831932599</v>
      </c>
      <c r="C60" s="26">
        <f t="shared" si="21"/>
        <v>2.888172701823572</v>
      </c>
      <c r="D60" s="26">
        <f t="shared" si="21"/>
        <v>2.845509326670051</v>
      </c>
      <c r="E60" s="26">
        <f aca="true" t="shared" si="38" ref="E60:L60">+E24/E$32*100</f>
        <v>3.770971268983672</v>
      </c>
      <c r="F60" s="26">
        <f t="shared" si="38"/>
        <v>1.3087312891682272</v>
      </c>
      <c r="G60" s="26">
        <f t="shared" si="38"/>
        <v>2.036149125982909</v>
      </c>
      <c r="H60" s="26">
        <f t="shared" si="38"/>
        <v>1.51849483513946</v>
      </c>
      <c r="I60" s="26">
        <f t="shared" si="38"/>
        <v>2.3688633474390794</v>
      </c>
      <c r="J60" s="26">
        <f t="shared" si="38"/>
        <v>1.9834515810656883</v>
      </c>
      <c r="K60" s="26">
        <f t="shared" si="38"/>
        <v>1.4600308816449545</v>
      </c>
      <c r="L60" s="26">
        <f t="shared" si="38"/>
        <v>3.1263142019391026</v>
      </c>
      <c r="M60" s="26">
        <f t="shared" si="23"/>
        <v>1.157209228170373</v>
      </c>
      <c r="N60" s="26">
        <f t="shared" si="23"/>
        <v>1.1545399465799182</v>
      </c>
      <c r="O60" s="26">
        <f t="shared" si="23"/>
        <v>0.6032705921595535</v>
      </c>
      <c r="P60" s="26">
        <f t="shared" si="23"/>
        <v>0.7600622361803638</v>
      </c>
      <c r="Q60" s="26">
        <f t="shared" si="17"/>
        <v>0.9682394126018639</v>
      </c>
      <c r="R60" s="26">
        <f t="shared" si="17"/>
        <v>0.6789455251104088</v>
      </c>
      <c r="S60" s="26">
        <f t="shared" si="18"/>
        <v>1.5428714296539827</v>
      </c>
      <c r="T60" s="26">
        <f t="shared" si="18"/>
        <v>2.3851722309964947</v>
      </c>
      <c r="U60" s="26">
        <f t="shared" si="19"/>
        <v>0.4035033963369959</v>
      </c>
    </row>
    <row r="61" spans="1:21" ht="15" customHeight="1">
      <c r="A61" s="3" t="s">
        <v>134</v>
      </c>
      <c r="B61" s="26">
        <f t="shared" si="20"/>
        <v>0.15158592081249034</v>
      </c>
      <c r="C61" s="26">
        <f t="shared" si="21"/>
        <v>1.8012052238302902</v>
      </c>
      <c r="D61" s="26">
        <f t="shared" si="21"/>
        <v>0.5279394792385458</v>
      </c>
      <c r="E61" s="26">
        <f aca="true" t="shared" si="39" ref="E61:L61">+E25/E$32*100</f>
        <v>0.31207561032789366</v>
      </c>
      <c r="F61" s="26">
        <f t="shared" si="39"/>
        <v>0.6397001233870541</v>
      </c>
      <c r="G61" s="26">
        <f t="shared" si="39"/>
        <v>0.45696519749974857</v>
      </c>
      <c r="H61" s="26">
        <f t="shared" si="39"/>
        <v>0.5710324480398162</v>
      </c>
      <c r="I61" s="26">
        <f t="shared" si="39"/>
        <v>0.24544170465305923</v>
      </c>
      <c r="J61" s="26">
        <f t="shared" si="39"/>
        <v>0.3480769420053706</v>
      </c>
      <c r="K61" s="26">
        <f t="shared" si="39"/>
        <v>0.015024812005730461</v>
      </c>
      <c r="L61" s="26">
        <f t="shared" si="39"/>
        <v>0.019251542360662368</v>
      </c>
      <c r="M61" s="26">
        <f t="shared" si="23"/>
        <v>0.07199513535462115</v>
      </c>
      <c r="N61" s="26">
        <f t="shared" si="23"/>
        <v>0.056945550128819376</v>
      </c>
      <c r="O61" s="26">
        <f t="shared" si="23"/>
        <v>0.08973647511839007</v>
      </c>
      <c r="P61" s="26">
        <f t="shared" si="23"/>
        <v>0.15110399396365354</v>
      </c>
      <c r="Q61" s="26">
        <f t="shared" si="17"/>
        <v>0.02706021954885064</v>
      </c>
      <c r="R61" s="26">
        <f t="shared" si="17"/>
        <v>0.056040257904459406</v>
      </c>
      <c r="S61" s="26">
        <f t="shared" si="18"/>
        <v>0.0165488035448427</v>
      </c>
      <c r="T61" s="26">
        <f t="shared" si="18"/>
        <v>0.012521987696937752</v>
      </c>
      <c r="U61" s="26">
        <f t="shared" si="19"/>
        <v>0.019820012395521756</v>
      </c>
    </row>
    <row r="62" spans="1:21" ht="15" customHeight="1">
      <c r="A62" s="3" t="s">
        <v>135</v>
      </c>
      <c r="B62" s="26">
        <f t="shared" si="20"/>
        <v>0.24482511921391942</v>
      </c>
      <c r="C62" s="26">
        <f t="shared" si="21"/>
        <v>2.6459141122465226</v>
      </c>
      <c r="D62" s="26">
        <f t="shared" si="21"/>
        <v>5.1316798746784125</v>
      </c>
      <c r="E62" s="26">
        <f aca="true" t="shared" si="40" ref="E62:L62">+E26/E$32*100</f>
        <v>6.229534746738755</v>
      </c>
      <c r="F62" s="26">
        <f t="shared" si="40"/>
        <v>1.8196396416626242</v>
      </c>
      <c r="G62" s="26">
        <f t="shared" si="40"/>
        <v>1.5958573124377686</v>
      </c>
      <c r="H62" s="26">
        <f t="shared" si="40"/>
        <v>1.1544656405793756</v>
      </c>
      <c r="I62" s="26">
        <f t="shared" si="40"/>
        <v>1.5906601552330522</v>
      </c>
      <c r="J62" s="26">
        <f t="shared" si="40"/>
        <v>1.5254252757547855</v>
      </c>
      <c r="K62" s="26">
        <f t="shared" si="40"/>
        <v>2.797806437161585</v>
      </c>
      <c r="L62" s="26">
        <f t="shared" si="40"/>
        <v>3.0463187210746048</v>
      </c>
      <c r="M62" s="26">
        <f t="shared" si="23"/>
        <v>2.4456293765080885</v>
      </c>
      <c r="N62" s="26">
        <f t="shared" si="23"/>
        <v>3.554576781718055</v>
      </c>
      <c r="O62" s="26">
        <f t="shared" si="23"/>
        <v>5.911355071365437</v>
      </c>
      <c r="P62" s="26">
        <f t="shared" si="23"/>
        <v>9.81336339104461</v>
      </c>
      <c r="Q62" s="26">
        <f t="shared" si="17"/>
        <v>2.1096796576167796</v>
      </c>
      <c r="R62" s="26">
        <f t="shared" si="17"/>
        <v>5.493138005053563</v>
      </c>
      <c r="S62" s="26">
        <f t="shared" si="18"/>
        <v>5.064367844092037</v>
      </c>
      <c r="T62" s="26">
        <f t="shared" si="18"/>
        <v>4.910773415812508</v>
      </c>
      <c r="U62" s="26">
        <f t="shared" si="19"/>
        <v>3.567938428642834</v>
      </c>
    </row>
    <row r="63" spans="1:21" ht="15" customHeight="1">
      <c r="A63" s="3" t="s">
        <v>136</v>
      </c>
      <c r="B63" s="26">
        <f t="shared" si="20"/>
        <v>4.233981129173601</v>
      </c>
      <c r="C63" s="26">
        <f t="shared" si="21"/>
        <v>6.245321899064748</v>
      </c>
      <c r="D63" s="26">
        <f t="shared" si="21"/>
        <v>2.906419184903045</v>
      </c>
      <c r="E63" s="26">
        <f aca="true" t="shared" si="41" ref="E63:L63">+E27/E$32*100</f>
        <v>1.957799642134854</v>
      </c>
      <c r="F63" s="26">
        <f t="shared" si="41"/>
        <v>3.7633051469862315</v>
      </c>
      <c r="G63" s="26">
        <f t="shared" si="41"/>
        <v>3.312035755875795</v>
      </c>
      <c r="H63" s="26">
        <f t="shared" si="41"/>
        <v>2.8885036914509805</v>
      </c>
      <c r="I63" s="26">
        <f t="shared" si="41"/>
        <v>2.2912963346204838</v>
      </c>
      <c r="J63" s="26">
        <f t="shared" si="41"/>
        <v>2.8694138795904327</v>
      </c>
      <c r="K63" s="26">
        <f t="shared" si="41"/>
        <v>2.8306858612703936</v>
      </c>
      <c r="L63" s="26">
        <f t="shared" si="41"/>
        <v>4.981131698667737</v>
      </c>
      <c r="M63" s="26">
        <f t="shared" si="23"/>
        <v>3.427016382565815</v>
      </c>
      <c r="N63" s="26">
        <f t="shared" si="23"/>
        <v>4.237758313518232</v>
      </c>
      <c r="O63" s="26">
        <f t="shared" si="23"/>
        <v>3.026039977465548</v>
      </c>
      <c r="P63" s="26">
        <f t="shared" si="23"/>
        <v>2.3721544251503026</v>
      </c>
      <c r="Q63" s="26">
        <f t="shared" si="17"/>
        <v>3.276486792302438</v>
      </c>
      <c r="R63" s="26">
        <f t="shared" si="17"/>
        <v>3.663807607523743</v>
      </c>
      <c r="S63" s="26">
        <f t="shared" si="18"/>
        <v>2.8739123391861443</v>
      </c>
      <c r="T63" s="26">
        <f t="shared" si="18"/>
        <v>3.3403182427015463</v>
      </c>
      <c r="U63" s="26">
        <f t="shared" si="19"/>
        <v>2.8285268695646937</v>
      </c>
    </row>
    <row r="64" spans="1:21" ht="15" customHeight="1">
      <c r="A64" s="3" t="s">
        <v>137</v>
      </c>
      <c r="B64" s="26">
        <f t="shared" si="20"/>
        <v>6.704721956763786</v>
      </c>
      <c r="C64" s="26">
        <f t="shared" si="21"/>
        <v>6.831100200025697</v>
      </c>
      <c r="D64" s="26">
        <f t="shared" si="21"/>
        <v>7.422556061854229</v>
      </c>
      <c r="E64" s="26">
        <f aca="true" t="shared" si="42" ref="E64:L64">+E28/E$32*100</f>
        <v>7.249216577887098</v>
      </c>
      <c r="F64" s="26">
        <f t="shared" si="42"/>
        <v>8.358766346268132</v>
      </c>
      <c r="G64" s="26">
        <f t="shared" si="42"/>
        <v>8.359873598860712</v>
      </c>
      <c r="H64" s="26">
        <f t="shared" si="42"/>
        <v>8.222574390154213</v>
      </c>
      <c r="I64" s="26">
        <f t="shared" si="42"/>
        <v>8.061390134052905</v>
      </c>
      <c r="J64" s="26">
        <f t="shared" si="42"/>
        <v>8.067836527319566</v>
      </c>
      <c r="K64" s="26">
        <f t="shared" si="42"/>
        <v>7.840268035480452</v>
      </c>
      <c r="L64" s="26">
        <f t="shared" si="42"/>
        <v>6.865047881264299</v>
      </c>
      <c r="M64" s="26">
        <f t="shared" si="23"/>
        <v>7.44693710265277</v>
      </c>
      <c r="N64" s="26">
        <f t="shared" si="23"/>
        <v>8.223290055675216</v>
      </c>
      <c r="O64" s="26">
        <f t="shared" si="23"/>
        <v>8.424281958802371</v>
      </c>
      <c r="P64" s="26">
        <f t="shared" si="23"/>
        <v>10.800458331728812</v>
      </c>
      <c r="Q64" s="26">
        <f t="shared" si="17"/>
        <v>10.11229789088601</v>
      </c>
      <c r="R64" s="26">
        <f t="shared" si="17"/>
        <v>9.093289951679962</v>
      </c>
      <c r="S64" s="26">
        <f t="shared" si="18"/>
        <v>9.039968095598843</v>
      </c>
      <c r="T64" s="26">
        <f t="shared" si="18"/>
        <v>8.183826889952357</v>
      </c>
      <c r="U64" s="26">
        <f t="shared" si="19"/>
        <v>8.096005950851216</v>
      </c>
    </row>
    <row r="65" spans="1:21" ht="15" customHeight="1">
      <c r="A65" s="3" t="s">
        <v>138</v>
      </c>
      <c r="B65" s="26">
        <f t="shared" si="20"/>
        <v>8.977076093752547</v>
      </c>
      <c r="C65" s="26">
        <f t="shared" si="21"/>
        <v>9.560336024117236</v>
      </c>
      <c r="D65" s="26">
        <f t="shared" si="21"/>
        <v>9.102834022865515</v>
      </c>
      <c r="E65" s="26">
        <f aca="true" t="shared" si="43" ref="E65:L65">+E29/E$32*100</f>
        <v>7.827078262211182</v>
      </c>
      <c r="F65" s="26">
        <f t="shared" si="43"/>
        <v>10.7796226686835</v>
      </c>
      <c r="G65" s="26">
        <f t="shared" si="43"/>
        <v>15.32015105471078</v>
      </c>
      <c r="H65" s="26">
        <f t="shared" si="43"/>
        <v>14.364532123836865</v>
      </c>
      <c r="I65" s="26">
        <f t="shared" si="43"/>
        <v>13.315090488509648</v>
      </c>
      <c r="J65" s="26">
        <f t="shared" si="43"/>
        <v>11.73618810113738</v>
      </c>
      <c r="K65" s="26">
        <f t="shared" si="43"/>
        <v>12.499223712517257</v>
      </c>
      <c r="L65" s="26">
        <f t="shared" si="43"/>
        <v>9.53251220004874</v>
      </c>
      <c r="M65" s="26">
        <f t="shared" si="23"/>
        <v>10.935727194697652</v>
      </c>
      <c r="N65" s="26">
        <f t="shared" si="23"/>
        <v>7.7579268335727845</v>
      </c>
      <c r="O65" s="26">
        <f t="shared" si="23"/>
        <v>10.308238629418543</v>
      </c>
      <c r="P65" s="26">
        <f t="shared" si="23"/>
        <v>12.704703512167164</v>
      </c>
      <c r="Q65" s="26">
        <f t="shared" si="17"/>
        <v>8.849459484327792</v>
      </c>
      <c r="R65" s="26">
        <f t="shared" si="17"/>
        <v>8.003517470428417</v>
      </c>
      <c r="S65" s="26">
        <f t="shared" si="18"/>
        <v>7.445138236481016</v>
      </c>
      <c r="T65" s="26">
        <f t="shared" si="18"/>
        <v>5.568288146085086</v>
      </c>
      <c r="U65" s="26">
        <f t="shared" si="19"/>
        <v>4.240778983562525</v>
      </c>
    </row>
    <row r="66" spans="1:21" ht="15" customHeight="1">
      <c r="A66" s="3" t="s">
        <v>185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44" ref="N66:P67">+N30/N$32*100</f>
        <v>0.48572650689624525</v>
      </c>
      <c r="O66" s="26">
        <f t="shared" si="44"/>
        <v>0.44513420439747775</v>
      </c>
      <c r="P66" s="26">
        <f t="shared" si="44"/>
        <v>0.4753101933852076</v>
      </c>
      <c r="Q66" s="26">
        <f t="shared" si="17"/>
        <v>0.6101129994657379</v>
      </c>
      <c r="R66" s="26">
        <f t="shared" si="17"/>
        <v>0.4579361932599166</v>
      </c>
      <c r="S66" s="26">
        <f t="shared" si="18"/>
        <v>0.336592015687303</v>
      </c>
      <c r="T66" s="26">
        <f t="shared" si="18"/>
        <v>0</v>
      </c>
      <c r="U66" s="26">
        <f t="shared" si="19"/>
        <v>0</v>
      </c>
    </row>
    <row r="67" spans="1:21" ht="15" customHeight="1">
      <c r="A67" s="3" t="s">
        <v>186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44"/>
        <v>1.3142361451957696</v>
      </c>
      <c r="O67" s="26">
        <f t="shared" si="44"/>
        <v>2.7013636385860664</v>
      </c>
      <c r="P67" s="26">
        <f t="shared" si="44"/>
        <v>4.874332387611773</v>
      </c>
      <c r="Q67" s="26">
        <f t="shared" si="17"/>
        <v>4.1932871775441685</v>
      </c>
      <c r="R67" s="26">
        <f t="shared" si="17"/>
        <v>3.16434993842981</v>
      </c>
      <c r="S67" s="26">
        <f t="shared" si="18"/>
        <v>2.7860920908461484</v>
      </c>
      <c r="T67" s="26">
        <f t="shared" si="18"/>
        <v>2.638371389518921</v>
      </c>
      <c r="U67" s="26">
        <f t="shared" si="19"/>
        <v>2.53829073933181</v>
      </c>
    </row>
    <row r="68" spans="1:21" ht="15" customHeight="1">
      <c r="A68" s="3" t="s">
        <v>0</v>
      </c>
      <c r="B68" s="27">
        <f aca="true" t="shared" si="45" ref="B68:M68">SUM(B40:B65)-B52-B53</f>
        <v>100</v>
      </c>
      <c r="C68" s="27">
        <f t="shared" si="45"/>
        <v>100.00000000000003</v>
      </c>
      <c r="D68" s="27">
        <f t="shared" si="45"/>
        <v>99.99999999999999</v>
      </c>
      <c r="E68" s="27">
        <f t="shared" si="45"/>
        <v>99.99999999999999</v>
      </c>
      <c r="F68" s="27">
        <f t="shared" si="45"/>
        <v>99.99999999999999</v>
      </c>
      <c r="G68" s="27">
        <f t="shared" si="45"/>
        <v>100</v>
      </c>
      <c r="H68" s="27">
        <f t="shared" si="45"/>
        <v>100</v>
      </c>
      <c r="I68" s="27">
        <f t="shared" si="45"/>
        <v>100</v>
      </c>
      <c r="J68" s="27">
        <f t="shared" si="45"/>
        <v>100.00000000000004</v>
      </c>
      <c r="K68" s="27">
        <f t="shared" si="45"/>
        <v>99.99999999999999</v>
      </c>
      <c r="L68" s="27">
        <f t="shared" si="45"/>
        <v>99.99999999999999</v>
      </c>
      <c r="M68" s="27">
        <f t="shared" si="45"/>
        <v>100.00000000000001</v>
      </c>
      <c r="N68" s="27">
        <f aca="true" t="shared" si="46" ref="N68:S68">SUM(N40:N65)-N52-N53</f>
        <v>100.00000000000001</v>
      </c>
      <c r="O68" s="27">
        <f t="shared" si="46"/>
        <v>99.99999999999997</v>
      </c>
      <c r="P68" s="27">
        <f t="shared" si="46"/>
        <v>99.99999999999997</v>
      </c>
      <c r="Q68" s="27">
        <f t="shared" si="46"/>
        <v>100</v>
      </c>
      <c r="R68" s="27">
        <f t="shared" si="46"/>
        <v>100</v>
      </c>
      <c r="S68" s="27">
        <f t="shared" si="46"/>
        <v>99.99999999999997</v>
      </c>
      <c r="T68" s="27">
        <f>SUM(T40:T65)-T52-T53</f>
        <v>100.00000000000001</v>
      </c>
      <c r="U68" s="27">
        <f>SUM(U40:U65)-U52-U53</f>
        <v>100.00000000000001</v>
      </c>
    </row>
    <row r="69" spans="1:21" ht="15" customHeight="1">
      <c r="A69" s="3" t="s">
        <v>1</v>
      </c>
      <c r="B69" s="26">
        <f>+B33/$B$32*100</f>
        <v>62.35793226775975</v>
      </c>
      <c r="C69" s="26">
        <f aca="true" t="shared" si="47" ref="C69:D72">+C33/C$32*100</f>
        <v>58.80642785475747</v>
      </c>
      <c r="D69" s="26">
        <f t="shared" si="47"/>
        <v>59.939487344728605</v>
      </c>
      <c r="E69" s="26">
        <f aca="true" t="shared" si="48" ref="E69:L69">+E33/E$32*100</f>
        <v>59.89986678177459</v>
      </c>
      <c r="F69" s="26">
        <f t="shared" si="48"/>
        <v>59.095166766101585</v>
      </c>
      <c r="G69" s="26">
        <f t="shared" si="48"/>
        <v>53.71879177289516</v>
      </c>
      <c r="H69" s="26">
        <f t="shared" si="48"/>
        <v>57.53179897332552</v>
      </c>
      <c r="I69" s="26">
        <f t="shared" si="48"/>
        <v>57.61833355674049</v>
      </c>
      <c r="J69" s="26">
        <f t="shared" si="48"/>
        <v>58.85170759031434</v>
      </c>
      <c r="K69" s="26">
        <f t="shared" si="48"/>
        <v>56.844911561614396</v>
      </c>
      <c r="L69" s="26">
        <f t="shared" si="48"/>
        <v>55.872287195959636</v>
      </c>
      <c r="M69" s="26">
        <f>+M33/M$32*100</f>
        <v>62.022718480153074</v>
      </c>
      <c r="N69" s="26">
        <f aca="true" t="shared" si="49" ref="N69:O72">+N33/N$32*100</f>
        <v>61.99046788949164</v>
      </c>
      <c r="O69" s="26">
        <f t="shared" si="49"/>
        <v>57.775007374763476</v>
      </c>
      <c r="P69" s="26">
        <f aca="true" t="shared" si="50" ref="P69:Q72">+P33/P$32*100</f>
        <v>49.978919543347516</v>
      </c>
      <c r="Q69" s="26">
        <f t="shared" si="50"/>
        <v>59.46642110322462</v>
      </c>
      <c r="R69" s="26">
        <f aca="true" t="shared" si="51" ref="R69:S72">+R33/R$32*100</f>
        <v>59.03386306225944</v>
      </c>
      <c r="S69" s="26">
        <f t="shared" si="51"/>
        <v>60.43155545406336</v>
      </c>
      <c r="T69" s="26">
        <f aca="true" t="shared" si="52" ref="T69:U72">+T33/T$32*100</f>
        <v>60.9999458014879</v>
      </c>
      <c r="U69" s="26">
        <f t="shared" si="52"/>
        <v>64.55000792409568</v>
      </c>
    </row>
    <row r="70" spans="1:21" ht="15" customHeight="1">
      <c r="A70" s="3" t="s">
        <v>174</v>
      </c>
      <c r="B70" s="26">
        <f>+B34/$B$32*100</f>
        <v>37.64206773224025</v>
      </c>
      <c r="C70" s="26">
        <f t="shared" si="47"/>
        <v>41.193572145242534</v>
      </c>
      <c r="D70" s="26">
        <f t="shared" si="47"/>
        <v>40.0605126552714</v>
      </c>
      <c r="E70" s="26">
        <f aca="true" t="shared" si="53" ref="E70:L70">+E34/E$32*100</f>
        <v>40.10013321822541</v>
      </c>
      <c r="F70" s="26">
        <f t="shared" si="53"/>
        <v>40.904833233898415</v>
      </c>
      <c r="G70" s="26">
        <f t="shared" si="53"/>
        <v>46.28120822710485</v>
      </c>
      <c r="H70" s="26">
        <f t="shared" si="53"/>
        <v>42.468201026674485</v>
      </c>
      <c r="I70" s="26">
        <f t="shared" si="53"/>
        <v>42.381666443259505</v>
      </c>
      <c r="J70" s="26">
        <f t="shared" si="53"/>
        <v>41.148292409685666</v>
      </c>
      <c r="K70" s="26">
        <f t="shared" si="53"/>
        <v>43.1550884383856</v>
      </c>
      <c r="L70" s="26">
        <f t="shared" si="53"/>
        <v>44.12771280404037</v>
      </c>
      <c r="M70" s="26">
        <f>+M34/M$32*100</f>
        <v>37.977281519846926</v>
      </c>
      <c r="N70" s="26">
        <f t="shared" si="49"/>
        <v>38.00953211050837</v>
      </c>
      <c r="O70" s="26">
        <f t="shared" si="49"/>
        <v>42.224992625236524</v>
      </c>
      <c r="P70" s="26">
        <f t="shared" si="50"/>
        <v>50.02108045665249</v>
      </c>
      <c r="Q70" s="26">
        <f t="shared" si="50"/>
        <v>40.53357889677538</v>
      </c>
      <c r="R70" s="26">
        <f t="shared" si="51"/>
        <v>40.96613693774056</v>
      </c>
      <c r="S70" s="26">
        <f t="shared" si="51"/>
        <v>39.56844454593664</v>
      </c>
      <c r="T70" s="26">
        <f t="shared" si="52"/>
        <v>39.000054198512096</v>
      </c>
      <c r="U70" s="26">
        <f t="shared" si="52"/>
        <v>35.44999207590431</v>
      </c>
    </row>
    <row r="71" spans="1:21" ht="15" customHeight="1">
      <c r="A71" s="3" t="s">
        <v>12</v>
      </c>
      <c r="B71" s="26">
        <f>+B35/$B$32*100</f>
        <v>65.15688565016812</v>
      </c>
      <c r="C71" s="26">
        <f t="shared" si="47"/>
        <v>67.26398777432189</v>
      </c>
      <c r="D71" s="26">
        <f t="shared" si="47"/>
        <v>66.08879310082774</v>
      </c>
      <c r="E71" s="26">
        <f aca="true" t="shared" si="54" ref="E71:L71">+E35/E$32*100</f>
        <v>66.41215379088483</v>
      </c>
      <c r="F71" s="26">
        <f t="shared" si="54"/>
        <v>63.42318352536984</v>
      </c>
      <c r="G71" s="26">
        <f t="shared" si="54"/>
        <v>56.77152973227577</v>
      </c>
      <c r="H71" s="26">
        <f t="shared" si="54"/>
        <v>58.57706906733924</v>
      </c>
      <c r="I71" s="26">
        <f t="shared" si="54"/>
        <v>59.325274266968584</v>
      </c>
      <c r="J71" s="26">
        <f t="shared" si="54"/>
        <v>60.70517704052277</v>
      </c>
      <c r="K71" s="26">
        <f t="shared" si="54"/>
        <v>56.50718006207115</v>
      </c>
      <c r="L71" s="26">
        <f t="shared" si="54"/>
        <v>56.64649687398724</v>
      </c>
      <c r="M71" s="26">
        <f>+M35/M$32*100</f>
        <v>55.374090147565894</v>
      </c>
      <c r="N71" s="26">
        <f t="shared" si="49"/>
        <v>59.20178663063604</v>
      </c>
      <c r="O71" s="26">
        <f t="shared" si="49"/>
        <v>58.880627705098554</v>
      </c>
      <c r="P71" s="26">
        <f t="shared" si="50"/>
        <v>59.451306005446625</v>
      </c>
      <c r="Q71" s="26">
        <f t="shared" si="50"/>
        <v>58.180070756211364</v>
      </c>
      <c r="R71" s="26">
        <f t="shared" si="51"/>
        <v>59.687797391968445</v>
      </c>
      <c r="S71" s="26">
        <f t="shared" si="51"/>
        <v>60.41769063452226</v>
      </c>
      <c r="T71" s="26">
        <f t="shared" si="52"/>
        <v>64.75802267385619</v>
      </c>
      <c r="U71" s="26">
        <f t="shared" si="52"/>
        <v>63.229537713652505</v>
      </c>
    </row>
    <row r="72" spans="1:21" ht="15" customHeight="1">
      <c r="A72" s="3" t="s">
        <v>11</v>
      </c>
      <c r="B72" s="26">
        <f>+B36/$B$32*100</f>
        <v>34.843114349831886</v>
      </c>
      <c r="C72" s="26">
        <f t="shared" si="47"/>
        <v>32.73601222567812</v>
      </c>
      <c r="D72" s="26">
        <f t="shared" si="47"/>
        <v>33.91120689917226</v>
      </c>
      <c r="E72" s="26">
        <f aca="true" t="shared" si="55" ref="E72:L72">+E36/E$32*100</f>
        <v>33.58784620911517</v>
      </c>
      <c r="F72" s="26">
        <f t="shared" si="55"/>
        <v>36.57681647463016</v>
      </c>
      <c r="G72" s="26">
        <f t="shared" si="55"/>
        <v>43.228470267724234</v>
      </c>
      <c r="H72" s="26">
        <f t="shared" si="55"/>
        <v>41.42293093266076</v>
      </c>
      <c r="I72" s="26">
        <f t="shared" si="55"/>
        <v>40.674725733031416</v>
      </c>
      <c r="J72" s="26">
        <f t="shared" si="55"/>
        <v>39.29482295947722</v>
      </c>
      <c r="K72" s="26">
        <f t="shared" si="55"/>
        <v>43.49281993792885</v>
      </c>
      <c r="L72" s="26">
        <f t="shared" si="55"/>
        <v>43.35350312601276</v>
      </c>
      <c r="M72" s="26">
        <f>+M36/M$32*100</f>
        <v>44.62590985243411</v>
      </c>
      <c r="N72" s="26">
        <f t="shared" si="49"/>
        <v>40.798213369363964</v>
      </c>
      <c r="O72" s="26">
        <f t="shared" si="49"/>
        <v>41.119372294901446</v>
      </c>
      <c r="P72" s="26">
        <f t="shared" si="50"/>
        <v>40.548693994553375</v>
      </c>
      <c r="Q72" s="26">
        <f t="shared" si="50"/>
        <v>41.81992924378863</v>
      </c>
      <c r="R72" s="26">
        <f t="shared" si="51"/>
        <v>40.312202608031555</v>
      </c>
      <c r="S72" s="26">
        <f t="shared" si="51"/>
        <v>39.582309365477734</v>
      </c>
      <c r="T72" s="26">
        <f t="shared" si="52"/>
        <v>35.24197732614381</v>
      </c>
      <c r="U72" s="26">
        <f t="shared" si="52"/>
        <v>36.7704622863475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7874015748031497" bottom="0.6299212598425197" header="0.5118110236220472" footer="0.31496062992125984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zoomScalePageLayoutView="0" workbookViewId="0" topLeftCell="A1">
      <pane xSplit="1" ySplit="3" topLeftCell="S3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0" sqref="T30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2" width="8.625" style="13" customWidth="1"/>
    <col min="13" max="13" width="8.50390625" style="13" customWidth="1"/>
    <col min="14" max="14" width="8.625" style="13" customWidth="1"/>
    <col min="15" max="16384" width="9.00390625" style="13" customWidth="1"/>
  </cols>
  <sheetData>
    <row r="1" spans="1:20" ht="18" customHeight="1">
      <c r="A1" s="30" t="s">
        <v>98</v>
      </c>
      <c r="L1" s="71" t="str">
        <f>'財政指標'!$M$1</f>
        <v>栃木市</v>
      </c>
      <c r="T1" s="71" t="str">
        <f>'財政指標'!$M$1</f>
        <v>栃木市</v>
      </c>
    </row>
    <row r="2" spans="13:21" ht="18" customHeight="1">
      <c r="M2" s="22" t="s">
        <v>171</v>
      </c>
      <c r="U2" s="22" t="s">
        <v>171</v>
      </c>
    </row>
    <row r="3" spans="1:21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7" t="s">
        <v>187</v>
      </c>
      <c r="P3" s="2" t="s">
        <v>189</v>
      </c>
      <c r="Q3" s="2" t="s">
        <v>190</v>
      </c>
      <c r="R3" s="2" t="s">
        <v>195</v>
      </c>
      <c r="S3" s="2" t="s">
        <v>198</v>
      </c>
      <c r="T3" s="2" t="s">
        <v>199</v>
      </c>
      <c r="U3" s="2" t="s">
        <v>206</v>
      </c>
    </row>
    <row r="4" spans="1:21" ht="18" customHeight="1">
      <c r="A4" s="14" t="s">
        <v>41</v>
      </c>
      <c r="B4" s="16">
        <f aca="true" t="shared" si="0" ref="B4:J4">SUM(B5:B8)</f>
        <v>5067377</v>
      </c>
      <c r="C4" s="16">
        <f t="shared" si="0"/>
        <v>5373220</v>
      </c>
      <c r="D4" s="16">
        <f t="shared" si="0"/>
        <v>5580350</v>
      </c>
      <c r="E4" s="16">
        <f t="shared" si="0"/>
        <v>6089872</v>
      </c>
      <c r="F4" s="16">
        <f t="shared" si="0"/>
        <v>5661267</v>
      </c>
      <c r="G4" s="16">
        <f t="shared" si="0"/>
        <v>4711794</v>
      </c>
      <c r="H4" s="16">
        <f t="shared" si="0"/>
        <v>4790032</v>
      </c>
      <c r="I4" s="16">
        <f t="shared" si="0"/>
        <v>4870004</v>
      </c>
      <c r="J4" s="16">
        <f t="shared" si="0"/>
        <v>5111334</v>
      </c>
      <c r="K4" s="16">
        <f aca="true" t="shared" si="1" ref="K4:P4">SUM(K5:K8)</f>
        <v>4597384</v>
      </c>
      <c r="L4" s="16">
        <f t="shared" si="1"/>
        <v>4362796</v>
      </c>
      <c r="M4" s="16">
        <f t="shared" si="1"/>
        <v>4266124</v>
      </c>
      <c r="N4" s="16">
        <f t="shared" si="1"/>
        <v>4117551</v>
      </c>
      <c r="O4" s="16">
        <f t="shared" si="1"/>
        <v>4044339</v>
      </c>
      <c r="P4" s="16">
        <f t="shared" si="1"/>
        <v>3845372</v>
      </c>
      <c r="Q4" s="16">
        <f>SUM(Q5:Q8)</f>
        <v>3730426</v>
      </c>
      <c r="R4" s="16">
        <f>SUM(R5:R8)</f>
        <v>3726484</v>
      </c>
      <c r="S4" s="16">
        <v>4309854</v>
      </c>
      <c r="T4" s="16">
        <f>SUM(T5:T8)</f>
        <v>4875162</v>
      </c>
      <c r="U4" s="16">
        <f>SUM(U5:U8)</f>
        <v>4908609</v>
      </c>
    </row>
    <row r="5" spans="1:21" ht="18" customHeight="1">
      <c r="A5" s="14" t="s">
        <v>42</v>
      </c>
      <c r="B5" s="16">
        <v>56073</v>
      </c>
      <c r="C5" s="16">
        <v>56054</v>
      </c>
      <c r="D5" s="16">
        <v>58108</v>
      </c>
      <c r="E5" s="16">
        <v>57756</v>
      </c>
      <c r="F5" s="16">
        <v>58726</v>
      </c>
      <c r="G5" s="16">
        <v>59325</v>
      </c>
      <c r="H5" s="16">
        <v>59274</v>
      </c>
      <c r="I5" s="16">
        <v>74377</v>
      </c>
      <c r="J5" s="16">
        <v>74170</v>
      </c>
      <c r="K5" s="16">
        <v>74373</v>
      </c>
      <c r="L5" s="16">
        <v>73527</v>
      </c>
      <c r="M5" s="16">
        <v>73649</v>
      </c>
      <c r="N5" s="16">
        <v>72864</v>
      </c>
      <c r="O5" s="16">
        <v>72772</v>
      </c>
      <c r="P5" s="16">
        <v>72142</v>
      </c>
      <c r="Q5" s="16">
        <v>87005</v>
      </c>
      <c r="R5" s="16">
        <v>96954</v>
      </c>
      <c r="S5" s="16">
        <v>111174</v>
      </c>
      <c r="T5" s="16">
        <v>112361</v>
      </c>
      <c r="U5" s="16">
        <v>115235</v>
      </c>
    </row>
    <row r="6" spans="1:21" ht="18" customHeight="1">
      <c r="A6" s="14" t="s">
        <v>43</v>
      </c>
      <c r="B6" s="17">
        <v>3219748</v>
      </c>
      <c r="C6" s="17">
        <v>3553315</v>
      </c>
      <c r="D6" s="17">
        <v>3858790</v>
      </c>
      <c r="E6" s="17">
        <v>4381223</v>
      </c>
      <c r="F6" s="17">
        <v>4215394</v>
      </c>
      <c r="G6" s="17">
        <v>3489851</v>
      </c>
      <c r="H6" s="17">
        <v>3514807</v>
      </c>
      <c r="I6" s="17">
        <v>3477335</v>
      </c>
      <c r="J6" s="17">
        <v>3823498</v>
      </c>
      <c r="K6" s="17">
        <v>3356980</v>
      </c>
      <c r="L6" s="17">
        <v>3247433</v>
      </c>
      <c r="M6" s="17">
        <v>3090320</v>
      </c>
      <c r="N6" s="17">
        <v>3125317</v>
      </c>
      <c r="O6" s="17">
        <v>3023425</v>
      </c>
      <c r="P6" s="17">
        <v>2870762</v>
      </c>
      <c r="Q6" s="17">
        <v>2716666</v>
      </c>
      <c r="R6" s="17">
        <v>2791302</v>
      </c>
      <c r="S6" s="17">
        <v>3065513</v>
      </c>
      <c r="T6" s="17">
        <v>3794785</v>
      </c>
      <c r="U6" s="17">
        <v>3895176</v>
      </c>
    </row>
    <row r="7" spans="1:21" ht="18" customHeight="1">
      <c r="A7" s="14" t="s">
        <v>44</v>
      </c>
      <c r="B7" s="17">
        <v>193258</v>
      </c>
      <c r="C7" s="17">
        <v>204279</v>
      </c>
      <c r="D7" s="17">
        <v>210849</v>
      </c>
      <c r="E7" s="17">
        <v>224674</v>
      </c>
      <c r="F7" s="17">
        <v>234079</v>
      </c>
      <c r="G7" s="17">
        <v>255797</v>
      </c>
      <c r="H7" s="17">
        <v>259598</v>
      </c>
      <c r="I7" s="17">
        <v>260248</v>
      </c>
      <c r="J7" s="17">
        <v>263857</v>
      </c>
      <c r="K7" s="17">
        <v>273771</v>
      </c>
      <c r="L7" s="17">
        <v>280151</v>
      </c>
      <c r="M7" s="17">
        <v>282343</v>
      </c>
      <c r="N7" s="17">
        <v>270857</v>
      </c>
      <c r="O7" s="17">
        <v>267364</v>
      </c>
      <c r="P7" s="17">
        <v>272702</v>
      </c>
      <c r="Q7" s="17">
        <v>282320</v>
      </c>
      <c r="R7" s="17">
        <v>279674</v>
      </c>
      <c r="S7" s="17">
        <v>284059</v>
      </c>
      <c r="T7" s="17">
        <v>280756</v>
      </c>
      <c r="U7" s="17">
        <v>287041</v>
      </c>
    </row>
    <row r="8" spans="1:21" ht="18" customHeight="1">
      <c r="A8" s="14" t="s">
        <v>45</v>
      </c>
      <c r="B8" s="17">
        <v>1598298</v>
      </c>
      <c r="C8" s="17">
        <v>1559572</v>
      </c>
      <c r="D8" s="17">
        <v>1452603</v>
      </c>
      <c r="E8" s="17">
        <v>1426219</v>
      </c>
      <c r="F8" s="17">
        <v>1153068</v>
      </c>
      <c r="G8" s="17">
        <v>906821</v>
      </c>
      <c r="H8" s="17">
        <v>956353</v>
      </c>
      <c r="I8" s="17">
        <v>1058044</v>
      </c>
      <c r="J8" s="17">
        <v>949809</v>
      </c>
      <c r="K8" s="17">
        <v>892260</v>
      </c>
      <c r="L8" s="17">
        <v>761685</v>
      </c>
      <c r="M8" s="17">
        <v>819812</v>
      </c>
      <c r="N8" s="17">
        <v>648513</v>
      </c>
      <c r="O8" s="17">
        <v>680778</v>
      </c>
      <c r="P8" s="17">
        <v>629766</v>
      </c>
      <c r="Q8" s="17">
        <v>644435</v>
      </c>
      <c r="R8" s="17">
        <v>558554</v>
      </c>
      <c r="S8" s="17">
        <v>849108</v>
      </c>
      <c r="T8" s="17">
        <v>687260</v>
      </c>
      <c r="U8" s="17">
        <v>611157</v>
      </c>
    </row>
    <row r="9" spans="1:21" ht="18" customHeight="1">
      <c r="A9" s="14" t="s">
        <v>46</v>
      </c>
      <c r="B9" s="16">
        <v>3412032</v>
      </c>
      <c r="C9" s="16">
        <v>3737170</v>
      </c>
      <c r="D9" s="16">
        <v>4057049</v>
      </c>
      <c r="E9" s="16">
        <v>4286038</v>
      </c>
      <c r="F9" s="16">
        <v>4511127</v>
      </c>
      <c r="G9" s="16">
        <v>4697749</v>
      </c>
      <c r="H9" s="16">
        <v>4891897</v>
      </c>
      <c r="I9" s="16">
        <v>5155690</v>
      </c>
      <c r="J9" s="16">
        <v>5136782</v>
      </c>
      <c r="K9" s="16">
        <v>5301587</v>
      </c>
      <c r="L9" s="16">
        <v>5519738</v>
      </c>
      <c r="M9" s="16">
        <v>5351607</v>
      </c>
      <c r="N9" s="16">
        <v>5514442</v>
      </c>
      <c r="O9" s="16">
        <v>5616879</v>
      </c>
      <c r="P9" s="16">
        <v>5425348</v>
      </c>
      <c r="Q9" s="16">
        <v>5387795</v>
      </c>
      <c r="R9" s="16">
        <v>5345405</v>
      </c>
      <c r="S9" s="16">
        <v>5021042</v>
      </c>
      <c r="T9" s="16">
        <v>5018472</v>
      </c>
      <c r="U9" s="16">
        <v>5112480</v>
      </c>
    </row>
    <row r="10" spans="1:21" ht="18" customHeight="1">
      <c r="A10" s="14" t="s">
        <v>47</v>
      </c>
      <c r="B10" s="16">
        <v>3407747</v>
      </c>
      <c r="C10" s="16">
        <v>3732885</v>
      </c>
      <c r="D10" s="16">
        <v>4052485</v>
      </c>
      <c r="E10" s="16">
        <v>4281319</v>
      </c>
      <c r="F10" s="16">
        <v>4506460</v>
      </c>
      <c r="G10" s="16">
        <v>4691854</v>
      </c>
      <c r="H10" s="16">
        <v>4886264</v>
      </c>
      <c r="I10" s="16">
        <v>5148885</v>
      </c>
      <c r="J10" s="16">
        <v>5129292</v>
      </c>
      <c r="K10" s="16">
        <v>5290533</v>
      </c>
      <c r="L10" s="16">
        <v>5508048</v>
      </c>
      <c r="M10" s="16">
        <v>5338580</v>
      </c>
      <c r="N10" s="16">
        <v>5502270</v>
      </c>
      <c r="O10" s="16">
        <v>5604337</v>
      </c>
      <c r="P10" s="16">
        <v>5412766</v>
      </c>
      <c r="Q10" s="16">
        <v>5372092</v>
      </c>
      <c r="R10" s="16">
        <v>5330440</v>
      </c>
      <c r="S10" s="16">
        <v>5006754</v>
      </c>
      <c r="T10" s="16">
        <v>5005322</v>
      </c>
      <c r="U10" s="16">
        <v>5102425</v>
      </c>
    </row>
    <row r="11" spans="1:21" ht="18" customHeight="1">
      <c r="A11" s="14" t="s">
        <v>48</v>
      </c>
      <c r="B11" s="16">
        <v>74479</v>
      </c>
      <c r="C11" s="16">
        <v>76636</v>
      </c>
      <c r="D11" s="16">
        <v>79297</v>
      </c>
      <c r="E11" s="16">
        <v>81267</v>
      </c>
      <c r="F11" s="16">
        <v>82128</v>
      </c>
      <c r="G11" s="16">
        <v>84101</v>
      </c>
      <c r="H11" s="16">
        <v>84498</v>
      </c>
      <c r="I11" s="16">
        <v>86225</v>
      </c>
      <c r="J11" s="16">
        <v>87519</v>
      </c>
      <c r="K11" s="16">
        <v>88525</v>
      </c>
      <c r="L11" s="16">
        <v>90275</v>
      </c>
      <c r="M11" s="16">
        <v>94216</v>
      </c>
      <c r="N11" s="16">
        <v>97250</v>
      </c>
      <c r="O11" s="16">
        <v>100719</v>
      </c>
      <c r="P11" s="16">
        <v>104423</v>
      </c>
      <c r="Q11" s="16">
        <v>108369</v>
      </c>
      <c r="R11" s="16">
        <v>112943</v>
      </c>
      <c r="S11" s="16">
        <v>116002</v>
      </c>
      <c r="T11" s="16">
        <v>120872</v>
      </c>
      <c r="U11" s="16">
        <v>125082</v>
      </c>
    </row>
    <row r="12" spans="1:21" ht="18" customHeight="1">
      <c r="A12" s="14" t="s">
        <v>49</v>
      </c>
      <c r="B12" s="16">
        <v>427770</v>
      </c>
      <c r="C12" s="16">
        <v>494638</v>
      </c>
      <c r="D12" s="16">
        <v>520981</v>
      </c>
      <c r="E12" s="16">
        <v>525530</v>
      </c>
      <c r="F12" s="16">
        <v>552716</v>
      </c>
      <c r="G12" s="16">
        <v>590495</v>
      </c>
      <c r="H12" s="16">
        <v>669099</v>
      </c>
      <c r="I12" s="16">
        <v>676105</v>
      </c>
      <c r="J12" s="16">
        <v>756553</v>
      </c>
      <c r="K12" s="16">
        <v>816455</v>
      </c>
      <c r="L12" s="16">
        <v>616499</v>
      </c>
      <c r="M12" s="16">
        <v>540590</v>
      </c>
      <c r="N12" s="16">
        <v>520705</v>
      </c>
      <c r="O12" s="16">
        <v>504357</v>
      </c>
      <c r="P12" s="16">
        <v>512111</v>
      </c>
      <c r="Q12" s="16">
        <v>528821</v>
      </c>
      <c r="R12" s="16">
        <v>509735</v>
      </c>
      <c r="S12" s="16">
        <v>530660</v>
      </c>
      <c r="T12" s="16">
        <v>543714</v>
      </c>
      <c r="U12" s="16">
        <v>513650</v>
      </c>
    </row>
    <row r="13" spans="1:21" ht="18" customHeight="1">
      <c r="A13" s="14" t="s">
        <v>50</v>
      </c>
      <c r="B13" s="16">
        <v>5626</v>
      </c>
      <c r="C13" s="16">
        <v>6096</v>
      </c>
      <c r="D13" s="16">
        <v>5885</v>
      </c>
      <c r="E13" s="16">
        <v>5409</v>
      </c>
      <c r="F13" s="16">
        <v>5364</v>
      </c>
      <c r="G13" s="16">
        <v>4112</v>
      </c>
      <c r="H13" s="16">
        <v>3520</v>
      </c>
      <c r="I13" s="16">
        <v>3411</v>
      </c>
      <c r="J13" s="16">
        <v>3393</v>
      </c>
      <c r="K13" s="16">
        <v>3537</v>
      </c>
      <c r="L13" s="16">
        <v>4105</v>
      </c>
      <c r="M13" s="16">
        <v>3711</v>
      </c>
      <c r="N13" s="16">
        <v>3238</v>
      </c>
      <c r="O13" s="16">
        <v>3412</v>
      </c>
      <c r="P13" s="16">
        <v>3635</v>
      </c>
      <c r="Q13" s="16">
        <v>3748</v>
      </c>
      <c r="R13" s="16">
        <v>3603</v>
      </c>
      <c r="S13" s="16">
        <v>3714</v>
      </c>
      <c r="T13" s="16">
        <v>3709</v>
      </c>
      <c r="U13" s="16">
        <v>3381</v>
      </c>
    </row>
    <row r="14" spans="1:21" ht="18" customHeight="1">
      <c r="A14" s="14" t="s">
        <v>51</v>
      </c>
      <c r="B14" s="16">
        <v>53051</v>
      </c>
      <c r="C14" s="16">
        <v>119236</v>
      </c>
      <c r="D14" s="16">
        <v>125423</v>
      </c>
      <c r="E14" s="16">
        <v>164996</v>
      </c>
      <c r="F14" s="16">
        <v>122909</v>
      </c>
      <c r="G14" s="16">
        <v>109619</v>
      </c>
      <c r="H14" s="16">
        <v>86787</v>
      </c>
      <c r="I14" s="16">
        <v>79670</v>
      </c>
      <c r="J14" s="16">
        <v>120564</v>
      </c>
      <c r="K14" s="16">
        <v>18276</v>
      </c>
      <c r="L14" s="16">
        <v>15789</v>
      </c>
      <c r="M14" s="16">
        <v>13093</v>
      </c>
      <c r="N14" s="16">
        <v>11463</v>
      </c>
      <c r="O14" s="16">
        <v>7654</v>
      </c>
      <c r="P14" s="16">
        <v>130</v>
      </c>
      <c r="Q14" s="16">
        <v>131</v>
      </c>
      <c r="R14" s="16">
        <v>131</v>
      </c>
      <c r="S14" s="16">
        <v>131</v>
      </c>
      <c r="T14" s="16">
        <v>6540</v>
      </c>
      <c r="U14" s="16">
        <v>0</v>
      </c>
    </row>
    <row r="15" spans="1:21" ht="18" customHeight="1">
      <c r="A15" s="14" t="s">
        <v>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</row>
    <row r="16" spans="1:21" ht="18" customHeight="1">
      <c r="A16" s="14" t="s">
        <v>53</v>
      </c>
      <c r="B16" s="16">
        <v>100610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</row>
    <row r="17" spans="1:21" ht="18" customHeight="1">
      <c r="A17" s="14" t="s">
        <v>54</v>
      </c>
      <c r="B17" s="17">
        <f aca="true" t="shared" si="2" ref="B17:J17">SUM(B18:B21)</f>
        <v>649085</v>
      </c>
      <c r="C17" s="17">
        <f t="shared" si="2"/>
        <v>677515</v>
      </c>
      <c r="D17" s="17">
        <f t="shared" si="2"/>
        <v>734024</v>
      </c>
      <c r="E17" s="17">
        <f t="shared" si="2"/>
        <v>780149</v>
      </c>
      <c r="F17" s="17">
        <f t="shared" si="2"/>
        <v>819268</v>
      </c>
      <c r="G17" s="17">
        <f t="shared" si="2"/>
        <v>832089</v>
      </c>
      <c r="H17" s="17">
        <f t="shared" si="2"/>
        <v>871397</v>
      </c>
      <c r="I17" s="17">
        <f t="shared" si="2"/>
        <v>899141</v>
      </c>
      <c r="J17" s="17">
        <f t="shared" si="2"/>
        <v>887780</v>
      </c>
      <c r="K17" s="17">
        <f aca="true" t="shared" si="3" ref="K17:P17">SUM(K18:K21)</f>
        <v>914513</v>
      </c>
      <c r="L17" s="17">
        <f t="shared" si="3"/>
        <v>935201</v>
      </c>
      <c r="M17" s="17">
        <f t="shared" si="3"/>
        <v>911973</v>
      </c>
      <c r="N17" s="17">
        <f t="shared" si="3"/>
        <v>935554</v>
      </c>
      <c r="O17" s="17">
        <f t="shared" si="3"/>
        <v>939475</v>
      </c>
      <c r="P17" s="17">
        <f t="shared" si="3"/>
        <v>897292</v>
      </c>
      <c r="Q17" s="17">
        <f>SUM(Q18:Q21)</f>
        <v>892152</v>
      </c>
      <c r="R17" s="17">
        <f>SUM(R18:R21)</f>
        <v>879885</v>
      </c>
      <c r="S17" s="17">
        <f>SUM(S18:S21)</f>
        <v>812838</v>
      </c>
      <c r="T17" s="17">
        <f>SUM(T18:T21)</f>
        <v>838035</v>
      </c>
      <c r="U17" s="17">
        <f>SUM(U18:U21)</f>
        <v>832204</v>
      </c>
    </row>
    <row r="18" spans="1:21" ht="18" customHeight="1">
      <c r="A18" s="14" t="s">
        <v>55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1505</v>
      </c>
      <c r="J18" s="17">
        <v>1916</v>
      </c>
      <c r="K18" s="17">
        <v>1616</v>
      </c>
      <c r="L18" s="17">
        <v>1622</v>
      </c>
      <c r="M18" s="17">
        <v>1603</v>
      </c>
      <c r="N18" s="17">
        <v>2727</v>
      </c>
      <c r="O18" s="17">
        <v>2601</v>
      </c>
      <c r="P18" s="17">
        <v>2502</v>
      </c>
      <c r="Q18" s="17">
        <v>2195</v>
      </c>
      <c r="R18" s="17">
        <v>2145</v>
      </c>
      <c r="S18" s="17">
        <v>300</v>
      </c>
      <c r="T18" s="17">
        <v>22996</v>
      </c>
      <c r="U18" s="17">
        <v>14579</v>
      </c>
    </row>
    <row r="19" spans="1:21" ht="18" customHeight="1">
      <c r="A19" s="14" t="s">
        <v>56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1</v>
      </c>
      <c r="S19" s="16">
        <v>1</v>
      </c>
      <c r="T19" s="16">
        <v>0</v>
      </c>
      <c r="U19" s="16">
        <v>0</v>
      </c>
    </row>
    <row r="20" spans="1:21" ht="18" customHeight="1">
      <c r="A20" s="14" t="s">
        <v>57</v>
      </c>
      <c r="B20" s="16">
        <v>649085</v>
      </c>
      <c r="C20" s="16">
        <v>677515</v>
      </c>
      <c r="D20" s="16">
        <v>734024</v>
      </c>
      <c r="E20" s="16">
        <v>780149</v>
      </c>
      <c r="F20" s="16">
        <v>819268</v>
      </c>
      <c r="G20" s="16">
        <v>832089</v>
      </c>
      <c r="H20" s="16">
        <v>871397</v>
      </c>
      <c r="I20" s="16">
        <v>897636</v>
      </c>
      <c r="J20" s="16">
        <v>885864</v>
      </c>
      <c r="K20" s="16">
        <v>912897</v>
      </c>
      <c r="L20" s="16">
        <v>933579</v>
      </c>
      <c r="M20" s="16">
        <v>910370</v>
      </c>
      <c r="N20" s="16">
        <v>932827</v>
      </c>
      <c r="O20" s="16">
        <v>936874</v>
      </c>
      <c r="P20" s="16">
        <v>894790</v>
      </c>
      <c r="Q20" s="16">
        <v>889955</v>
      </c>
      <c r="R20" s="16">
        <v>877738</v>
      </c>
      <c r="S20" s="16">
        <v>812536</v>
      </c>
      <c r="T20" s="16">
        <v>815038</v>
      </c>
      <c r="U20" s="16">
        <v>817624</v>
      </c>
    </row>
    <row r="21" spans="1:21" ht="18" customHeight="1">
      <c r="A21" s="14" t="s">
        <v>58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</row>
    <row r="22" spans="1:21" ht="18" customHeight="1">
      <c r="A22" s="14" t="s">
        <v>59</v>
      </c>
      <c r="B22" s="17">
        <f aca="true" t="shared" si="4" ref="B22:J22">+B4+B9+B11+B12+B13+B14+B15+B16+B17</f>
        <v>9790030</v>
      </c>
      <c r="C22" s="17">
        <f t="shared" si="4"/>
        <v>10484511</v>
      </c>
      <c r="D22" s="17">
        <f t="shared" si="4"/>
        <v>11103009</v>
      </c>
      <c r="E22" s="17">
        <f t="shared" si="4"/>
        <v>11933261</v>
      </c>
      <c r="F22" s="17">
        <f t="shared" si="4"/>
        <v>11754779</v>
      </c>
      <c r="G22" s="17">
        <f t="shared" si="4"/>
        <v>11029959</v>
      </c>
      <c r="H22" s="17">
        <f t="shared" si="4"/>
        <v>11397230</v>
      </c>
      <c r="I22" s="17">
        <f t="shared" si="4"/>
        <v>11770246</v>
      </c>
      <c r="J22" s="17">
        <f t="shared" si="4"/>
        <v>12103925</v>
      </c>
      <c r="K22" s="17">
        <f aca="true" t="shared" si="5" ref="K22:P22">+K4+K9+K11+K12+K13+K14+K15+K16+K17</f>
        <v>11740277</v>
      </c>
      <c r="L22" s="17">
        <f t="shared" si="5"/>
        <v>11544403</v>
      </c>
      <c r="M22" s="17">
        <f t="shared" si="5"/>
        <v>11181314</v>
      </c>
      <c r="N22" s="17">
        <f t="shared" si="5"/>
        <v>11200203</v>
      </c>
      <c r="O22" s="17">
        <f t="shared" si="5"/>
        <v>11216835</v>
      </c>
      <c r="P22" s="17">
        <f t="shared" si="5"/>
        <v>10788311</v>
      </c>
      <c r="Q22" s="17">
        <f>+Q4+Q9+Q11+Q12+Q13+Q14+Q15+Q16+Q17</f>
        <v>10651444</v>
      </c>
      <c r="R22" s="17">
        <f>+R4+R9+R11+R12+R13+R14+R15+R16+R17</f>
        <v>10578188</v>
      </c>
      <c r="S22" s="17">
        <f>+S4+S9+S11+S12+S13+S14+S15+S16+S17</f>
        <v>10794243</v>
      </c>
      <c r="T22" s="17">
        <f>+T4+T9+T11+T12+T13+T14+T15+T16+T17</f>
        <v>11406506</v>
      </c>
      <c r="U22" s="17">
        <f>+U4+U9+U11+U12+U13+U14+U15+U16+U17</f>
        <v>11495408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25.5" customHeight="1"/>
    <row r="30" spans="1:21" ht="18" customHeight="1">
      <c r="A30" s="30" t="s">
        <v>101</v>
      </c>
      <c r="M30" s="71" t="str">
        <f>'財政指標'!$M$1</f>
        <v>栃木市</v>
      </c>
      <c r="P30" s="71"/>
      <c r="Q30" s="71"/>
      <c r="R30" s="71"/>
      <c r="S30" s="71"/>
      <c r="T30" s="71"/>
      <c r="U30" s="71" t="str">
        <f>'財政指標'!$M$1</f>
        <v>栃木市</v>
      </c>
    </row>
    <row r="31" ht="18" customHeight="1"/>
    <row r="32" spans="1:21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184</v>
      </c>
      <c r="O32" s="2" t="s">
        <v>188</v>
      </c>
      <c r="P32" s="2" t="s">
        <v>189</v>
      </c>
      <c r="Q32" s="2" t="s">
        <v>194</v>
      </c>
      <c r="R32" s="2" t="s">
        <v>195</v>
      </c>
      <c r="S32" s="2" t="s">
        <v>198</v>
      </c>
      <c r="T32" s="2" t="s">
        <v>199</v>
      </c>
      <c r="U32" s="2" t="s">
        <v>206</v>
      </c>
    </row>
    <row r="33" spans="1:21" ht="18" customHeight="1">
      <c r="A33" s="14" t="s">
        <v>41</v>
      </c>
      <c r="B33" s="31">
        <f>B4/B$22*100</f>
        <v>51.76058704620926</v>
      </c>
      <c r="C33" s="31">
        <f>C4/C$22*100</f>
        <v>51.24912358811966</v>
      </c>
      <c r="D33" s="31">
        <f aca="true" t="shared" si="6" ref="D33:L33">D4/D$22*100</f>
        <v>50.25979894279109</v>
      </c>
      <c r="E33" s="31">
        <f t="shared" si="6"/>
        <v>51.03275626000303</v>
      </c>
      <c r="F33" s="31">
        <f t="shared" si="6"/>
        <v>48.161407373120326</v>
      </c>
      <c r="G33" s="31">
        <f t="shared" si="6"/>
        <v>42.71814609646328</v>
      </c>
      <c r="H33" s="31">
        <f t="shared" si="6"/>
        <v>42.02803663697232</v>
      </c>
      <c r="I33" s="31">
        <f t="shared" si="6"/>
        <v>41.37554983982493</v>
      </c>
      <c r="J33" s="31">
        <f t="shared" si="6"/>
        <v>42.228731589133275</v>
      </c>
      <c r="K33" s="31">
        <f t="shared" si="6"/>
        <v>39.15907605927867</v>
      </c>
      <c r="L33" s="31">
        <f t="shared" si="6"/>
        <v>37.79143884703263</v>
      </c>
      <c r="M33" s="31">
        <f aca="true" t="shared" si="7" ref="M33:N50">M4/M$22*100</f>
        <v>38.15404879963124</v>
      </c>
      <c r="N33" s="31">
        <f t="shared" si="7"/>
        <v>36.76318188161411</v>
      </c>
      <c r="O33" s="31">
        <f aca="true" t="shared" si="8" ref="O33:P50">O4/O$22*100</f>
        <v>36.05597300842885</v>
      </c>
      <c r="P33" s="31">
        <f t="shared" si="8"/>
        <v>35.64387418938887</v>
      </c>
      <c r="Q33" s="31">
        <f aca="true" t="shared" si="9" ref="Q33:R50">Q4/Q$22*100</f>
        <v>35.02272555721083</v>
      </c>
      <c r="R33" s="31">
        <f t="shared" si="9"/>
        <v>35.2279993511176</v>
      </c>
      <c r="S33" s="31">
        <f aca="true" t="shared" si="10" ref="S33:T50">S4/S$22*100</f>
        <v>39.92733904545228</v>
      </c>
      <c r="T33" s="31">
        <f t="shared" si="10"/>
        <v>42.74018704763755</v>
      </c>
      <c r="U33" s="31">
        <f aca="true" t="shared" si="11" ref="U33:U50">U4/U$22*100</f>
        <v>42.700607059792915</v>
      </c>
    </row>
    <row r="34" spans="1:21" ht="18" customHeight="1">
      <c r="A34" s="14" t="s">
        <v>42</v>
      </c>
      <c r="B34" s="31">
        <f aca="true" t="shared" si="12" ref="B34:C50">B5/B$22*100</f>
        <v>0.5727561611149302</v>
      </c>
      <c r="C34" s="31">
        <f t="shared" si="12"/>
        <v>0.534636283943047</v>
      </c>
      <c r="D34" s="31">
        <f aca="true" t="shared" si="13" ref="D34:L34">D5/D$22*100</f>
        <v>0.5233536242292517</v>
      </c>
      <c r="E34" s="31">
        <f t="shared" si="13"/>
        <v>0.4839917605087159</v>
      </c>
      <c r="F34" s="31">
        <f t="shared" si="13"/>
        <v>0.49959254869870373</v>
      </c>
      <c r="G34" s="31">
        <f t="shared" si="13"/>
        <v>0.537853313869979</v>
      </c>
      <c r="H34" s="31">
        <f t="shared" si="13"/>
        <v>0.5200737372150953</v>
      </c>
      <c r="I34" s="31">
        <f t="shared" si="13"/>
        <v>0.6319069287082021</v>
      </c>
      <c r="J34" s="31">
        <f t="shared" si="13"/>
        <v>0.6127764340905946</v>
      </c>
      <c r="K34" s="31">
        <f t="shared" si="13"/>
        <v>0.6334859049748145</v>
      </c>
      <c r="L34" s="31">
        <f t="shared" si="13"/>
        <v>0.6369060400957937</v>
      </c>
      <c r="M34" s="31">
        <f t="shared" si="7"/>
        <v>0.6586792929703968</v>
      </c>
      <c r="N34" s="31">
        <f t="shared" si="7"/>
        <v>0.6505596371780048</v>
      </c>
      <c r="O34" s="31">
        <f t="shared" si="8"/>
        <v>0.6487748103631729</v>
      </c>
      <c r="P34" s="31">
        <f t="shared" si="8"/>
        <v>0.6687052310598016</v>
      </c>
      <c r="Q34" s="31">
        <f t="shared" si="9"/>
        <v>0.8168376043661311</v>
      </c>
      <c r="R34" s="31">
        <f t="shared" si="9"/>
        <v>0.9165463877178209</v>
      </c>
      <c r="S34" s="31">
        <f t="shared" si="10"/>
        <v>1.0299379030099656</v>
      </c>
      <c r="T34" s="31">
        <f t="shared" si="10"/>
        <v>0.9850606311871488</v>
      </c>
      <c r="U34" s="31">
        <f t="shared" si="11"/>
        <v>1.0024437584120547</v>
      </c>
    </row>
    <row r="35" spans="1:21" ht="18" customHeight="1">
      <c r="A35" s="14" t="s">
        <v>43</v>
      </c>
      <c r="B35" s="31">
        <f t="shared" si="12"/>
        <v>32.88802996517886</v>
      </c>
      <c r="C35" s="31">
        <f t="shared" si="12"/>
        <v>33.89108943659843</v>
      </c>
      <c r="D35" s="31">
        <f aca="true" t="shared" si="14" ref="D35:L35">D6/D$22*100</f>
        <v>34.75445259929087</v>
      </c>
      <c r="E35" s="31">
        <f t="shared" si="14"/>
        <v>36.71438176035872</v>
      </c>
      <c r="F35" s="31">
        <f t="shared" si="14"/>
        <v>35.861108065068684</v>
      </c>
      <c r="G35" s="31">
        <f t="shared" si="14"/>
        <v>31.639745895700973</v>
      </c>
      <c r="H35" s="31">
        <f t="shared" si="14"/>
        <v>30.839133719333557</v>
      </c>
      <c r="I35" s="31">
        <f t="shared" si="14"/>
        <v>29.54343520092953</v>
      </c>
      <c r="J35" s="31">
        <f t="shared" si="14"/>
        <v>31.588910208878524</v>
      </c>
      <c r="K35" s="31">
        <f t="shared" si="14"/>
        <v>28.593703538681414</v>
      </c>
      <c r="L35" s="31">
        <f t="shared" si="14"/>
        <v>28.12993447993803</v>
      </c>
      <c r="M35" s="31">
        <f t="shared" si="7"/>
        <v>27.638254323239646</v>
      </c>
      <c r="N35" s="31">
        <f t="shared" si="7"/>
        <v>27.904110309429214</v>
      </c>
      <c r="O35" s="31">
        <f t="shared" si="8"/>
        <v>26.954350313613425</v>
      </c>
      <c r="P35" s="31">
        <f t="shared" si="8"/>
        <v>26.609929951036822</v>
      </c>
      <c r="Q35" s="31">
        <f t="shared" si="9"/>
        <v>25.505142776885464</v>
      </c>
      <c r="R35" s="31">
        <f t="shared" si="9"/>
        <v>26.387335902897547</v>
      </c>
      <c r="S35" s="31">
        <f t="shared" si="10"/>
        <v>28.399518150554883</v>
      </c>
      <c r="T35" s="31">
        <f t="shared" si="10"/>
        <v>33.26860127018738</v>
      </c>
      <c r="U35" s="31">
        <f t="shared" si="11"/>
        <v>33.884625930632474</v>
      </c>
    </row>
    <row r="36" spans="1:21" ht="18" customHeight="1">
      <c r="A36" s="14" t="s">
        <v>44</v>
      </c>
      <c r="B36" s="31">
        <f t="shared" si="12"/>
        <v>1.97402868019812</v>
      </c>
      <c r="C36" s="31">
        <f t="shared" si="12"/>
        <v>1.9483884370000661</v>
      </c>
      <c r="D36" s="31">
        <f aca="true" t="shared" si="15" ref="D36:L36">D7/D$22*100</f>
        <v>1.8990257505870707</v>
      </c>
      <c r="E36" s="31">
        <f t="shared" si="15"/>
        <v>1.8827544289863434</v>
      </c>
      <c r="F36" s="31">
        <f t="shared" si="15"/>
        <v>1.9913517727555747</v>
      </c>
      <c r="G36" s="31">
        <f t="shared" si="15"/>
        <v>2.3191110683185676</v>
      </c>
      <c r="H36" s="31">
        <f t="shared" si="15"/>
        <v>2.277728886755817</v>
      </c>
      <c r="I36" s="31">
        <f t="shared" si="15"/>
        <v>2.2110667865395506</v>
      </c>
      <c r="J36" s="31">
        <f t="shared" si="15"/>
        <v>2.1799292378298776</v>
      </c>
      <c r="K36" s="31">
        <f t="shared" si="15"/>
        <v>2.3318955762287383</v>
      </c>
      <c r="L36" s="31">
        <f t="shared" si="15"/>
        <v>2.4267257475332418</v>
      </c>
      <c r="M36" s="31">
        <f t="shared" si="7"/>
        <v>2.5251325559768736</v>
      </c>
      <c r="N36" s="31">
        <f t="shared" si="7"/>
        <v>2.418322239337983</v>
      </c>
      <c r="O36" s="31">
        <f t="shared" si="8"/>
        <v>2.3835957290982703</v>
      </c>
      <c r="P36" s="31">
        <f t="shared" si="8"/>
        <v>2.5277543444937765</v>
      </c>
      <c r="Q36" s="31">
        <f t="shared" si="9"/>
        <v>2.650532641395852</v>
      </c>
      <c r="R36" s="31">
        <f t="shared" si="9"/>
        <v>2.6438743573095884</v>
      </c>
      <c r="S36" s="31">
        <f t="shared" si="10"/>
        <v>2.6315787035737475</v>
      </c>
      <c r="T36" s="31">
        <f t="shared" si="10"/>
        <v>2.4613672232320747</v>
      </c>
      <c r="U36" s="31">
        <f t="shared" si="11"/>
        <v>2.497005760909052</v>
      </c>
    </row>
    <row r="37" spans="1:21" ht="18" customHeight="1">
      <c r="A37" s="14" t="s">
        <v>45</v>
      </c>
      <c r="B37" s="31">
        <f t="shared" si="12"/>
        <v>16.325772239717345</v>
      </c>
      <c r="C37" s="31">
        <f t="shared" si="12"/>
        <v>14.875009430578118</v>
      </c>
      <c r="D37" s="31">
        <f aca="true" t="shared" si="16" ref="D37:L37">D8/D$22*100</f>
        <v>13.082966968683895</v>
      </c>
      <c r="E37" s="31">
        <f t="shared" si="16"/>
        <v>11.951628310149253</v>
      </c>
      <c r="F37" s="31">
        <f t="shared" si="16"/>
        <v>9.809354986597366</v>
      </c>
      <c r="G37" s="31">
        <f t="shared" si="16"/>
        <v>8.22143581857376</v>
      </c>
      <c r="H37" s="31">
        <f t="shared" si="16"/>
        <v>8.391100293667847</v>
      </c>
      <c r="I37" s="31">
        <f t="shared" si="16"/>
        <v>8.989140923647646</v>
      </c>
      <c r="J37" s="31">
        <f t="shared" si="16"/>
        <v>7.847115708334281</v>
      </c>
      <c r="K37" s="31">
        <f t="shared" si="16"/>
        <v>7.599991039393704</v>
      </c>
      <c r="L37" s="31">
        <f t="shared" si="16"/>
        <v>6.597872579465565</v>
      </c>
      <c r="M37" s="31">
        <f t="shared" si="7"/>
        <v>7.331982627444324</v>
      </c>
      <c r="N37" s="31">
        <f t="shared" si="7"/>
        <v>5.790189695668909</v>
      </c>
      <c r="O37" s="31">
        <f t="shared" si="8"/>
        <v>6.0692521553539835</v>
      </c>
      <c r="P37" s="31">
        <f t="shared" si="8"/>
        <v>5.837484662798468</v>
      </c>
      <c r="Q37" s="31">
        <f t="shared" si="9"/>
        <v>6.050212534563388</v>
      </c>
      <c r="R37" s="31">
        <f t="shared" si="9"/>
        <v>5.280242703192646</v>
      </c>
      <c r="S37" s="31">
        <f t="shared" si="10"/>
        <v>7.866304288313687</v>
      </c>
      <c r="T37" s="31">
        <f t="shared" si="10"/>
        <v>6.025157923030944</v>
      </c>
      <c r="U37" s="31">
        <f t="shared" si="11"/>
        <v>5.316531609839338</v>
      </c>
    </row>
    <row r="38" spans="1:21" ht="18" customHeight="1">
      <c r="A38" s="14" t="s">
        <v>46</v>
      </c>
      <c r="B38" s="31">
        <f t="shared" si="12"/>
        <v>34.85210974838688</v>
      </c>
      <c r="C38" s="31">
        <f t="shared" si="12"/>
        <v>35.64467622762759</v>
      </c>
      <c r="D38" s="31">
        <f aca="true" t="shared" si="17" ref="D38:L38">D9/D$22*100</f>
        <v>36.54008566506611</v>
      </c>
      <c r="E38" s="31">
        <f t="shared" si="17"/>
        <v>35.91673726066999</v>
      </c>
      <c r="F38" s="31">
        <f t="shared" si="17"/>
        <v>38.3769614043786</v>
      </c>
      <c r="G38" s="31">
        <f t="shared" si="17"/>
        <v>42.59081108098407</v>
      </c>
      <c r="H38" s="31">
        <f t="shared" si="17"/>
        <v>42.92180643893297</v>
      </c>
      <c r="I38" s="31">
        <f t="shared" si="17"/>
        <v>43.802737852717776</v>
      </c>
      <c r="J38" s="31">
        <f t="shared" si="17"/>
        <v>42.43897743913648</v>
      </c>
      <c r="K38" s="31">
        <f t="shared" si="17"/>
        <v>45.15725651106869</v>
      </c>
      <c r="L38" s="31">
        <f t="shared" si="17"/>
        <v>47.81310908844745</v>
      </c>
      <c r="M38" s="31">
        <f t="shared" si="7"/>
        <v>47.86205807295994</v>
      </c>
      <c r="N38" s="31">
        <f t="shared" si="7"/>
        <v>49.235196897770514</v>
      </c>
      <c r="O38" s="31">
        <f t="shared" si="8"/>
        <v>50.0754357178295</v>
      </c>
      <c r="P38" s="31">
        <f t="shared" si="8"/>
        <v>50.289132376699186</v>
      </c>
      <c r="Q38" s="31">
        <f t="shared" si="9"/>
        <v>50.58276605500625</v>
      </c>
      <c r="R38" s="31">
        <f t="shared" si="9"/>
        <v>50.53233124614537</v>
      </c>
      <c r="S38" s="31">
        <f t="shared" si="10"/>
        <v>46.51592520198035</v>
      </c>
      <c r="T38" s="31">
        <f t="shared" si="10"/>
        <v>43.99657528782258</v>
      </c>
      <c r="U38" s="31">
        <f t="shared" si="11"/>
        <v>44.47410653019014</v>
      </c>
    </row>
    <row r="39" spans="1:21" ht="18" customHeight="1">
      <c r="A39" s="14" t="s">
        <v>47</v>
      </c>
      <c r="B39" s="31">
        <f t="shared" si="12"/>
        <v>34.80834073031441</v>
      </c>
      <c r="C39" s="31">
        <f t="shared" si="12"/>
        <v>35.603806415005906</v>
      </c>
      <c r="D39" s="31">
        <f aca="true" t="shared" si="18" ref="D39:L39">D10/D$22*100</f>
        <v>36.49897969100088</v>
      </c>
      <c r="E39" s="31">
        <f t="shared" si="18"/>
        <v>35.87719232823282</v>
      </c>
      <c r="F39" s="31">
        <f t="shared" si="18"/>
        <v>38.33725840358206</v>
      </c>
      <c r="G39" s="31">
        <f t="shared" si="18"/>
        <v>42.537365732728475</v>
      </c>
      <c r="H39" s="31">
        <f t="shared" si="18"/>
        <v>42.872382148995854</v>
      </c>
      <c r="I39" s="31">
        <f t="shared" si="18"/>
        <v>43.74492257850856</v>
      </c>
      <c r="J39" s="31">
        <f t="shared" si="18"/>
        <v>42.37709668557926</v>
      </c>
      <c r="K39" s="31">
        <f t="shared" si="18"/>
        <v>45.06310200347062</v>
      </c>
      <c r="L39" s="31">
        <f t="shared" si="18"/>
        <v>47.711847897201785</v>
      </c>
      <c r="M39" s="31">
        <f t="shared" si="7"/>
        <v>47.745551193714796</v>
      </c>
      <c r="N39" s="31">
        <f t="shared" si="7"/>
        <v>49.12652029610535</v>
      </c>
      <c r="O39" s="31">
        <f t="shared" si="8"/>
        <v>49.96362164549982</v>
      </c>
      <c r="P39" s="31">
        <f t="shared" si="8"/>
        <v>50.17250615040668</v>
      </c>
      <c r="Q39" s="31">
        <f t="shared" si="9"/>
        <v>50.43534003464695</v>
      </c>
      <c r="R39" s="31">
        <f t="shared" si="9"/>
        <v>50.39086089224355</v>
      </c>
      <c r="S39" s="31">
        <f t="shared" si="10"/>
        <v>46.38355834679653</v>
      </c>
      <c r="T39" s="31">
        <f t="shared" si="10"/>
        <v>43.88129020402917</v>
      </c>
      <c r="U39" s="31">
        <f t="shared" si="11"/>
        <v>44.38663682054608</v>
      </c>
    </row>
    <row r="40" spans="1:21" ht="18" customHeight="1">
      <c r="A40" s="14" t="s">
        <v>48</v>
      </c>
      <c r="B40" s="31">
        <f t="shared" si="12"/>
        <v>0.7607637565972729</v>
      </c>
      <c r="C40" s="31">
        <f t="shared" si="12"/>
        <v>0.7309449148367531</v>
      </c>
      <c r="D40" s="31">
        <f aca="true" t="shared" si="19" ref="D40:L40">D11/D$22*100</f>
        <v>0.7141937829646</v>
      </c>
      <c r="E40" s="31">
        <f t="shared" si="19"/>
        <v>0.6810125078132456</v>
      </c>
      <c r="F40" s="31">
        <f t="shared" si="19"/>
        <v>0.6986775336227078</v>
      </c>
      <c r="G40" s="31">
        <f t="shared" si="19"/>
        <v>0.7624779022297362</v>
      </c>
      <c r="H40" s="31">
        <f t="shared" si="19"/>
        <v>0.7413906712420474</v>
      </c>
      <c r="I40" s="31">
        <f t="shared" si="19"/>
        <v>0.7325675266260365</v>
      </c>
      <c r="J40" s="31">
        <f t="shared" si="19"/>
        <v>0.7230629733743393</v>
      </c>
      <c r="K40" s="31">
        <f t="shared" si="19"/>
        <v>0.7540282056377374</v>
      </c>
      <c r="L40" s="31">
        <f t="shared" si="19"/>
        <v>0.7819806706332064</v>
      </c>
      <c r="M40" s="31">
        <f t="shared" si="7"/>
        <v>0.8426201070822266</v>
      </c>
      <c r="N40" s="31">
        <f t="shared" si="7"/>
        <v>0.8682878337115854</v>
      </c>
      <c r="O40" s="31">
        <f t="shared" si="8"/>
        <v>0.8979270890585447</v>
      </c>
      <c r="P40" s="31">
        <f t="shared" si="8"/>
        <v>0.967927231612066</v>
      </c>
      <c r="Q40" s="31">
        <f t="shared" si="9"/>
        <v>1.0174113481702576</v>
      </c>
      <c r="R40" s="31">
        <f t="shared" si="9"/>
        <v>1.0676970384719955</v>
      </c>
      <c r="S40" s="31">
        <f t="shared" si="10"/>
        <v>1.0746654489805352</v>
      </c>
      <c r="T40" s="31">
        <f t="shared" si="10"/>
        <v>1.0596759428347295</v>
      </c>
      <c r="U40" s="31">
        <f t="shared" si="11"/>
        <v>1.0881040498954018</v>
      </c>
    </row>
    <row r="41" spans="1:21" ht="18" customHeight="1">
      <c r="A41" s="14" t="s">
        <v>49</v>
      </c>
      <c r="B41" s="31">
        <f t="shared" si="12"/>
        <v>4.3694452417408325</v>
      </c>
      <c r="C41" s="31">
        <f t="shared" si="12"/>
        <v>4.717797520551984</v>
      </c>
      <c r="D41" s="31">
        <f aca="true" t="shared" si="20" ref="D41:L41">D12/D$22*100</f>
        <v>4.692250542172847</v>
      </c>
      <c r="E41" s="31">
        <f t="shared" si="20"/>
        <v>4.403909375651803</v>
      </c>
      <c r="F41" s="31">
        <f t="shared" si="20"/>
        <v>4.702053522231256</v>
      </c>
      <c r="G41" s="31">
        <f t="shared" si="20"/>
        <v>5.35355571131316</v>
      </c>
      <c r="H41" s="31">
        <f t="shared" si="20"/>
        <v>5.870715954666177</v>
      </c>
      <c r="I41" s="31">
        <f t="shared" si="20"/>
        <v>5.744187504662179</v>
      </c>
      <c r="J41" s="31">
        <f t="shared" si="20"/>
        <v>6.250476601598241</v>
      </c>
      <c r="K41" s="31">
        <f t="shared" si="20"/>
        <v>6.954307807217837</v>
      </c>
      <c r="L41" s="31">
        <f t="shared" si="20"/>
        <v>5.340241500578245</v>
      </c>
      <c r="M41" s="31">
        <f t="shared" si="7"/>
        <v>4.834762712146355</v>
      </c>
      <c r="N41" s="31">
        <f t="shared" si="7"/>
        <v>4.649067521365461</v>
      </c>
      <c r="O41" s="31">
        <f t="shared" si="8"/>
        <v>4.496428805451806</v>
      </c>
      <c r="P41" s="31">
        <f t="shared" si="8"/>
        <v>4.746906165385852</v>
      </c>
      <c r="Q41" s="31">
        <f t="shared" si="9"/>
        <v>4.964782239854052</v>
      </c>
      <c r="R41" s="31">
        <f t="shared" si="9"/>
        <v>4.818736441439687</v>
      </c>
      <c r="S41" s="31">
        <f t="shared" si="10"/>
        <v>4.916139093774339</v>
      </c>
      <c r="T41" s="31">
        <f t="shared" si="10"/>
        <v>4.766700688186198</v>
      </c>
      <c r="U41" s="31">
        <f t="shared" si="11"/>
        <v>4.4683059531249345</v>
      </c>
    </row>
    <row r="42" spans="1:21" ht="18" customHeight="1">
      <c r="A42" s="14" t="s">
        <v>50</v>
      </c>
      <c r="B42" s="31">
        <f t="shared" si="12"/>
        <v>0.05746662676212432</v>
      </c>
      <c r="C42" s="31">
        <f t="shared" si="12"/>
        <v>0.05814291195841179</v>
      </c>
      <c r="D42" s="31">
        <f aca="true" t="shared" si="21" ref="D42:L42">D13/D$22*100</f>
        <v>0.0530036497313476</v>
      </c>
      <c r="E42" s="31">
        <f t="shared" si="21"/>
        <v>0.0453270903904641</v>
      </c>
      <c r="F42" s="31">
        <f t="shared" si="21"/>
        <v>0.045632504022406546</v>
      </c>
      <c r="G42" s="31">
        <f t="shared" si="21"/>
        <v>0.03728028363478051</v>
      </c>
      <c r="H42" s="31">
        <f t="shared" si="21"/>
        <v>0.030884697422092912</v>
      </c>
      <c r="I42" s="31">
        <f t="shared" si="21"/>
        <v>0.02897985309737791</v>
      </c>
      <c r="J42" s="31">
        <f t="shared" si="21"/>
        <v>0.02803222921490343</v>
      </c>
      <c r="K42" s="31">
        <f t="shared" si="21"/>
        <v>0.030127057479137843</v>
      </c>
      <c r="L42" s="31">
        <f t="shared" si="21"/>
        <v>0.035558356720568396</v>
      </c>
      <c r="M42" s="31">
        <f t="shared" si="7"/>
        <v>0.033189301364759095</v>
      </c>
      <c r="N42" s="31">
        <f t="shared" si="7"/>
        <v>0.028910190288515308</v>
      </c>
      <c r="O42" s="31">
        <f t="shared" si="8"/>
        <v>0.030418562812058837</v>
      </c>
      <c r="P42" s="31">
        <f t="shared" si="8"/>
        <v>0.033693874787258174</v>
      </c>
      <c r="Q42" s="31">
        <f t="shared" si="9"/>
        <v>0.035187717271010395</v>
      </c>
      <c r="R42" s="31">
        <f t="shared" si="9"/>
        <v>0.034060653866238716</v>
      </c>
      <c r="S42" s="31">
        <f t="shared" si="10"/>
        <v>0.0344072298539138</v>
      </c>
      <c r="T42" s="31">
        <f t="shared" si="10"/>
        <v>0.03251653047830773</v>
      </c>
      <c r="U42" s="31">
        <f t="shared" si="11"/>
        <v>0.029411744237351125</v>
      </c>
    </row>
    <row r="43" spans="1:21" ht="18" customHeight="1">
      <c r="A43" s="14" t="s">
        <v>51</v>
      </c>
      <c r="B43" s="31">
        <f t="shared" si="12"/>
        <v>0.5418880228150476</v>
      </c>
      <c r="C43" s="31">
        <f t="shared" si="12"/>
        <v>1.1372585712390402</v>
      </c>
      <c r="D43" s="31">
        <f aca="true" t="shared" si="22" ref="D43:L43">D14/D$22*100</f>
        <v>1.129630715421378</v>
      </c>
      <c r="E43" s="31">
        <f t="shared" si="22"/>
        <v>1.3826564255990044</v>
      </c>
      <c r="F43" s="31">
        <f t="shared" si="22"/>
        <v>1.0456087689951465</v>
      </c>
      <c r="G43" s="31">
        <f t="shared" si="22"/>
        <v>0.9938296234827346</v>
      </c>
      <c r="H43" s="31">
        <f t="shared" si="22"/>
        <v>0.7614744986281755</v>
      </c>
      <c r="I43" s="31">
        <f t="shared" si="22"/>
        <v>0.6768762522040745</v>
      </c>
      <c r="J43" s="31">
        <f t="shared" si="22"/>
        <v>0.9960735876998577</v>
      </c>
      <c r="K43" s="31">
        <f t="shared" si="22"/>
        <v>0.15566924017210154</v>
      </c>
      <c r="L43" s="31">
        <f t="shared" si="22"/>
        <v>0.1367675747286369</v>
      </c>
      <c r="M43" s="31">
        <f t="shared" si="7"/>
        <v>0.11709714976254133</v>
      </c>
      <c r="N43" s="31">
        <f t="shared" si="7"/>
        <v>0.10234635925795274</v>
      </c>
      <c r="O43" s="31">
        <f t="shared" si="8"/>
        <v>0.06823671739844617</v>
      </c>
      <c r="P43" s="31">
        <f t="shared" si="8"/>
        <v>0.0012050079016075826</v>
      </c>
      <c r="Q43" s="31">
        <f t="shared" si="9"/>
        <v>0.0012298801927701072</v>
      </c>
      <c r="R43" s="31">
        <f t="shared" si="9"/>
        <v>0.0012383973512287737</v>
      </c>
      <c r="S43" s="31">
        <f t="shared" si="10"/>
        <v>0.0012136098844541484</v>
      </c>
      <c r="T43" s="31">
        <f t="shared" si="10"/>
        <v>0.057335699468356045</v>
      </c>
      <c r="U43" s="31">
        <f t="shared" si="11"/>
        <v>0</v>
      </c>
    </row>
    <row r="44" spans="1:21" ht="18" customHeight="1">
      <c r="A44" s="14" t="s">
        <v>52</v>
      </c>
      <c r="B44" s="31">
        <f t="shared" si="12"/>
        <v>0</v>
      </c>
      <c r="C44" s="31">
        <f t="shared" si="12"/>
        <v>0</v>
      </c>
      <c r="D44" s="31">
        <f aca="true" t="shared" si="23" ref="D44:L44">D15/D$22*100</f>
        <v>0</v>
      </c>
      <c r="E44" s="31">
        <f t="shared" si="23"/>
        <v>0</v>
      </c>
      <c r="F44" s="31">
        <f t="shared" si="23"/>
        <v>0</v>
      </c>
      <c r="G44" s="31">
        <f t="shared" si="23"/>
        <v>0</v>
      </c>
      <c r="H44" s="31">
        <f t="shared" si="23"/>
        <v>0</v>
      </c>
      <c r="I44" s="31">
        <f t="shared" si="23"/>
        <v>0</v>
      </c>
      <c r="J44" s="31">
        <f t="shared" si="23"/>
        <v>0</v>
      </c>
      <c r="K44" s="31">
        <f t="shared" si="23"/>
        <v>0</v>
      </c>
      <c r="L44" s="31">
        <f t="shared" si="23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9.38839841809242E-06</v>
      </c>
      <c r="R44" s="31">
        <f t="shared" si="9"/>
        <v>9.453414894876134E-06</v>
      </c>
      <c r="S44" s="31">
        <f t="shared" si="10"/>
        <v>9.264197591253041E-06</v>
      </c>
      <c r="T44" s="31">
        <f t="shared" si="10"/>
        <v>8.766926524213462E-06</v>
      </c>
      <c r="U44" s="31">
        <f t="shared" si="11"/>
        <v>8.69912577265635E-06</v>
      </c>
    </row>
    <row r="45" spans="1:21" ht="18" customHeight="1">
      <c r="A45" s="14" t="s">
        <v>53</v>
      </c>
      <c r="B45" s="31">
        <f t="shared" si="12"/>
        <v>1.0276781582896068</v>
      </c>
      <c r="C45" s="31">
        <f t="shared" si="12"/>
        <v>0</v>
      </c>
      <c r="D45" s="31">
        <f aca="true" t="shared" si="24" ref="D45:L45">D16/D$22*100</f>
        <v>0</v>
      </c>
      <c r="E45" s="31">
        <f t="shared" si="24"/>
        <v>0</v>
      </c>
      <c r="F45" s="31">
        <f t="shared" si="24"/>
        <v>0</v>
      </c>
      <c r="G45" s="31">
        <f t="shared" si="24"/>
        <v>0</v>
      </c>
      <c r="H45" s="31">
        <f t="shared" si="24"/>
        <v>0</v>
      </c>
      <c r="I45" s="31">
        <f t="shared" si="24"/>
        <v>0</v>
      </c>
      <c r="J45" s="31">
        <f t="shared" si="24"/>
        <v>0</v>
      </c>
      <c r="K45" s="31">
        <f t="shared" si="24"/>
        <v>0</v>
      </c>
      <c r="L45" s="31">
        <f t="shared" si="24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9.38839841809242E-06</v>
      </c>
      <c r="R45" s="31">
        <f t="shared" si="9"/>
        <v>9.453414894876134E-06</v>
      </c>
      <c r="S45" s="31">
        <f t="shared" si="10"/>
        <v>9.264197591253041E-06</v>
      </c>
      <c r="T45" s="31">
        <f t="shared" si="10"/>
        <v>8.766926524213462E-06</v>
      </c>
      <c r="U45" s="31">
        <f t="shared" si="11"/>
        <v>8.69912577265635E-06</v>
      </c>
    </row>
    <row r="46" spans="1:21" ht="18" customHeight="1">
      <c r="A46" s="14" t="s">
        <v>54</v>
      </c>
      <c r="B46" s="31">
        <f t="shared" si="12"/>
        <v>6.63006139919898</v>
      </c>
      <c r="C46" s="31">
        <f t="shared" si="12"/>
        <v>6.462056265666563</v>
      </c>
      <c r="D46" s="31">
        <f aca="true" t="shared" si="25" ref="D46:L46">D17/D$22*100</f>
        <v>6.611036701852624</v>
      </c>
      <c r="E46" s="31">
        <f t="shared" si="25"/>
        <v>6.537601079872466</v>
      </c>
      <c r="F46" s="31">
        <f t="shared" si="25"/>
        <v>6.969658893629561</v>
      </c>
      <c r="G46" s="31">
        <f t="shared" si="25"/>
        <v>7.543899301892237</v>
      </c>
      <c r="H46" s="31">
        <f t="shared" si="25"/>
        <v>7.645691102136221</v>
      </c>
      <c r="I46" s="31">
        <f t="shared" si="25"/>
        <v>7.639101170867627</v>
      </c>
      <c r="J46" s="31">
        <f t="shared" si="25"/>
        <v>7.334645579842903</v>
      </c>
      <c r="K46" s="31">
        <f t="shared" si="25"/>
        <v>7.7895351191458255</v>
      </c>
      <c r="L46" s="31">
        <f t="shared" si="25"/>
        <v>8.100903961859267</v>
      </c>
      <c r="M46" s="31">
        <f t="shared" si="7"/>
        <v>8.156223857052938</v>
      </c>
      <c r="N46" s="31">
        <f t="shared" si="7"/>
        <v>8.353009315991862</v>
      </c>
      <c r="O46" s="31">
        <f t="shared" si="8"/>
        <v>8.375580099020802</v>
      </c>
      <c r="P46" s="31">
        <f t="shared" si="8"/>
        <v>8.31726115422516</v>
      </c>
      <c r="Q46" s="31">
        <f t="shared" si="9"/>
        <v>8.375878425497989</v>
      </c>
      <c r="R46" s="31">
        <f t="shared" si="9"/>
        <v>8.31791796477809</v>
      </c>
      <c r="S46" s="31">
        <f t="shared" si="10"/>
        <v>7.530291841678939</v>
      </c>
      <c r="T46" s="31">
        <f t="shared" si="10"/>
        <v>7.346991269719229</v>
      </c>
      <c r="U46" s="31">
        <f t="shared" si="11"/>
        <v>7.239447264507707</v>
      </c>
    </row>
    <row r="47" spans="1:21" ht="18" customHeight="1">
      <c r="A47" s="14" t="s">
        <v>55</v>
      </c>
      <c r="B47" s="31">
        <f t="shared" si="12"/>
        <v>0</v>
      </c>
      <c r="C47" s="31">
        <f t="shared" si="12"/>
        <v>0</v>
      </c>
      <c r="D47" s="31">
        <f aca="true" t="shared" si="26" ref="D47:L47">D18/D$22*100</f>
        <v>0</v>
      </c>
      <c r="E47" s="31">
        <f t="shared" si="26"/>
        <v>0</v>
      </c>
      <c r="F47" s="31">
        <f t="shared" si="26"/>
        <v>0</v>
      </c>
      <c r="G47" s="31">
        <f t="shared" si="26"/>
        <v>0</v>
      </c>
      <c r="H47" s="31">
        <f t="shared" si="26"/>
        <v>0</v>
      </c>
      <c r="I47" s="31">
        <f t="shared" si="26"/>
        <v>0.012786478719306292</v>
      </c>
      <c r="J47" s="31">
        <f t="shared" si="26"/>
        <v>0.015829575943340692</v>
      </c>
      <c r="K47" s="31">
        <f t="shared" si="26"/>
        <v>0.013764581534149493</v>
      </c>
      <c r="L47" s="31">
        <f t="shared" si="26"/>
        <v>0.014050098562913994</v>
      </c>
      <c r="M47" s="31">
        <f t="shared" si="7"/>
        <v>0.014336418778687372</v>
      </c>
      <c r="N47" s="31">
        <f t="shared" si="7"/>
        <v>0.02434777298232898</v>
      </c>
      <c r="O47" s="31">
        <f t="shared" si="8"/>
        <v>0.023188359283166777</v>
      </c>
      <c r="P47" s="31">
        <f t="shared" si="8"/>
        <v>0.02319176746017055</v>
      </c>
      <c r="Q47" s="31">
        <f t="shared" si="9"/>
        <v>0.020607534527712863</v>
      </c>
      <c r="R47" s="31">
        <f t="shared" si="9"/>
        <v>0.02027757494950931</v>
      </c>
      <c r="S47" s="31">
        <f t="shared" si="10"/>
        <v>0.0027792592773759122</v>
      </c>
      <c r="T47" s="31">
        <f t="shared" si="10"/>
        <v>0.20160424235081278</v>
      </c>
      <c r="U47" s="31">
        <f t="shared" si="11"/>
        <v>0.12682455463955694</v>
      </c>
    </row>
    <row r="48" spans="1:21" ht="18" customHeight="1">
      <c r="A48" s="14" t="s">
        <v>56</v>
      </c>
      <c r="B48" s="31">
        <f t="shared" si="12"/>
        <v>0</v>
      </c>
      <c r="C48" s="31">
        <f t="shared" si="12"/>
        <v>0</v>
      </c>
      <c r="D48" s="31">
        <f aca="true" t="shared" si="27" ref="D48:L48">D19/D$22*100</f>
        <v>0</v>
      </c>
      <c r="E48" s="31">
        <f t="shared" si="27"/>
        <v>0</v>
      </c>
      <c r="F48" s="31">
        <f t="shared" si="27"/>
        <v>0</v>
      </c>
      <c r="G48" s="31">
        <f t="shared" si="27"/>
        <v>0</v>
      </c>
      <c r="H48" s="31">
        <f t="shared" si="27"/>
        <v>0</v>
      </c>
      <c r="I48" s="31">
        <f t="shared" si="27"/>
        <v>0</v>
      </c>
      <c r="J48" s="31">
        <f t="shared" si="27"/>
        <v>0</v>
      </c>
      <c r="K48" s="31">
        <f t="shared" si="27"/>
        <v>0</v>
      </c>
      <c r="L48" s="31">
        <f t="shared" si="27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9.38839841809242E-06</v>
      </c>
      <c r="R48" s="31">
        <f t="shared" si="9"/>
        <v>9.453414894876134E-06</v>
      </c>
      <c r="S48" s="31">
        <f t="shared" si="10"/>
        <v>9.264197591253041E-06</v>
      </c>
      <c r="T48" s="31">
        <f t="shared" si="10"/>
        <v>0</v>
      </c>
      <c r="U48" s="31">
        <f t="shared" si="11"/>
        <v>0</v>
      </c>
    </row>
    <row r="49" spans="1:21" ht="18" customHeight="1">
      <c r="A49" s="14" t="s">
        <v>57</v>
      </c>
      <c r="B49" s="31">
        <f t="shared" si="12"/>
        <v>6.63006139919898</v>
      </c>
      <c r="C49" s="31">
        <f t="shared" si="12"/>
        <v>6.462056265666563</v>
      </c>
      <c r="D49" s="31">
        <f aca="true" t="shared" si="28" ref="D49:L49">D20/D$22*100</f>
        <v>6.611036701852624</v>
      </c>
      <c r="E49" s="31">
        <f t="shared" si="28"/>
        <v>6.537601079872466</v>
      </c>
      <c r="F49" s="31">
        <f t="shared" si="28"/>
        <v>6.969658893629561</v>
      </c>
      <c r="G49" s="31">
        <f t="shared" si="28"/>
        <v>7.543899301892237</v>
      </c>
      <c r="H49" s="31">
        <f t="shared" si="28"/>
        <v>7.645691102136221</v>
      </c>
      <c r="I49" s="31">
        <f t="shared" si="28"/>
        <v>7.62631469214832</v>
      </c>
      <c r="J49" s="31">
        <f t="shared" si="28"/>
        <v>7.3188160038995616</v>
      </c>
      <c r="K49" s="31">
        <f t="shared" si="28"/>
        <v>7.775770537611676</v>
      </c>
      <c r="L49" s="31">
        <f t="shared" si="28"/>
        <v>8.086853863296351</v>
      </c>
      <c r="M49" s="31">
        <f t="shared" si="7"/>
        <v>8.14188743827425</v>
      </c>
      <c r="N49" s="31">
        <f t="shared" si="7"/>
        <v>8.328661543009533</v>
      </c>
      <c r="O49" s="31">
        <f t="shared" si="8"/>
        <v>8.352391739737635</v>
      </c>
      <c r="P49" s="31">
        <f t="shared" si="8"/>
        <v>8.29406938676499</v>
      </c>
      <c r="Q49" s="31">
        <f t="shared" si="9"/>
        <v>8.355252114173439</v>
      </c>
      <c r="R49" s="31">
        <f t="shared" si="9"/>
        <v>8.297621482998789</v>
      </c>
      <c r="S49" s="31">
        <f t="shared" si="10"/>
        <v>7.5274940540063815</v>
      </c>
      <c r="T49" s="31">
        <f t="shared" si="10"/>
        <v>7.145378260441891</v>
      </c>
      <c r="U49" s="31">
        <f t="shared" si="11"/>
        <v>7.1126140107423765</v>
      </c>
    </row>
    <row r="50" spans="1:21" ht="18" customHeight="1">
      <c r="A50" s="14" t="s">
        <v>58</v>
      </c>
      <c r="B50" s="31">
        <f t="shared" si="12"/>
        <v>0</v>
      </c>
      <c r="C50" s="31">
        <f t="shared" si="12"/>
        <v>0</v>
      </c>
      <c r="D50" s="31">
        <f aca="true" t="shared" si="29" ref="D50:L50">D21/D$22*100</f>
        <v>0</v>
      </c>
      <c r="E50" s="31">
        <f t="shared" si="29"/>
        <v>0</v>
      </c>
      <c r="F50" s="31">
        <f t="shared" si="29"/>
        <v>0</v>
      </c>
      <c r="G50" s="31">
        <f t="shared" si="29"/>
        <v>0</v>
      </c>
      <c r="H50" s="31">
        <f t="shared" si="29"/>
        <v>0</v>
      </c>
      <c r="I50" s="31">
        <f t="shared" si="29"/>
        <v>0</v>
      </c>
      <c r="J50" s="31">
        <f t="shared" si="29"/>
        <v>0</v>
      </c>
      <c r="K50" s="31">
        <f t="shared" si="29"/>
        <v>0</v>
      </c>
      <c r="L50" s="31">
        <f t="shared" si="29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9.38839841809242E-06</v>
      </c>
      <c r="R50" s="31">
        <f t="shared" si="9"/>
        <v>9.453414894876134E-06</v>
      </c>
      <c r="S50" s="31">
        <f t="shared" si="10"/>
        <v>9.264197591253041E-06</v>
      </c>
      <c r="T50" s="31">
        <f t="shared" si="10"/>
        <v>8.766926524213462E-06</v>
      </c>
      <c r="U50" s="31">
        <f t="shared" si="11"/>
        <v>8.69912577265635E-06</v>
      </c>
    </row>
    <row r="51" spans="1:21" ht="18" customHeight="1">
      <c r="A51" s="14" t="s">
        <v>59</v>
      </c>
      <c r="B51" s="32">
        <f>+B33+B38+B40+B41+B42+B43+B44+B45+B46</f>
        <v>99.99999999999999</v>
      </c>
      <c r="C51" s="32">
        <f>+C33+C38+C40+C41+C42+C43+C44+C45+C46</f>
        <v>100.00000000000001</v>
      </c>
      <c r="D51" s="32">
        <f aca="true" t="shared" si="30" ref="D51:L51">+D33+D38+D40+D41+D42+D43+D44+D45+D46</f>
        <v>100</v>
      </c>
      <c r="E51" s="32">
        <f t="shared" si="30"/>
        <v>100.00000000000003</v>
      </c>
      <c r="F51" s="32">
        <f t="shared" si="30"/>
        <v>100.00000000000001</v>
      </c>
      <c r="G51" s="32">
        <f t="shared" si="30"/>
        <v>100.00000000000001</v>
      </c>
      <c r="H51" s="32">
        <f t="shared" si="30"/>
        <v>100</v>
      </c>
      <c r="I51" s="32">
        <f t="shared" si="30"/>
        <v>100.00000000000003</v>
      </c>
      <c r="J51" s="32">
        <f t="shared" si="30"/>
        <v>99.99999999999999</v>
      </c>
      <c r="K51" s="32">
        <f t="shared" si="30"/>
        <v>99.99999999999999</v>
      </c>
      <c r="L51" s="32">
        <f t="shared" si="30"/>
        <v>100</v>
      </c>
      <c r="M51" s="32">
        <f aca="true" t="shared" si="31" ref="M51:R51">+M33+M38+M40+M41+M42+M43+M44+M45+M46</f>
        <v>100</v>
      </c>
      <c r="N51" s="32">
        <f t="shared" si="31"/>
        <v>100</v>
      </c>
      <c r="O51" s="32">
        <f t="shared" si="31"/>
        <v>100</v>
      </c>
      <c r="P51" s="32">
        <f t="shared" si="31"/>
        <v>100</v>
      </c>
      <c r="Q51" s="32">
        <f t="shared" si="31"/>
        <v>100.00000000000001</v>
      </c>
      <c r="R51" s="32">
        <f t="shared" si="31"/>
        <v>99.99999999999997</v>
      </c>
      <c r="S51" s="32">
        <f>+S33+S38+S40+S41+S42+S43+S44+S45+S46</f>
        <v>100</v>
      </c>
      <c r="T51" s="32">
        <f>+T33+T38+T40+T41+T42+T43+T44+T45+T46</f>
        <v>100</v>
      </c>
      <c r="U51" s="32">
        <f>+U33+U38+U40+U41+U42+U43+U44+U45+U46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SheetLayoutView="100" zoomScalePageLayoutView="0" workbookViewId="0" topLeftCell="A1">
      <pane xSplit="1" ySplit="3" topLeftCell="S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0" sqref="U10:U16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21" width="8.625" style="18" customWidth="1"/>
    <col min="22" max="16384" width="9.00390625" style="18" customWidth="1"/>
  </cols>
  <sheetData>
    <row r="1" spans="1:20" ht="18" customHeight="1">
      <c r="A1" s="33" t="s">
        <v>99</v>
      </c>
      <c r="L1" s="34" t="str">
        <f>'財政指標'!$M$1</f>
        <v>栃木市</v>
      </c>
      <c r="T1" s="34" t="str">
        <f>'財政指標'!$M$1</f>
        <v>栃木市</v>
      </c>
    </row>
    <row r="2" spans="13:21" ht="18" customHeight="1">
      <c r="M2" s="22" t="s">
        <v>171</v>
      </c>
      <c r="U2" s="22" t="s">
        <v>171</v>
      </c>
    </row>
    <row r="3" spans="1:21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188</v>
      </c>
      <c r="P3" s="2" t="s">
        <v>189</v>
      </c>
      <c r="Q3" s="2" t="s">
        <v>190</v>
      </c>
      <c r="R3" s="2" t="s">
        <v>195</v>
      </c>
      <c r="S3" s="2" t="s">
        <v>198</v>
      </c>
      <c r="T3" s="2" t="s">
        <v>199</v>
      </c>
      <c r="U3" s="2" t="s">
        <v>206</v>
      </c>
    </row>
    <row r="4" spans="1:21" ht="18" customHeight="1">
      <c r="A4" s="19" t="s">
        <v>61</v>
      </c>
      <c r="B4" s="19">
        <v>3782207</v>
      </c>
      <c r="C4" s="15">
        <v>4203779</v>
      </c>
      <c r="D4" s="15">
        <v>4650326</v>
      </c>
      <c r="E4" s="15">
        <v>4917233</v>
      </c>
      <c r="F4" s="15">
        <v>4945842</v>
      </c>
      <c r="G4" s="15">
        <v>5171879</v>
      </c>
      <c r="H4" s="15">
        <v>5228126</v>
      </c>
      <c r="I4" s="15">
        <v>5300878</v>
      </c>
      <c r="J4" s="17">
        <v>5667258</v>
      </c>
      <c r="K4" s="16">
        <v>5498713</v>
      </c>
      <c r="L4" s="19">
        <v>5516456</v>
      </c>
      <c r="M4" s="19">
        <v>5633625</v>
      </c>
      <c r="N4" s="19">
        <v>5653724</v>
      </c>
      <c r="O4" s="19">
        <v>5371700</v>
      </c>
      <c r="P4" s="19">
        <v>5303660</v>
      </c>
      <c r="Q4" s="19">
        <v>5221835</v>
      </c>
      <c r="R4" s="19">
        <v>5413061</v>
      </c>
      <c r="S4" s="19">
        <v>4937501</v>
      </c>
      <c r="T4" s="19">
        <v>5055355</v>
      </c>
      <c r="U4" s="19">
        <v>4873791</v>
      </c>
    </row>
    <row r="5" spans="1:21" ht="18" customHeight="1">
      <c r="A5" s="19" t="s">
        <v>62</v>
      </c>
      <c r="B5" s="19">
        <v>2779979</v>
      </c>
      <c r="C5" s="15">
        <v>2951112</v>
      </c>
      <c r="D5" s="15">
        <v>3143514</v>
      </c>
      <c r="E5" s="15">
        <v>3461685</v>
      </c>
      <c r="F5" s="15">
        <v>3598375</v>
      </c>
      <c r="G5" s="15">
        <v>3671283</v>
      </c>
      <c r="H5" s="15">
        <v>3795133</v>
      </c>
      <c r="I5" s="15">
        <v>3923333</v>
      </c>
      <c r="J5" s="17">
        <v>3992358</v>
      </c>
      <c r="K5" s="16">
        <v>3978110</v>
      </c>
      <c r="L5" s="19">
        <v>3929143</v>
      </c>
      <c r="M5" s="19">
        <v>3861147</v>
      </c>
      <c r="N5" s="19">
        <v>3839986</v>
      </c>
      <c r="O5" s="19">
        <v>3607558</v>
      </c>
      <c r="P5" s="19">
        <v>3520955</v>
      </c>
      <c r="Q5" s="19">
        <v>3542007</v>
      </c>
      <c r="R5" s="19">
        <v>3472942</v>
      </c>
      <c r="S5" s="19">
        <v>3317013</v>
      </c>
      <c r="T5" s="19">
        <v>3328553</v>
      </c>
      <c r="U5" s="19">
        <v>3239612</v>
      </c>
    </row>
    <row r="6" spans="1:21" ht="18" customHeight="1">
      <c r="A6" s="19" t="s">
        <v>63</v>
      </c>
      <c r="B6" s="19">
        <v>1145497</v>
      </c>
      <c r="C6" s="15">
        <v>1053658</v>
      </c>
      <c r="D6" s="15">
        <v>1280346</v>
      </c>
      <c r="E6" s="15">
        <v>1410758</v>
      </c>
      <c r="F6" s="15">
        <v>1503242</v>
      </c>
      <c r="G6" s="15">
        <v>1658694</v>
      </c>
      <c r="H6" s="15">
        <v>1788882</v>
      </c>
      <c r="I6" s="15">
        <v>2015412</v>
      </c>
      <c r="J6" s="17">
        <v>2247591</v>
      </c>
      <c r="K6" s="20">
        <v>2527736</v>
      </c>
      <c r="L6" s="19">
        <v>2767075</v>
      </c>
      <c r="M6" s="19">
        <v>2005792</v>
      </c>
      <c r="N6" s="19">
        <v>2284321</v>
      </c>
      <c r="O6" s="19">
        <v>2652879</v>
      </c>
      <c r="P6" s="19">
        <v>2838661</v>
      </c>
      <c r="Q6" s="19">
        <v>3075783</v>
      </c>
      <c r="R6" s="19">
        <v>3188715</v>
      </c>
      <c r="S6" s="19">
        <v>3257573</v>
      </c>
      <c r="T6" s="19">
        <v>3428177</v>
      </c>
      <c r="U6" s="19">
        <v>3437208</v>
      </c>
    </row>
    <row r="7" spans="1:21" ht="18" customHeight="1">
      <c r="A7" s="19" t="s">
        <v>64</v>
      </c>
      <c r="B7" s="19">
        <v>1764647</v>
      </c>
      <c r="C7" s="15">
        <v>1851742</v>
      </c>
      <c r="D7" s="15">
        <v>1975254</v>
      </c>
      <c r="E7" s="15">
        <v>2126728</v>
      </c>
      <c r="F7" s="15">
        <v>2217671</v>
      </c>
      <c r="G7" s="15">
        <v>2370201</v>
      </c>
      <c r="H7" s="15">
        <v>2604686</v>
      </c>
      <c r="I7" s="15">
        <v>2895651</v>
      </c>
      <c r="J7" s="17">
        <v>3098074</v>
      </c>
      <c r="K7" s="16">
        <v>3450615</v>
      </c>
      <c r="L7" s="19">
        <v>3316399</v>
      </c>
      <c r="M7" s="19">
        <v>3471082</v>
      </c>
      <c r="N7" s="19">
        <v>3599047</v>
      </c>
      <c r="O7" s="19">
        <v>3582518</v>
      </c>
      <c r="P7" s="19">
        <v>3553562</v>
      </c>
      <c r="Q7" s="19">
        <v>3424048</v>
      </c>
      <c r="R7" s="19">
        <v>3341482</v>
      </c>
      <c r="S7" s="19">
        <v>3342595</v>
      </c>
      <c r="T7" s="19">
        <v>3397149</v>
      </c>
      <c r="U7" s="19">
        <v>3279942</v>
      </c>
    </row>
    <row r="8" spans="1:21" ht="18" customHeight="1">
      <c r="A8" s="19" t="s">
        <v>65</v>
      </c>
      <c r="B8" s="19">
        <v>1760127</v>
      </c>
      <c r="C8" s="15">
        <v>1840712</v>
      </c>
      <c r="D8" s="15">
        <v>1965062</v>
      </c>
      <c r="E8" s="15">
        <v>2119043</v>
      </c>
      <c r="F8" s="15">
        <v>2211082</v>
      </c>
      <c r="G8" s="15">
        <v>2362810</v>
      </c>
      <c r="H8" s="15">
        <v>2600058</v>
      </c>
      <c r="I8" s="15">
        <v>2892612</v>
      </c>
      <c r="J8" s="17">
        <v>3095340</v>
      </c>
      <c r="K8" s="16">
        <v>3446179</v>
      </c>
      <c r="L8" s="19">
        <v>3315132</v>
      </c>
      <c r="M8" s="19">
        <v>3470277</v>
      </c>
      <c r="N8" s="19">
        <v>3598921</v>
      </c>
      <c r="O8" s="19">
        <v>3582397</v>
      </c>
      <c r="P8" s="19">
        <v>3553358</v>
      </c>
      <c r="Q8" s="19">
        <v>3423925</v>
      </c>
      <c r="R8" s="19">
        <v>3341411</v>
      </c>
      <c r="S8" s="19">
        <v>3342111</v>
      </c>
      <c r="T8" s="19">
        <v>3396019</v>
      </c>
      <c r="U8" s="19">
        <v>3279561</v>
      </c>
    </row>
    <row r="9" spans="1:21" ht="18" customHeight="1">
      <c r="A9" s="19" t="s">
        <v>66</v>
      </c>
      <c r="B9" s="19">
        <v>4520</v>
      </c>
      <c r="C9" s="15">
        <v>11030</v>
      </c>
      <c r="D9" s="15">
        <v>10192</v>
      </c>
      <c r="E9" s="15">
        <v>7685</v>
      </c>
      <c r="F9" s="15">
        <v>6589</v>
      </c>
      <c r="G9" s="15">
        <v>7391</v>
      </c>
      <c r="H9" s="15">
        <v>4628</v>
      </c>
      <c r="I9" s="15">
        <v>3039</v>
      </c>
      <c r="J9" s="17">
        <v>2734</v>
      </c>
      <c r="K9" s="16">
        <v>4436</v>
      </c>
      <c r="L9" s="19">
        <v>1267</v>
      </c>
      <c r="M9" s="19">
        <v>805</v>
      </c>
      <c r="N9" s="19">
        <v>126</v>
      </c>
      <c r="O9" s="19">
        <v>121</v>
      </c>
      <c r="P9" s="19">
        <v>204</v>
      </c>
      <c r="Q9" s="19">
        <v>123</v>
      </c>
      <c r="R9" s="19">
        <v>71</v>
      </c>
      <c r="S9" s="19">
        <v>484</v>
      </c>
      <c r="T9" s="19">
        <v>1130</v>
      </c>
      <c r="U9" s="19">
        <v>381</v>
      </c>
    </row>
    <row r="10" spans="1:21" ht="18" customHeight="1">
      <c r="A10" s="19" t="s">
        <v>67</v>
      </c>
      <c r="B10" s="19">
        <v>2048057</v>
      </c>
      <c r="C10" s="15">
        <v>2396450</v>
      </c>
      <c r="D10" s="15">
        <v>2528799</v>
      </c>
      <c r="E10" s="15">
        <v>2583367</v>
      </c>
      <c r="F10" s="15">
        <v>2626384</v>
      </c>
      <c r="G10" s="15">
        <v>2487223</v>
      </c>
      <c r="H10" s="15">
        <v>2663294</v>
      </c>
      <c r="I10" s="15">
        <v>2801638</v>
      </c>
      <c r="J10" s="17">
        <v>2886152</v>
      </c>
      <c r="K10" s="16">
        <v>2920290</v>
      </c>
      <c r="L10" s="19">
        <v>3003100</v>
      </c>
      <c r="M10" s="19">
        <v>3058195</v>
      </c>
      <c r="N10" s="19">
        <v>3154181</v>
      </c>
      <c r="O10" s="19">
        <v>3298632</v>
      </c>
      <c r="P10" s="19">
        <v>3390564</v>
      </c>
      <c r="Q10" s="19">
        <v>3271075</v>
      </c>
      <c r="R10" s="19">
        <v>2980440</v>
      </c>
      <c r="S10" s="19">
        <v>2937546</v>
      </c>
      <c r="T10" s="19">
        <v>2908492</v>
      </c>
      <c r="U10" s="19">
        <v>2767836</v>
      </c>
    </row>
    <row r="11" spans="1:21" ht="18" customHeight="1">
      <c r="A11" s="19" t="s">
        <v>68</v>
      </c>
      <c r="B11" s="19">
        <v>108156</v>
      </c>
      <c r="C11" s="15">
        <v>88492</v>
      </c>
      <c r="D11" s="15">
        <v>95791</v>
      </c>
      <c r="E11" s="15">
        <v>111291</v>
      </c>
      <c r="F11" s="15">
        <v>146061</v>
      </c>
      <c r="G11" s="15">
        <v>135528</v>
      </c>
      <c r="H11" s="15">
        <v>158830</v>
      </c>
      <c r="I11" s="15">
        <v>164929</v>
      </c>
      <c r="J11" s="17">
        <v>180763</v>
      </c>
      <c r="K11" s="17">
        <v>207209</v>
      </c>
      <c r="L11" s="19">
        <v>202261</v>
      </c>
      <c r="M11" s="19">
        <v>197768</v>
      </c>
      <c r="N11" s="19">
        <v>196816</v>
      </c>
      <c r="O11" s="19">
        <v>200781</v>
      </c>
      <c r="P11" s="19">
        <v>215720</v>
      </c>
      <c r="Q11" s="19">
        <v>151488</v>
      </c>
      <c r="R11" s="19">
        <v>148104</v>
      </c>
      <c r="S11" s="19">
        <v>115085</v>
      </c>
      <c r="T11" s="19">
        <v>111994</v>
      </c>
      <c r="U11" s="19">
        <v>77833</v>
      </c>
    </row>
    <row r="12" spans="1:21" ht="18" customHeight="1">
      <c r="A12" s="19" t="s">
        <v>69</v>
      </c>
      <c r="B12" s="19">
        <v>1681289</v>
      </c>
      <c r="C12" s="15">
        <v>1913615</v>
      </c>
      <c r="D12" s="15">
        <v>2161240</v>
      </c>
      <c r="E12" s="15">
        <v>2399897</v>
      </c>
      <c r="F12" s="15">
        <v>2558280</v>
      </c>
      <c r="G12" s="15">
        <v>3084092</v>
      </c>
      <c r="H12" s="15">
        <v>2501685</v>
      </c>
      <c r="I12" s="15">
        <v>2735185</v>
      </c>
      <c r="J12" s="17">
        <v>2634858</v>
      </c>
      <c r="K12" s="17">
        <v>2600290</v>
      </c>
      <c r="L12" s="19">
        <v>3038269</v>
      </c>
      <c r="M12" s="19">
        <v>2690133</v>
      </c>
      <c r="N12" s="19">
        <v>2797632</v>
      </c>
      <c r="O12" s="19">
        <v>2938799</v>
      </c>
      <c r="P12" s="19">
        <v>2873342</v>
      </c>
      <c r="Q12" s="19">
        <v>2561595</v>
      </c>
      <c r="R12" s="19">
        <v>2853951</v>
      </c>
      <c r="S12" s="19">
        <v>2801504</v>
      </c>
      <c r="T12" s="19">
        <v>2760173</v>
      </c>
      <c r="U12" s="19">
        <v>2930424</v>
      </c>
    </row>
    <row r="13" spans="1:21" ht="18" customHeight="1">
      <c r="A13" s="19" t="s">
        <v>70</v>
      </c>
      <c r="B13" s="19">
        <v>1012544</v>
      </c>
      <c r="C13" s="15">
        <v>1143808</v>
      </c>
      <c r="D13" s="15">
        <v>1247128</v>
      </c>
      <c r="E13" s="15">
        <v>1420433</v>
      </c>
      <c r="F13" s="15">
        <v>1370026</v>
      </c>
      <c r="G13" s="15">
        <v>1485514</v>
      </c>
      <c r="H13" s="15">
        <v>1453328</v>
      </c>
      <c r="I13" s="15">
        <v>1515390</v>
      </c>
      <c r="J13" s="17">
        <v>1540487</v>
      </c>
      <c r="K13" s="17">
        <v>1541795</v>
      </c>
      <c r="L13" s="19">
        <v>1558778</v>
      </c>
      <c r="M13" s="19">
        <v>1632440</v>
      </c>
      <c r="N13" s="19">
        <v>1735862</v>
      </c>
      <c r="O13" s="19">
        <v>1841109</v>
      </c>
      <c r="P13" s="19">
        <v>1701602</v>
      </c>
      <c r="Q13" s="19">
        <v>1483261</v>
      </c>
      <c r="R13" s="19">
        <v>1804521</v>
      </c>
      <c r="S13" s="19">
        <v>1994652</v>
      </c>
      <c r="T13" s="19">
        <v>1866283</v>
      </c>
      <c r="U13" s="19">
        <v>2032256</v>
      </c>
    </row>
    <row r="14" spans="1:21" ht="18" customHeight="1">
      <c r="A14" s="19" t="s">
        <v>71</v>
      </c>
      <c r="B14" s="19">
        <v>864885</v>
      </c>
      <c r="C14" s="15">
        <v>1059902</v>
      </c>
      <c r="D14" s="15">
        <v>1390726</v>
      </c>
      <c r="E14" s="15">
        <v>1530923</v>
      </c>
      <c r="F14" s="15">
        <v>1784217</v>
      </c>
      <c r="G14" s="15">
        <v>1727378</v>
      </c>
      <c r="H14" s="15">
        <v>1825205</v>
      </c>
      <c r="I14" s="15">
        <v>1885205</v>
      </c>
      <c r="J14" s="17">
        <v>1579093</v>
      </c>
      <c r="K14" s="17">
        <v>1918569</v>
      </c>
      <c r="L14" s="19">
        <v>2156971</v>
      </c>
      <c r="M14" s="19">
        <v>2291894</v>
      </c>
      <c r="N14" s="19">
        <v>2243603</v>
      </c>
      <c r="O14" s="19">
        <v>2456374</v>
      </c>
      <c r="P14" s="19">
        <v>2356580</v>
      </c>
      <c r="Q14" s="19">
        <v>2634033</v>
      </c>
      <c r="R14" s="19">
        <v>2739383</v>
      </c>
      <c r="S14" s="19">
        <v>3003250</v>
      </c>
      <c r="T14" s="19">
        <v>2976552</v>
      </c>
      <c r="U14" s="19">
        <v>3060356</v>
      </c>
    </row>
    <row r="15" spans="1:21" ht="18" customHeight="1">
      <c r="A15" s="19" t="s">
        <v>72</v>
      </c>
      <c r="B15" s="19">
        <v>675059</v>
      </c>
      <c r="C15" s="15">
        <v>1434775</v>
      </c>
      <c r="D15" s="15">
        <v>925948</v>
      </c>
      <c r="E15" s="15">
        <v>634820</v>
      </c>
      <c r="F15" s="15">
        <v>402109</v>
      </c>
      <c r="G15" s="15">
        <v>884084</v>
      </c>
      <c r="H15" s="15">
        <v>745601</v>
      </c>
      <c r="I15" s="15">
        <v>491979</v>
      </c>
      <c r="J15" s="17">
        <v>617773</v>
      </c>
      <c r="K15" s="16">
        <v>597476</v>
      </c>
      <c r="L15" s="19">
        <v>1375622</v>
      </c>
      <c r="M15" s="19">
        <v>1026154</v>
      </c>
      <c r="N15" s="19">
        <v>1174910</v>
      </c>
      <c r="O15" s="19">
        <v>1216089</v>
      </c>
      <c r="P15" s="19">
        <v>1780807</v>
      </c>
      <c r="Q15" s="19">
        <v>811896</v>
      </c>
      <c r="R15" s="19">
        <v>873219</v>
      </c>
      <c r="S15" s="19">
        <v>1385058</v>
      </c>
      <c r="T15" s="19">
        <v>1299034</v>
      </c>
      <c r="U15" s="19">
        <v>1176230</v>
      </c>
    </row>
    <row r="16" spans="1:21" ht="18" customHeight="1">
      <c r="A16" s="19" t="s">
        <v>73</v>
      </c>
      <c r="B16" s="19">
        <v>778746</v>
      </c>
      <c r="C16" s="15">
        <v>901043</v>
      </c>
      <c r="D16" s="15">
        <v>1191203</v>
      </c>
      <c r="E16" s="15">
        <v>1353563</v>
      </c>
      <c r="F16" s="15">
        <v>1538536</v>
      </c>
      <c r="G16" s="15">
        <v>1761273</v>
      </c>
      <c r="H16" s="15">
        <v>1746583</v>
      </c>
      <c r="I16" s="15">
        <v>1737118</v>
      </c>
      <c r="J16" s="17">
        <v>1778622</v>
      </c>
      <c r="K16" s="16">
        <v>1752041</v>
      </c>
      <c r="L16" s="19">
        <v>1826372</v>
      </c>
      <c r="M16" s="19">
        <v>1701742</v>
      </c>
      <c r="N16" s="19">
        <v>1814569</v>
      </c>
      <c r="O16" s="19">
        <v>1955671</v>
      </c>
      <c r="P16" s="19">
        <v>2873884</v>
      </c>
      <c r="Q16" s="19">
        <v>2140000</v>
      </c>
      <c r="R16" s="19">
        <v>1923311</v>
      </c>
      <c r="S16" s="19">
        <v>1847317</v>
      </c>
      <c r="T16" s="19">
        <v>1501177</v>
      </c>
      <c r="U16" s="19">
        <v>1497646</v>
      </c>
    </row>
    <row r="17" spans="1:21" ht="18" customHeight="1">
      <c r="A17" s="19" t="s">
        <v>81</v>
      </c>
      <c r="B17" s="19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</row>
    <row r="18" spans="1:21" ht="18" customHeight="1">
      <c r="A18" s="19" t="s">
        <v>178</v>
      </c>
      <c r="B18" s="19">
        <v>6061729</v>
      </c>
      <c r="C18" s="15">
        <v>7891936</v>
      </c>
      <c r="D18" s="15">
        <v>7893319</v>
      </c>
      <c r="E18" s="15">
        <v>8559349</v>
      </c>
      <c r="F18" s="15">
        <v>7169556</v>
      </c>
      <c r="G18" s="15">
        <v>8169084</v>
      </c>
      <c r="H18" s="15">
        <v>7292918</v>
      </c>
      <c r="I18" s="15">
        <v>7028413</v>
      </c>
      <c r="J18" s="17">
        <v>6387124</v>
      </c>
      <c r="K18" s="16">
        <v>7036553</v>
      </c>
      <c r="L18" s="19">
        <v>7601090</v>
      </c>
      <c r="M18" s="19">
        <v>5867989</v>
      </c>
      <c r="N18" s="19">
        <v>4591393</v>
      </c>
      <c r="O18" s="19">
        <v>4873109</v>
      </c>
      <c r="P18" s="19">
        <v>6157014</v>
      </c>
      <c r="Q18" s="19">
        <v>2919023</v>
      </c>
      <c r="R18" s="19">
        <v>3417449</v>
      </c>
      <c r="S18" s="19">
        <v>2916864</v>
      </c>
      <c r="T18" s="19">
        <v>2112137</v>
      </c>
      <c r="U18" s="19">
        <v>1678661</v>
      </c>
    </row>
    <row r="19" spans="1:21" ht="18" customHeight="1">
      <c r="A19" s="19" t="s">
        <v>75</v>
      </c>
      <c r="B19" s="19">
        <v>2242075</v>
      </c>
      <c r="C19" s="15">
        <v>1645730</v>
      </c>
      <c r="D19" s="15">
        <v>1812457</v>
      </c>
      <c r="E19" s="15">
        <v>1968357</v>
      </c>
      <c r="F19" s="15">
        <v>2142269</v>
      </c>
      <c r="G19" s="15">
        <v>3374471</v>
      </c>
      <c r="H19" s="15">
        <v>1578129</v>
      </c>
      <c r="I19" s="15">
        <v>1310784</v>
      </c>
      <c r="J19" s="17">
        <v>1028344</v>
      </c>
      <c r="K19" s="16">
        <v>1964222</v>
      </c>
      <c r="L19" s="19">
        <v>1987150</v>
      </c>
      <c r="M19" s="19">
        <v>1401204</v>
      </c>
      <c r="N19" s="19">
        <v>1280548</v>
      </c>
      <c r="O19" s="19">
        <v>895833</v>
      </c>
      <c r="P19" s="19">
        <v>1023561</v>
      </c>
      <c r="Q19" s="19">
        <v>769519</v>
      </c>
      <c r="R19" s="19">
        <v>725310</v>
      </c>
      <c r="S19" s="19">
        <v>689007</v>
      </c>
      <c r="T19" s="19">
        <v>500699</v>
      </c>
      <c r="U19" s="19">
        <v>389889</v>
      </c>
    </row>
    <row r="20" spans="1:21" ht="18" customHeight="1">
      <c r="A20" s="19" t="s">
        <v>76</v>
      </c>
      <c r="B20" s="19">
        <v>3794350</v>
      </c>
      <c r="C20" s="15">
        <v>6211436</v>
      </c>
      <c r="D20" s="15">
        <v>5981240</v>
      </c>
      <c r="E20" s="15">
        <v>6426455</v>
      </c>
      <c r="F20" s="15">
        <v>4814109</v>
      </c>
      <c r="G20" s="15">
        <v>4462114</v>
      </c>
      <c r="H20" s="15">
        <v>5043364</v>
      </c>
      <c r="I20" s="15">
        <v>4707182</v>
      </c>
      <c r="J20" s="17">
        <v>4246479</v>
      </c>
      <c r="K20" s="16">
        <v>4312332</v>
      </c>
      <c r="L20" s="19">
        <v>4563313</v>
      </c>
      <c r="M20" s="19">
        <v>3846039</v>
      </c>
      <c r="N20" s="19">
        <v>2732250</v>
      </c>
      <c r="O20" s="19">
        <v>3278037</v>
      </c>
      <c r="P20" s="19">
        <v>4378225</v>
      </c>
      <c r="Q20" s="19">
        <v>1939357</v>
      </c>
      <c r="R20" s="19">
        <v>2504840</v>
      </c>
      <c r="S20" s="19">
        <v>2057395</v>
      </c>
      <c r="T20" s="19">
        <v>1543966</v>
      </c>
      <c r="U20" s="19">
        <v>1274829</v>
      </c>
    </row>
    <row r="21" spans="1:21" ht="18" customHeight="1">
      <c r="A21" s="19" t="s">
        <v>179</v>
      </c>
      <c r="B21" s="19">
        <v>44039</v>
      </c>
      <c r="C21" s="15">
        <v>0</v>
      </c>
      <c r="D21" s="15">
        <v>58799</v>
      </c>
      <c r="E21" s="15">
        <v>0</v>
      </c>
      <c r="F21" s="15">
        <v>0</v>
      </c>
      <c r="G21" s="15">
        <v>66087</v>
      </c>
      <c r="H21" s="15">
        <v>53938</v>
      </c>
      <c r="I21" s="15">
        <v>13284</v>
      </c>
      <c r="J21" s="17">
        <v>8650</v>
      </c>
      <c r="K21" s="16">
        <v>47555</v>
      </c>
      <c r="L21" s="19">
        <v>42380</v>
      </c>
      <c r="M21" s="19">
        <v>52379</v>
      </c>
      <c r="N21" s="19">
        <v>71394</v>
      </c>
      <c r="O21" s="19">
        <v>140158</v>
      </c>
      <c r="P21" s="19">
        <v>16822</v>
      </c>
      <c r="Q21" s="19">
        <v>0</v>
      </c>
      <c r="R21" s="19">
        <v>412</v>
      </c>
      <c r="S21" s="19">
        <v>412</v>
      </c>
      <c r="T21" s="19">
        <v>0</v>
      </c>
      <c r="U21" s="19">
        <v>3994</v>
      </c>
    </row>
    <row r="22" spans="1:21" ht="18" customHeight="1">
      <c r="A22" s="19" t="s">
        <v>180</v>
      </c>
      <c r="B22" s="19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</row>
    <row r="23" spans="1:21" ht="18" customHeight="1">
      <c r="A23" s="19" t="s">
        <v>60</v>
      </c>
      <c r="B23" s="19">
        <f aca="true" t="shared" si="0" ref="B23:G23">SUM(B4:B22)-B5-B8-B9-B13-B19-B20</f>
        <v>18954311</v>
      </c>
      <c r="C23" s="15">
        <f t="shared" si="0"/>
        <v>22795392</v>
      </c>
      <c r="D23" s="15">
        <f t="shared" si="0"/>
        <v>24151751</v>
      </c>
      <c r="E23" s="15">
        <f t="shared" si="0"/>
        <v>25627929</v>
      </c>
      <c r="F23" s="15">
        <f t="shared" si="0"/>
        <v>24891898</v>
      </c>
      <c r="G23" s="15">
        <f t="shared" si="0"/>
        <v>27515523</v>
      </c>
      <c r="H23" s="15">
        <f aca="true" t="shared" si="1" ref="H23:U23">SUM(H4:H22)-H5-H8-H9-H13-H19-H20</f>
        <v>26609748</v>
      </c>
      <c r="I23" s="15">
        <f t="shared" si="1"/>
        <v>27069692</v>
      </c>
      <c r="J23" s="17">
        <f t="shared" si="1"/>
        <v>27085958</v>
      </c>
      <c r="K23" s="16">
        <f t="shared" si="1"/>
        <v>28557047</v>
      </c>
      <c r="L23" s="21">
        <f t="shared" si="1"/>
        <v>30845995</v>
      </c>
      <c r="M23" s="21">
        <f t="shared" si="1"/>
        <v>27996753</v>
      </c>
      <c r="N23" s="21">
        <f t="shared" si="1"/>
        <v>27581590</v>
      </c>
      <c r="O23" s="21">
        <f t="shared" si="1"/>
        <v>28686710</v>
      </c>
      <c r="P23" s="21">
        <f t="shared" si="1"/>
        <v>31360616</v>
      </c>
      <c r="Q23" s="21">
        <f t="shared" si="1"/>
        <v>26210778</v>
      </c>
      <c r="R23" s="21">
        <f t="shared" si="1"/>
        <v>26879529</v>
      </c>
      <c r="S23" s="21">
        <f t="shared" si="1"/>
        <v>26544707</v>
      </c>
      <c r="T23" s="21">
        <f t="shared" si="1"/>
        <v>25550242</v>
      </c>
      <c r="U23" s="21">
        <f t="shared" si="1"/>
        <v>24783923</v>
      </c>
    </row>
    <row r="24" spans="1:21" ht="18" customHeight="1">
      <c r="A24" s="19" t="s">
        <v>79</v>
      </c>
      <c r="B24" s="19">
        <f aca="true" t="shared" si="2" ref="B24:G24">SUM(B4:B7)-B5</f>
        <v>6692351</v>
      </c>
      <c r="C24" s="15">
        <f t="shared" si="2"/>
        <v>7109179</v>
      </c>
      <c r="D24" s="15">
        <f t="shared" si="2"/>
        <v>7905926</v>
      </c>
      <c r="E24" s="15">
        <f t="shared" si="2"/>
        <v>8454719</v>
      </c>
      <c r="F24" s="15">
        <f t="shared" si="2"/>
        <v>8666755</v>
      </c>
      <c r="G24" s="15">
        <f t="shared" si="2"/>
        <v>9200774</v>
      </c>
      <c r="H24" s="15">
        <f aca="true" t="shared" si="3" ref="H24:M24">SUM(H4:H7)-H5</f>
        <v>9621694</v>
      </c>
      <c r="I24" s="15">
        <f t="shared" si="3"/>
        <v>10211941</v>
      </c>
      <c r="J24" s="17">
        <f t="shared" si="3"/>
        <v>11012923</v>
      </c>
      <c r="K24" s="16">
        <f t="shared" si="3"/>
        <v>11477064</v>
      </c>
      <c r="L24" s="21">
        <f t="shared" si="3"/>
        <v>11599930</v>
      </c>
      <c r="M24" s="21">
        <f t="shared" si="3"/>
        <v>11110499</v>
      </c>
      <c r="N24" s="21">
        <f aca="true" t="shared" si="4" ref="N24:S24">SUM(N4:N7)-N5</f>
        <v>11537092</v>
      </c>
      <c r="O24" s="21">
        <f t="shared" si="4"/>
        <v>11607097</v>
      </c>
      <c r="P24" s="21">
        <f t="shared" si="4"/>
        <v>11695883</v>
      </c>
      <c r="Q24" s="21">
        <f t="shared" si="4"/>
        <v>11721666</v>
      </c>
      <c r="R24" s="21">
        <f t="shared" si="4"/>
        <v>11943258</v>
      </c>
      <c r="S24" s="21">
        <f t="shared" si="4"/>
        <v>11537669</v>
      </c>
      <c r="T24" s="21">
        <f>SUM(T4:T7)-T5</f>
        <v>11880681</v>
      </c>
      <c r="U24" s="21">
        <f>SUM(U4:U7)-U5</f>
        <v>11590941</v>
      </c>
    </row>
    <row r="25" spans="1:21" ht="18" customHeight="1">
      <c r="A25" s="19" t="s">
        <v>181</v>
      </c>
      <c r="B25" s="19">
        <f aca="true" t="shared" si="5" ref="B25:G25">+B18+B21+B22</f>
        <v>6105768</v>
      </c>
      <c r="C25" s="15">
        <f t="shared" si="5"/>
        <v>7891936</v>
      </c>
      <c r="D25" s="15">
        <f t="shared" si="5"/>
        <v>7952118</v>
      </c>
      <c r="E25" s="15">
        <f t="shared" si="5"/>
        <v>8559349</v>
      </c>
      <c r="F25" s="15">
        <f t="shared" si="5"/>
        <v>7169556</v>
      </c>
      <c r="G25" s="15">
        <f t="shared" si="5"/>
        <v>8235171</v>
      </c>
      <c r="H25" s="15">
        <f aca="true" t="shared" si="6" ref="H25:M25">+H18+H21+H22</f>
        <v>7346856</v>
      </c>
      <c r="I25" s="15">
        <f t="shared" si="6"/>
        <v>7041697</v>
      </c>
      <c r="J25" s="17">
        <f t="shared" si="6"/>
        <v>6395774</v>
      </c>
      <c r="K25" s="16">
        <f t="shared" si="6"/>
        <v>7084108</v>
      </c>
      <c r="L25" s="21">
        <f t="shared" si="6"/>
        <v>7643470</v>
      </c>
      <c r="M25" s="21">
        <f t="shared" si="6"/>
        <v>5920368</v>
      </c>
      <c r="N25" s="21">
        <f aca="true" t="shared" si="7" ref="N25:S25">+N18+N21+N22</f>
        <v>4662787</v>
      </c>
      <c r="O25" s="21">
        <f t="shared" si="7"/>
        <v>5013267</v>
      </c>
      <c r="P25" s="21">
        <f t="shared" si="7"/>
        <v>6173836</v>
      </c>
      <c r="Q25" s="21">
        <f t="shared" si="7"/>
        <v>2919024</v>
      </c>
      <c r="R25" s="21">
        <f t="shared" si="7"/>
        <v>3417862</v>
      </c>
      <c r="S25" s="21">
        <f t="shared" si="7"/>
        <v>2917277</v>
      </c>
      <c r="T25" s="21">
        <f>+T18+T21+T22</f>
        <v>2112138</v>
      </c>
      <c r="U25" s="21">
        <f>+U18+U21+U22</f>
        <v>1682656</v>
      </c>
    </row>
    <row r="26" ht="18" customHeight="1"/>
    <row r="27" ht="18" customHeight="1"/>
    <row r="28" ht="18" customHeight="1"/>
    <row r="29" ht="24" customHeight="1"/>
    <row r="30" spans="1:21" ht="18" customHeight="1">
      <c r="A30" s="33" t="s">
        <v>100</v>
      </c>
      <c r="L30" s="34"/>
      <c r="M30" s="34" t="str">
        <f>'財政指標'!$M$1</f>
        <v>栃木市</v>
      </c>
      <c r="P30" s="34"/>
      <c r="Q30" s="34"/>
      <c r="R30" s="34"/>
      <c r="S30" s="34"/>
      <c r="T30" s="34"/>
      <c r="U30" s="34" t="str">
        <f>'財政指標'!$M$1</f>
        <v>栃木市</v>
      </c>
    </row>
    <row r="31" ht="18" customHeight="1"/>
    <row r="32" spans="1:21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15" t="s">
        <v>176</v>
      </c>
      <c r="N32" s="15" t="s">
        <v>184</v>
      </c>
      <c r="O32" s="2" t="s">
        <v>188</v>
      </c>
      <c r="P32" s="2" t="s">
        <v>189</v>
      </c>
      <c r="Q32" s="2" t="s">
        <v>194</v>
      </c>
      <c r="R32" s="2" t="s">
        <v>195</v>
      </c>
      <c r="S32" s="2" t="s">
        <v>198</v>
      </c>
      <c r="T32" s="2" t="s">
        <v>199</v>
      </c>
      <c r="U32" s="2" t="s">
        <v>206</v>
      </c>
    </row>
    <row r="33" spans="1:21" ht="18" customHeight="1">
      <c r="A33" s="19" t="s">
        <v>61</v>
      </c>
      <c r="B33" s="35">
        <f>B4/B$23*100</f>
        <v>19.954336509514906</v>
      </c>
      <c r="C33" s="35">
        <f aca="true" t="shared" si="8" ref="C33:L33">C4/C$23*100</f>
        <v>18.44135428774377</v>
      </c>
      <c r="D33" s="35">
        <f t="shared" si="8"/>
        <v>19.254612222525815</v>
      </c>
      <c r="E33" s="35">
        <f t="shared" si="8"/>
        <v>19.18700882931274</v>
      </c>
      <c r="F33" s="35">
        <f t="shared" si="8"/>
        <v>19.86928437518103</v>
      </c>
      <c r="G33" s="35">
        <f t="shared" si="8"/>
        <v>18.79622277214211</v>
      </c>
      <c r="H33" s="35">
        <f t="shared" si="8"/>
        <v>19.647408911952116</v>
      </c>
      <c r="I33" s="35">
        <f t="shared" si="8"/>
        <v>19.582335846303682</v>
      </c>
      <c r="J33" s="35">
        <f t="shared" si="8"/>
        <v>20.9232326211242</v>
      </c>
      <c r="K33" s="35">
        <f t="shared" si="8"/>
        <v>19.255187695002217</v>
      </c>
      <c r="L33" s="35">
        <f t="shared" si="8"/>
        <v>17.883864663791847</v>
      </c>
      <c r="M33" s="35">
        <f aca="true" t="shared" si="9" ref="M33:N51">M4/M$23*100</f>
        <v>20.12242276809743</v>
      </c>
      <c r="N33" s="35">
        <f t="shared" si="9"/>
        <v>20.49818012667145</v>
      </c>
      <c r="O33" s="35">
        <f aca="true" t="shared" si="10" ref="O33:P51">O4/O$23*100</f>
        <v>18.725395836608662</v>
      </c>
      <c r="P33" s="35">
        <f t="shared" si="10"/>
        <v>16.911848925416518</v>
      </c>
      <c r="Q33" s="35">
        <f aca="true" t="shared" si="11" ref="Q33:R51">Q4/Q$23*100</f>
        <v>19.92247235087795</v>
      </c>
      <c r="R33" s="35">
        <f t="shared" si="11"/>
        <v>20.13822861256237</v>
      </c>
      <c r="S33" s="35">
        <f aca="true" t="shared" si="12" ref="S33:T51">S4/S$23*100</f>
        <v>18.600698813514875</v>
      </c>
      <c r="T33" s="35">
        <f t="shared" si="12"/>
        <v>19.785937839649424</v>
      </c>
      <c r="U33" s="35">
        <f aca="true" t="shared" si="13" ref="U33:U51">U4/U$23*100</f>
        <v>19.66513130306288</v>
      </c>
    </row>
    <row r="34" spans="1:21" ht="18" customHeight="1">
      <c r="A34" s="19" t="s">
        <v>62</v>
      </c>
      <c r="B34" s="35">
        <f aca="true" t="shared" si="14" ref="B34:L51">B5/B$23*100</f>
        <v>14.66673729264018</v>
      </c>
      <c r="C34" s="35">
        <f t="shared" si="14"/>
        <v>12.946090157168607</v>
      </c>
      <c r="D34" s="35">
        <f t="shared" si="14"/>
        <v>13.015677414030973</v>
      </c>
      <c r="E34" s="35">
        <f t="shared" si="14"/>
        <v>13.507470697300588</v>
      </c>
      <c r="F34" s="35">
        <f t="shared" si="14"/>
        <v>14.456008939133527</v>
      </c>
      <c r="G34" s="35">
        <f t="shared" si="14"/>
        <v>13.34258847269594</v>
      </c>
      <c r="H34" s="35">
        <f t="shared" si="14"/>
        <v>14.262190682903123</v>
      </c>
      <c r="I34" s="35">
        <f t="shared" si="14"/>
        <v>14.493452677629284</v>
      </c>
      <c r="J34" s="35">
        <f t="shared" si="14"/>
        <v>14.739585729254989</v>
      </c>
      <c r="K34" s="35">
        <f t="shared" si="14"/>
        <v>13.93039693494919</v>
      </c>
      <c r="L34" s="35">
        <f t="shared" si="14"/>
        <v>12.737935670416856</v>
      </c>
      <c r="M34" s="35">
        <f t="shared" si="9"/>
        <v>13.79141002529829</v>
      </c>
      <c r="N34" s="35">
        <f t="shared" si="9"/>
        <v>13.922279317472269</v>
      </c>
      <c r="O34" s="35">
        <f t="shared" si="10"/>
        <v>12.575711888885133</v>
      </c>
      <c r="P34" s="35">
        <f t="shared" si="10"/>
        <v>11.227314539995005</v>
      </c>
      <c r="Q34" s="35">
        <f t="shared" si="11"/>
        <v>13.513551562643428</v>
      </c>
      <c r="R34" s="35">
        <f t="shared" si="11"/>
        <v>12.920397526310822</v>
      </c>
      <c r="S34" s="35">
        <f t="shared" si="12"/>
        <v>12.495948815709285</v>
      </c>
      <c r="T34" s="35">
        <f t="shared" si="12"/>
        <v>13.027481305265132</v>
      </c>
      <c r="U34" s="35">
        <f t="shared" si="13"/>
        <v>13.071425375232163</v>
      </c>
    </row>
    <row r="35" spans="1:21" ht="18" customHeight="1">
      <c r="A35" s="19" t="s">
        <v>63</v>
      </c>
      <c r="B35" s="35">
        <f t="shared" si="14"/>
        <v>6.043464201890536</v>
      </c>
      <c r="C35" s="35">
        <f t="shared" si="14"/>
        <v>4.622241196817322</v>
      </c>
      <c r="D35" s="35">
        <f t="shared" si="14"/>
        <v>5.301255383098311</v>
      </c>
      <c r="E35" s="35">
        <f t="shared" si="14"/>
        <v>5.5047678647775244</v>
      </c>
      <c r="F35" s="35">
        <f t="shared" si="14"/>
        <v>6.03908147140889</v>
      </c>
      <c r="G35" s="35">
        <f t="shared" si="14"/>
        <v>6.02821178430808</v>
      </c>
      <c r="H35" s="35">
        <f t="shared" si="14"/>
        <v>6.722656674538969</v>
      </c>
      <c r="I35" s="35">
        <f t="shared" si="14"/>
        <v>7.445271264999986</v>
      </c>
      <c r="J35" s="35">
        <f t="shared" si="14"/>
        <v>8.297993373540637</v>
      </c>
      <c r="K35" s="35">
        <f t="shared" si="14"/>
        <v>8.851531462619366</v>
      </c>
      <c r="L35" s="35">
        <f t="shared" si="14"/>
        <v>8.970613526974896</v>
      </c>
      <c r="M35" s="35">
        <f t="shared" si="9"/>
        <v>7.164373668617929</v>
      </c>
      <c r="N35" s="35">
        <f t="shared" si="9"/>
        <v>8.282049729547863</v>
      </c>
      <c r="O35" s="35">
        <f t="shared" si="10"/>
        <v>9.247763162802567</v>
      </c>
      <c r="P35" s="35">
        <f t="shared" si="10"/>
        <v>9.0516748778149</v>
      </c>
      <c r="Q35" s="35">
        <f t="shared" si="11"/>
        <v>11.734802377861504</v>
      </c>
      <c r="R35" s="35">
        <f t="shared" si="11"/>
        <v>11.862986884926444</v>
      </c>
      <c r="S35" s="35">
        <f t="shared" si="12"/>
        <v>12.272024701572331</v>
      </c>
      <c r="T35" s="35">
        <f t="shared" si="12"/>
        <v>13.417395420364317</v>
      </c>
      <c r="U35" s="35">
        <f t="shared" si="13"/>
        <v>13.868700286068513</v>
      </c>
    </row>
    <row r="36" spans="1:21" ht="18" customHeight="1">
      <c r="A36" s="19" t="s">
        <v>64</v>
      </c>
      <c r="B36" s="35">
        <f t="shared" si="14"/>
        <v>9.310003407668049</v>
      </c>
      <c r="C36" s="35">
        <f t="shared" si="14"/>
        <v>8.12331720375767</v>
      </c>
      <c r="D36" s="35">
        <f t="shared" si="14"/>
        <v>8.178512605566363</v>
      </c>
      <c r="E36" s="35">
        <f t="shared" si="14"/>
        <v>8.298477805210089</v>
      </c>
      <c r="F36" s="35">
        <f t="shared" si="14"/>
        <v>8.909208128685085</v>
      </c>
      <c r="G36" s="35">
        <f t="shared" si="14"/>
        <v>8.614050330789642</v>
      </c>
      <c r="H36" s="35">
        <f t="shared" si="14"/>
        <v>9.788465490165484</v>
      </c>
      <c r="I36" s="35">
        <f t="shared" si="14"/>
        <v>10.697022337749539</v>
      </c>
      <c r="J36" s="35">
        <f t="shared" si="14"/>
        <v>11.437934002555863</v>
      </c>
      <c r="K36" s="35">
        <f t="shared" si="14"/>
        <v>12.083234656580563</v>
      </c>
      <c r="L36" s="35">
        <f t="shared" si="14"/>
        <v>10.751473570555918</v>
      </c>
      <c r="M36" s="35">
        <f t="shared" si="9"/>
        <v>12.398159172244009</v>
      </c>
      <c r="N36" s="35">
        <f t="shared" si="9"/>
        <v>13.048729242947923</v>
      </c>
      <c r="O36" s="35">
        <f t="shared" si="10"/>
        <v>12.48842408209237</v>
      </c>
      <c r="P36" s="35">
        <f t="shared" si="10"/>
        <v>11.331288900702715</v>
      </c>
      <c r="Q36" s="35">
        <f t="shared" si="11"/>
        <v>13.06351150660236</v>
      </c>
      <c r="R36" s="35">
        <f t="shared" si="11"/>
        <v>12.431326456650337</v>
      </c>
      <c r="S36" s="35">
        <f t="shared" si="12"/>
        <v>12.59232207761796</v>
      </c>
      <c r="T36" s="35">
        <f t="shared" si="12"/>
        <v>13.295956257478892</v>
      </c>
      <c r="U36" s="35">
        <f t="shared" si="13"/>
        <v>13.234151833024981</v>
      </c>
    </row>
    <row r="37" spans="1:21" ht="18" customHeight="1">
      <c r="A37" s="19" t="s">
        <v>65</v>
      </c>
      <c r="B37" s="35">
        <f t="shared" si="14"/>
        <v>9.286156589917724</v>
      </c>
      <c r="C37" s="35">
        <f t="shared" si="14"/>
        <v>8.074930231513457</v>
      </c>
      <c r="D37" s="35">
        <f t="shared" si="14"/>
        <v>8.13631276672238</v>
      </c>
      <c r="E37" s="35">
        <f t="shared" si="14"/>
        <v>8.268490988873896</v>
      </c>
      <c r="F37" s="35">
        <f t="shared" si="14"/>
        <v>8.882737668296729</v>
      </c>
      <c r="G37" s="35">
        <f t="shared" si="14"/>
        <v>8.58718912956879</v>
      </c>
      <c r="H37" s="35">
        <f t="shared" si="14"/>
        <v>9.771073367549366</v>
      </c>
      <c r="I37" s="35">
        <f t="shared" si="14"/>
        <v>10.68579576006997</v>
      </c>
      <c r="J37" s="35">
        <f t="shared" si="14"/>
        <v>11.427840211522147</v>
      </c>
      <c r="K37" s="35">
        <f t="shared" si="14"/>
        <v>12.067700837555087</v>
      </c>
      <c r="L37" s="35">
        <f t="shared" si="14"/>
        <v>10.747366068107059</v>
      </c>
      <c r="M37" s="35">
        <f t="shared" si="9"/>
        <v>12.395283838808021</v>
      </c>
      <c r="N37" s="35">
        <f t="shared" si="9"/>
        <v>13.048272416492305</v>
      </c>
      <c r="O37" s="35">
        <f t="shared" si="10"/>
        <v>12.488002283984466</v>
      </c>
      <c r="P37" s="35">
        <f t="shared" si="10"/>
        <v>11.330638403276263</v>
      </c>
      <c r="Q37" s="35">
        <f t="shared" si="11"/>
        <v>13.063042234000074</v>
      </c>
      <c r="R37" s="35">
        <f t="shared" si="11"/>
        <v>12.431062315117202</v>
      </c>
      <c r="S37" s="35">
        <f t="shared" si="12"/>
        <v>12.59049873859975</v>
      </c>
      <c r="T37" s="35">
        <f t="shared" si="12"/>
        <v>13.29153359878157</v>
      </c>
      <c r="U37" s="35">
        <f t="shared" si="13"/>
        <v>13.232614546131376</v>
      </c>
    </row>
    <row r="38" spans="1:21" ht="18" customHeight="1">
      <c r="A38" s="19" t="s">
        <v>66</v>
      </c>
      <c r="B38" s="35">
        <f t="shared" si="14"/>
        <v>0.023846817750326033</v>
      </c>
      <c r="C38" s="35">
        <f t="shared" si="14"/>
        <v>0.048386972244214975</v>
      </c>
      <c r="D38" s="35">
        <f t="shared" si="14"/>
        <v>0.04219983884398278</v>
      </c>
      <c r="E38" s="35">
        <f t="shared" si="14"/>
        <v>0.029986816336193222</v>
      </c>
      <c r="F38" s="35">
        <f t="shared" si="14"/>
        <v>0.02647046038835608</v>
      </c>
      <c r="G38" s="35">
        <f t="shared" si="14"/>
        <v>0.026861201220852685</v>
      </c>
      <c r="H38" s="35">
        <f t="shared" si="14"/>
        <v>0.017392122616117976</v>
      </c>
      <c r="I38" s="35">
        <f t="shared" si="14"/>
        <v>0.011226577679568722</v>
      </c>
      <c r="J38" s="35">
        <f t="shared" si="14"/>
        <v>0.010093791033715698</v>
      </c>
      <c r="K38" s="35">
        <f t="shared" si="14"/>
        <v>0.015533819025475567</v>
      </c>
      <c r="L38" s="35">
        <f t="shared" si="14"/>
        <v>0.004107502448859245</v>
      </c>
      <c r="M38" s="35">
        <f t="shared" si="9"/>
        <v>0.002875333435988095</v>
      </c>
      <c r="N38" s="35">
        <f t="shared" si="9"/>
        <v>0.0004568264556176783</v>
      </c>
      <c r="O38" s="35">
        <f t="shared" si="10"/>
        <v>0.0004217981079043222</v>
      </c>
      <c r="P38" s="35">
        <f t="shared" si="10"/>
        <v>0.0006504974264536131</v>
      </c>
      <c r="Q38" s="35">
        <f t="shared" si="11"/>
        <v>0.00046927260228597567</v>
      </c>
      <c r="R38" s="35">
        <f t="shared" si="11"/>
        <v>0.000264141533134751</v>
      </c>
      <c r="S38" s="35">
        <f t="shared" si="12"/>
        <v>0.0018233390182080366</v>
      </c>
      <c r="T38" s="35">
        <f t="shared" si="12"/>
        <v>0.00442265869732271</v>
      </c>
      <c r="U38" s="35">
        <f t="shared" si="13"/>
        <v>0.0015372868936043742</v>
      </c>
    </row>
    <row r="39" spans="1:21" ht="18" customHeight="1">
      <c r="A39" s="19" t="s">
        <v>67</v>
      </c>
      <c r="B39" s="35">
        <f t="shared" si="14"/>
        <v>10.805230535681302</v>
      </c>
      <c r="C39" s="35">
        <f t="shared" si="14"/>
        <v>10.512870320457749</v>
      </c>
      <c r="D39" s="35">
        <f t="shared" si="14"/>
        <v>10.470458228887836</v>
      </c>
      <c r="E39" s="35">
        <f t="shared" si="14"/>
        <v>10.080279994532528</v>
      </c>
      <c r="F39" s="35">
        <f t="shared" si="14"/>
        <v>10.55116006019308</v>
      </c>
      <c r="G39" s="35">
        <f t="shared" si="14"/>
        <v>9.039344809110116</v>
      </c>
      <c r="H39" s="35">
        <f t="shared" si="14"/>
        <v>10.008715603018864</v>
      </c>
      <c r="I39" s="35">
        <f t="shared" si="14"/>
        <v>10.34972248668363</v>
      </c>
      <c r="J39" s="35">
        <f t="shared" si="14"/>
        <v>10.6555285952965</v>
      </c>
      <c r="K39" s="35">
        <f t="shared" si="14"/>
        <v>10.226162389969803</v>
      </c>
      <c r="L39" s="35">
        <f t="shared" si="14"/>
        <v>9.735785796502917</v>
      </c>
      <c r="M39" s="35">
        <f t="shared" si="9"/>
        <v>10.923391723318773</v>
      </c>
      <c r="N39" s="35">
        <f t="shared" si="9"/>
        <v>11.435820052433526</v>
      </c>
      <c r="O39" s="35">
        <f t="shared" si="10"/>
        <v>11.498816002253308</v>
      </c>
      <c r="P39" s="35">
        <f t="shared" si="10"/>
        <v>10.81153507954053</v>
      </c>
      <c r="Q39" s="35">
        <f t="shared" si="11"/>
        <v>12.47988518311055</v>
      </c>
      <c r="R39" s="35">
        <f t="shared" si="11"/>
        <v>11.088140718537144</v>
      </c>
      <c r="S39" s="35">
        <f t="shared" si="12"/>
        <v>11.066409585911044</v>
      </c>
      <c r="T39" s="35">
        <f t="shared" si="12"/>
        <v>11.38342251318011</v>
      </c>
      <c r="U39" s="35">
        <f t="shared" si="13"/>
        <v>11.16786878332377</v>
      </c>
    </row>
    <row r="40" spans="1:21" ht="18" customHeight="1">
      <c r="A40" s="19" t="s">
        <v>68</v>
      </c>
      <c r="B40" s="35">
        <f t="shared" si="14"/>
        <v>0.5706142523460758</v>
      </c>
      <c r="C40" s="35">
        <f t="shared" si="14"/>
        <v>0.3882012645362712</v>
      </c>
      <c r="D40" s="35">
        <f t="shared" si="14"/>
        <v>0.3966213464191478</v>
      </c>
      <c r="E40" s="35">
        <f t="shared" si="14"/>
        <v>0.4342567048628861</v>
      </c>
      <c r="F40" s="35">
        <f t="shared" si="14"/>
        <v>0.5867812892371647</v>
      </c>
      <c r="G40" s="35">
        <f t="shared" si="14"/>
        <v>0.49255105926934406</v>
      </c>
      <c r="H40" s="35">
        <f t="shared" si="14"/>
        <v>0.5968865244420954</v>
      </c>
      <c r="I40" s="35">
        <f t="shared" si="14"/>
        <v>0.6092754952660709</v>
      </c>
      <c r="J40" s="35">
        <f t="shared" si="14"/>
        <v>0.6673679402441663</v>
      </c>
      <c r="K40" s="35">
        <f t="shared" si="14"/>
        <v>0.7255967327434101</v>
      </c>
      <c r="L40" s="35">
        <f t="shared" si="14"/>
        <v>0.6557123542294551</v>
      </c>
      <c r="M40" s="35">
        <f t="shared" si="9"/>
        <v>0.7063962024453336</v>
      </c>
      <c r="N40" s="35">
        <f t="shared" si="9"/>
        <v>0.7135774261019759</v>
      </c>
      <c r="O40" s="35">
        <f t="shared" si="10"/>
        <v>0.6999094702738654</v>
      </c>
      <c r="P40" s="35">
        <f t="shared" si="10"/>
        <v>0.687869141345948</v>
      </c>
      <c r="Q40" s="35">
        <f t="shared" si="11"/>
        <v>0.5779607152446982</v>
      </c>
      <c r="R40" s="35">
        <f t="shared" si="11"/>
        <v>0.5509917975125234</v>
      </c>
      <c r="S40" s="35">
        <f t="shared" si="12"/>
        <v>0.4335515927902312</v>
      </c>
      <c r="T40" s="35">
        <f t="shared" si="12"/>
        <v>0.4383285293344775</v>
      </c>
      <c r="U40" s="35">
        <f t="shared" si="13"/>
        <v>0.31404632753257017</v>
      </c>
    </row>
    <row r="41" spans="1:21" ht="18" customHeight="1">
      <c r="A41" s="19" t="s">
        <v>69</v>
      </c>
      <c r="B41" s="35">
        <f t="shared" si="14"/>
        <v>8.870219550581396</v>
      </c>
      <c r="C41" s="35">
        <f t="shared" si="14"/>
        <v>8.394744867734671</v>
      </c>
      <c r="D41" s="35">
        <f t="shared" si="14"/>
        <v>8.948585135711278</v>
      </c>
      <c r="E41" s="35">
        <f t="shared" si="14"/>
        <v>9.36438133569045</v>
      </c>
      <c r="F41" s="35">
        <f t="shared" si="14"/>
        <v>10.277560995951374</v>
      </c>
      <c r="G41" s="35">
        <f t="shared" si="14"/>
        <v>11.208553077475576</v>
      </c>
      <c r="H41" s="35">
        <f t="shared" si="14"/>
        <v>9.401385537360218</v>
      </c>
      <c r="I41" s="35">
        <f t="shared" si="14"/>
        <v>10.104233915923388</v>
      </c>
      <c r="J41" s="35">
        <f t="shared" si="14"/>
        <v>9.727763736471864</v>
      </c>
      <c r="K41" s="35">
        <f t="shared" si="14"/>
        <v>9.105598348456688</v>
      </c>
      <c r="L41" s="35">
        <f t="shared" si="14"/>
        <v>9.849800598100337</v>
      </c>
      <c r="M41" s="35">
        <f t="shared" si="9"/>
        <v>9.608732126900573</v>
      </c>
      <c r="N41" s="35">
        <f t="shared" si="9"/>
        <v>10.143113576846005</v>
      </c>
      <c r="O41" s="35">
        <f t="shared" si="10"/>
        <v>10.244461633976151</v>
      </c>
      <c r="P41" s="35">
        <f t="shared" si="10"/>
        <v>9.16226262902489</v>
      </c>
      <c r="Q41" s="35">
        <f t="shared" si="11"/>
        <v>9.773059769534502</v>
      </c>
      <c r="R41" s="35">
        <f t="shared" si="11"/>
        <v>10.617563276499375</v>
      </c>
      <c r="S41" s="35">
        <f t="shared" si="12"/>
        <v>10.553908167078282</v>
      </c>
      <c r="T41" s="35">
        <f t="shared" si="12"/>
        <v>10.802923119084351</v>
      </c>
      <c r="U41" s="35">
        <f t="shared" si="13"/>
        <v>11.823890834392925</v>
      </c>
    </row>
    <row r="42" spans="1:21" ht="18" customHeight="1">
      <c r="A42" s="19" t="s">
        <v>70</v>
      </c>
      <c r="B42" s="35">
        <f t="shared" si="14"/>
        <v>5.342024830129674</v>
      </c>
      <c r="C42" s="35">
        <f t="shared" si="14"/>
        <v>5.017715861170538</v>
      </c>
      <c r="D42" s="35">
        <f t="shared" si="14"/>
        <v>5.163716701120345</v>
      </c>
      <c r="E42" s="35">
        <f t="shared" si="14"/>
        <v>5.54251964721769</v>
      </c>
      <c r="F42" s="35">
        <f t="shared" si="14"/>
        <v>5.503903318260424</v>
      </c>
      <c r="G42" s="35">
        <f t="shared" si="14"/>
        <v>5.398821603354587</v>
      </c>
      <c r="H42" s="35">
        <f t="shared" si="14"/>
        <v>5.461637592359011</v>
      </c>
      <c r="I42" s="35">
        <f t="shared" si="14"/>
        <v>5.598105807779416</v>
      </c>
      <c r="J42" s="35">
        <f t="shared" si="14"/>
        <v>5.687400829610679</v>
      </c>
      <c r="K42" s="35">
        <f t="shared" si="14"/>
        <v>5.3990001137022325</v>
      </c>
      <c r="L42" s="35">
        <f t="shared" si="14"/>
        <v>5.0534210356968545</v>
      </c>
      <c r="M42" s="35">
        <f t="shared" si="9"/>
        <v>5.830819023906093</v>
      </c>
      <c r="N42" s="35">
        <f t="shared" si="9"/>
        <v>6.293553054773129</v>
      </c>
      <c r="O42" s="35">
        <f t="shared" si="10"/>
        <v>6.417985889633214</v>
      </c>
      <c r="P42" s="35">
        <f t="shared" si="10"/>
        <v>5.425920205138827</v>
      </c>
      <c r="Q42" s="35">
        <f t="shared" si="11"/>
        <v>5.658973571864215</v>
      </c>
      <c r="R42" s="35">
        <f t="shared" si="11"/>
        <v>6.713365401603577</v>
      </c>
      <c r="S42" s="35">
        <f t="shared" si="12"/>
        <v>7.514311610220448</v>
      </c>
      <c r="T42" s="35">
        <f t="shared" si="12"/>
        <v>7.304365258066832</v>
      </c>
      <c r="U42" s="35">
        <f t="shared" si="13"/>
        <v>8.199896360233204</v>
      </c>
    </row>
    <row r="43" spans="1:21" ht="18" customHeight="1">
      <c r="A43" s="19" t="s">
        <v>71</v>
      </c>
      <c r="B43" s="35">
        <f t="shared" si="14"/>
        <v>4.562998887166091</v>
      </c>
      <c r="C43" s="35">
        <f t="shared" si="14"/>
        <v>4.649632697696096</v>
      </c>
      <c r="D43" s="35">
        <f t="shared" si="14"/>
        <v>5.758282287690031</v>
      </c>
      <c r="E43" s="35">
        <f t="shared" si="14"/>
        <v>5.973650855673902</v>
      </c>
      <c r="F43" s="35">
        <f t="shared" si="14"/>
        <v>7.16786241049196</v>
      </c>
      <c r="G43" s="35">
        <f t="shared" si="14"/>
        <v>6.2778308811357135</v>
      </c>
      <c r="H43" s="35">
        <f t="shared" si="14"/>
        <v>6.859159282530597</v>
      </c>
      <c r="I43" s="35">
        <f t="shared" si="14"/>
        <v>6.964264683912916</v>
      </c>
      <c r="J43" s="35">
        <f t="shared" si="14"/>
        <v>5.829932247550557</v>
      </c>
      <c r="K43" s="35">
        <f t="shared" si="14"/>
        <v>6.718373226755553</v>
      </c>
      <c r="L43" s="35">
        <f t="shared" si="14"/>
        <v>6.992710074679064</v>
      </c>
      <c r="M43" s="35">
        <f t="shared" si="9"/>
        <v>8.186285030981985</v>
      </c>
      <c r="N43" s="35">
        <f t="shared" si="9"/>
        <v>8.134422272247539</v>
      </c>
      <c r="O43" s="35">
        <f t="shared" si="10"/>
        <v>8.56275954963117</v>
      </c>
      <c r="P43" s="35">
        <f t="shared" si="10"/>
        <v>7.514456986431645</v>
      </c>
      <c r="Q43" s="35">
        <f t="shared" si="11"/>
        <v>10.049426995261262</v>
      </c>
      <c r="R43" s="35">
        <f t="shared" si="11"/>
        <v>10.191335569905261</v>
      </c>
      <c r="S43" s="35">
        <f t="shared" si="12"/>
        <v>11.31393162486216</v>
      </c>
      <c r="T43" s="35">
        <f t="shared" si="12"/>
        <v>11.649799637905582</v>
      </c>
      <c r="U43" s="35">
        <f t="shared" si="13"/>
        <v>12.348150048723118</v>
      </c>
    </row>
    <row r="44" spans="1:21" ht="18" customHeight="1">
      <c r="A44" s="19" t="s">
        <v>72</v>
      </c>
      <c r="B44" s="35">
        <f t="shared" si="14"/>
        <v>3.561506403477288</v>
      </c>
      <c r="C44" s="35">
        <f t="shared" si="14"/>
        <v>6.29414488682625</v>
      </c>
      <c r="D44" s="35">
        <f t="shared" si="14"/>
        <v>3.833875233311241</v>
      </c>
      <c r="E44" s="35">
        <f t="shared" si="14"/>
        <v>2.477063207097226</v>
      </c>
      <c r="F44" s="35">
        <f t="shared" si="14"/>
        <v>1.615421210548107</v>
      </c>
      <c r="G44" s="35">
        <f t="shared" si="14"/>
        <v>3.2130372371987987</v>
      </c>
      <c r="H44" s="35">
        <f t="shared" si="14"/>
        <v>2.801984445700125</v>
      </c>
      <c r="I44" s="35">
        <f t="shared" si="14"/>
        <v>1.8174532610123528</v>
      </c>
      <c r="J44" s="35">
        <f t="shared" si="14"/>
        <v>2.280786967180559</v>
      </c>
      <c r="K44" s="35">
        <f t="shared" si="14"/>
        <v>2.0922191289596577</v>
      </c>
      <c r="L44" s="35">
        <f t="shared" si="14"/>
        <v>4.459645409395936</v>
      </c>
      <c r="M44" s="35">
        <f t="shared" si="9"/>
        <v>3.665260753630966</v>
      </c>
      <c r="N44" s="35">
        <f t="shared" si="9"/>
        <v>4.259761674363226</v>
      </c>
      <c r="O44" s="35">
        <f t="shared" si="10"/>
        <v>4.239206935894705</v>
      </c>
      <c r="P44" s="35">
        <f t="shared" si="10"/>
        <v>5.6784822083851925</v>
      </c>
      <c r="Q44" s="35">
        <f t="shared" si="11"/>
        <v>3.097565436630687</v>
      </c>
      <c r="R44" s="35">
        <f t="shared" si="11"/>
        <v>3.2486395129914665</v>
      </c>
      <c r="S44" s="35">
        <f t="shared" si="12"/>
        <v>5.217831185704932</v>
      </c>
      <c r="T44" s="35">
        <f t="shared" si="12"/>
        <v>5.084233644440628</v>
      </c>
      <c r="U44" s="35">
        <f t="shared" si="13"/>
        <v>4.745939535076832</v>
      </c>
    </row>
    <row r="45" spans="1:21" ht="18" customHeight="1">
      <c r="A45" s="19" t="s">
        <v>73</v>
      </c>
      <c r="B45" s="35">
        <f t="shared" si="14"/>
        <v>4.108542906149424</v>
      </c>
      <c r="C45" s="35">
        <f t="shared" si="14"/>
        <v>3.9527418523884124</v>
      </c>
      <c r="D45" s="35">
        <f t="shared" si="14"/>
        <v>4.932159991215544</v>
      </c>
      <c r="E45" s="35">
        <f t="shared" si="14"/>
        <v>5.28159337416613</v>
      </c>
      <c r="F45" s="35">
        <f t="shared" si="14"/>
        <v>6.180870578852605</v>
      </c>
      <c r="G45" s="35">
        <f t="shared" si="14"/>
        <v>6.401015892011211</v>
      </c>
      <c r="H45" s="35">
        <f t="shared" si="14"/>
        <v>6.563696131207256</v>
      </c>
      <c r="I45" s="35">
        <f t="shared" si="14"/>
        <v>6.41720637235178</v>
      </c>
      <c r="J45" s="35">
        <f t="shared" si="14"/>
        <v>6.566583319666966</v>
      </c>
      <c r="K45" s="35">
        <f t="shared" si="14"/>
        <v>6.135231699552128</v>
      </c>
      <c r="L45" s="35">
        <f t="shared" si="14"/>
        <v>5.92093722377897</v>
      </c>
      <c r="M45" s="35">
        <f t="shared" si="9"/>
        <v>6.078354872081059</v>
      </c>
      <c r="N45" s="35">
        <f t="shared" si="9"/>
        <v>6.578913688442182</v>
      </c>
      <c r="O45" s="35">
        <f t="shared" si="10"/>
        <v>6.817341549449204</v>
      </c>
      <c r="P45" s="35">
        <f t="shared" si="10"/>
        <v>9.163990911403015</v>
      </c>
      <c r="Q45" s="35">
        <f t="shared" si="11"/>
        <v>8.16458023489421</v>
      </c>
      <c r="R45" s="35">
        <f t="shared" si="11"/>
        <v>7.155300228661001</v>
      </c>
      <c r="S45" s="35">
        <f t="shared" si="12"/>
        <v>6.959266870039289</v>
      </c>
      <c r="T45" s="35">
        <f t="shared" si="12"/>
        <v>5.875392491390101</v>
      </c>
      <c r="U45" s="35">
        <f t="shared" si="13"/>
        <v>6.042812511965923</v>
      </c>
    </row>
    <row r="46" spans="1:21" ht="18" customHeight="1">
      <c r="A46" s="19" t="s">
        <v>81</v>
      </c>
      <c r="B46" s="35">
        <f t="shared" si="14"/>
        <v>0</v>
      </c>
      <c r="C46" s="35">
        <f t="shared" si="14"/>
        <v>0</v>
      </c>
      <c r="D46" s="35">
        <f t="shared" si="14"/>
        <v>0</v>
      </c>
      <c r="E46" s="35">
        <f t="shared" si="14"/>
        <v>0</v>
      </c>
      <c r="F46" s="35">
        <f t="shared" si="14"/>
        <v>0</v>
      </c>
      <c r="G46" s="35">
        <f t="shared" si="14"/>
        <v>0</v>
      </c>
      <c r="H46" s="35">
        <f t="shared" si="14"/>
        <v>0</v>
      </c>
      <c r="I46" s="35">
        <f t="shared" si="14"/>
        <v>0</v>
      </c>
      <c r="J46" s="35">
        <f t="shared" si="14"/>
        <v>0</v>
      </c>
      <c r="K46" s="35">
        <f t="shared" si="14"/>
        <v>0</v>
      </c>
      <c r="L46" s="35">
        <f t="shared" si="14"/>
        <v>0</v>
      </c>
      <c r="M46" s="35">
        <f t="shared" si="9"/>
        <v>0</v>
      </c>
      <c r="N46" s="35">
        <f t="shared" si="9"/>
        <v>0</v>
      </c>
      <c r="O46" s="35">
        <f t="shared" si="10"/>
        <v>0</v>
      </c>
      <c r="P46" s="35">
        <f t="shared" si="10"/>
        <v>0</v>
      </c>
      <c r="Q46" s="35">
        <f t="shared" si="11"/>
        <v>3.815224408829071E-06</v>
      </c>
      <c r="R46" s="35">
        <f t="shared" si="11"/>
        <v>3.720303283588042E-06</v>
      </c>
      <c r="S46" s="35">
        <f t="shared" si="12"/>
        <v>3.7672293764628857E-06</v>
      </c>
      <c r="T46" s="35">
        <f t="shared" si="12"/>
        <v>3.913857254267885E-06</v>
      </c>
      <c r="U46" s="35">
        <f t="shared" si="13"/>
        <v>4.0348737364944205E-06</v>
      </c>
    </row>
    <row r="47" spans="1:21" ht="18" customHeight="1">
      <c r="A47" s="19" t="s">
        <v>74</v>
      </c>
      <c r="B47" s="35">
        <f t="shared" si="14"/>
        <v>31.98074042364294</v>
      </c>
      <c r="C47" s="35">
        <f t="shared" si="14"/>
        <v>34.62075142204179</v>
      </c>
      <c r="D47" s="35">
        <f t="shared" si="14"/>
        <v>32.6821810973457</v>
      </c>
      <c r="E47" s="35">
        <f t="shared" si="14"/>
        <v>33.39852002867653</v>
      </c>
      <c r="F47" s="35">
        <f t="shared" si="14"/>
        <v>28.802769479450703</v>
      </c>
      <c r="G47" s="35">
        <f t="shared" si="14"/>
        <v>29.689001368427558</v>
      </c>
      <c r="H47" s="35">
        <f t="shared" si="14"/>
        <v>27.406941245741972</v>
      </c>
      <c r="I47" s="35">
        <f t="shared" si="14"/>
        <v>25.964141003155856</v>
      </c>
      <c r="J47" s="35">
        <f t="shared" si="14"/>
        <v>23.580941829711175</v>
      </c>
      <c r="K47" s="35">
        <f t="shared" si="14"/>
        <v>24.640338337503877</v>
      </c>
      <c r="L47" s="35">
        <f t="shared" si="14"/>
        <v>24.64206455327507</v>
      </c>
      <c r="M47" s="35">
        <f t="shared" si="9"/>
        <v>20.959534128832725</v>
      </c>
      <c r="N47" s="35">
        <f t="shared" si="9"/>
        <v>16.646585639189038</v>
      </c>
      <c r="O47" s="35">
        <f t="shared" si="10"/>
        <v>16.98734013067375</v>
      </c>
      <c r="P47" s="35">
        <f t="shared" si="10"/>
        <v>19.632949811955225</v>
      </c>
      <c r="Q47" s="35">
        <f t="shared" si="11"/>
        <v>11.136727799533459</v>
      </c>
      <c r="R47" s="35">
        <f t="shared" si="11"/>
        <v>12.71394673619467</v>
      </c>
      <c r="S47" s="35">
        <f t="shared" si="12"/>
        <v>10.988495747947038</v>
      </c>
      <c r="T47" s="35">
        <f t="shared" si="12"/>
        <v>8.266602719457609</v>
      </c>
      <c r="U47" s="35">
        <f t="shared" si="13"/>
        <v>6.7731851813774595</v>
      </c>
    </row>
    <row r="48" spans="1:21" ht="18" customHeight="1">
      <c r="A48" s="19" t="s">
        <v>75</v>
      </c>
      <c r="B48" s="35">
        <f t="shared" si="14"/>
        <v>11.828839360080142</v>
      </c>
      <c r="C48" s="35">
        <f t="shared" si="14"/>
        <v>7.219573148818849</v>
      </c>
      <c r="D48" s="35">
        <f t="shared" si="14"/>
        <v>7.504453817861902</v>
      </c>
      <c r="E48" s="35">
        <f t="shared" si="14"/>
        <v>7.680515269103484</v>
      </c>
      <c r="F48" s="35">
        <f t="shared" si="14"/>
        <v>8.60629028770727</v>
      </c>
      <c r="G48" s="35">
        <f t="shared" si="14"/>
        <v>12.263881010002972</v>
      </c>
      <c r="H48" s="35">
        <f t="shared" si="14"/>
        <v>5.930642409691365</v>
      </c>
      <c r="I48" s="35">
        <f t="shared" si="14"/>
        <v>4.842256794055876</v>
      </c>
      <c r="J48" s="35">
        <f t="shared" si="14"/>
        <v>3.79659453064204</v>
      </c>
      <c r="K48" s="35">
        <f t="shared" si="14"/>
        <v>6.878239196090548</v>
      </c>
      <c r="L48" s="35">
        <f t="shared" si="14"/>
        <v>6.442165344317797</v>
      </c>
      <c r="M48" s="35">
        <f t="shared" si="9"/>
        <v>5.004880387379208</v>
      </c>
      <c r="N48" s="35">
        <f t="shared" si="9"/>
        <v>4.642763524510371</v>
      </c>
      <c r="O48" s="35">
        <f t="shared" si="10"/>
        <v>3.1228154082500224</v>
      </c>
      <c r="P48" s="35">
        <f t="shared" si="10"/>
        <v>3.2638421388151304</v>
      </c>
      <c r="Q48" s="35">
        <f t="shared" si="11"/>
        <v>2.9358876718577376</v>
      </c>
      <c r="R48" s="35">
        <f t="shared" si="11"/>
        <v>2.6983731746192428</v>
      </c>
      <c r="S48" s="35">
        <f t="shared" si="12"/>
        <v>2.5956474109885637</v>
      </c>
      <c r="T48" s="35">
        <f t="shared" si="12"/>
        <v>1.9596644133546757</v>
      </c>
      <c r="U48" s="35">
        <f t="shared" si="13"/>
        <v>1.573152886248073</v>
      </c>
    </row>
    <row r="49" spans="1:21" ht="18" customHeight="1">
      <c r="A49" s="19" t="s">
        <v>76</v>
      </c>
      <c r="B49" s="35">
        <f t="shared" si="14"/>
        <v>20.01840109091805</v>
      </c>
      <c r="C49" s="35">
        <f t="shared" si="14"/>
        <v>27.248647445939948</v>
      </c>
      <c r="D49" s="35">
        <f t="shared" si="14"/>
        <v>24.76524372911927</v>
      </c>
      <c r="E49" s="35">
        <f t="shared" si="14"/>
        <v>25.075982534523177</v>
      </c>
      <c r="F49" s="35">
        <f t="shared" si="14"/>
        <v>19.340063983871378</v>
      </c>
      <c r="G49" s="35">
        <f t="shared" si="14"/>
        <v>16.216715197454178</v>
      </c>
      <c r="H49" s="35">
        <f t="shared" si="14"/>
        <v>18.95306937893587</v>
      </c>
      <c r="I49" s="35">
        <f t="shared" si="14"/>
        <v>17.389122861094982</v>
      </c>
      <c r="J49" s="35">
        <f t="shared" si="14"/>
        <v>15.677787730454282</v>
      </c>
      <c r="K49" s="35">
        <f t="shared" si="14"/>
        <v>15.100763044582305</v>
      </c>
      <c r="L49" s="35">
        <f t="shared" si="14"/>
        <v>14.793858975857319</v>
      </c>
      <c r="M49" s="35">
        <f t="shared" si="9"/>
        <v>13.737446624613932</v>
      </c>
      <c r="N49" s="35">
        <f t="shared" si="9"/>
        <v>9.906064153661918</v>
      </c>
      <c r="O49" s="35">
        <f t="shared" si="10"/>
        <v>11.427023175540171</v>
      </c>
      <c r="P49" s="35">
        <f t="shared" si="10"/>
        <v>13.960902426151323</v>
      </c>
      <c r="Q49" s="35">
        <f t="shared" si="11"/>
        <v>7.399082163833519</v>
      </c>
      <c r="R49" s="35">
        <f t="shared" si="11"/>
        <v>9.318764476862672</v>
      </c>
      <c r="S49" s="35">
        <f t="shared" si="12"/>
        <v>7.750678882987859</v>
      </c>
      <c r="T49" s="35">
        <f t="shared" si="12"/>
        <v>6.04286252944297</v>
      </c>
      <c r="U49" s="35">
        <f t="shared" si="13"/>
        <v>5.143774050621445</v>
      </c>
    </row>
    <row r="50" spans="1:21" ht="18" customHeight="1">
      <c r="A50" s="19" t="s">
        <v>77</v>
      </c>
      <c r="B50" s="35">
        <f t="shared" si="14"/>
        <v>0.232342921881993</v>
      </c>
      <c r="C50" s="35">
        <f t="shared" si="14"/>
        <v>0</v>
      </c>
      <c r="D50" s="35">
        <f t="shared" si="14"/>
        <v>0.2434564682287425</v>
      </c>
      <c r="E50" s="35">
        <f t="shared" si="14"/>
        <v>0</v>
      </c>
      <c r="F50" s="35">
        <f t="shared" si="14"/>
        <v>0</v>
      </c>
      <c r="G50" s="35">
        <f t="shared" si="14"/>
        <v>0.24018078813184832</v>
      </c>
      <c r="H50" s="35">
        <f t="shared" si="14"/>
        <v>0.20270015334230146</v>
      </c>
      <c r="I50" s="35">
        <f t="shared" si="14"/>
        <v>0.04907333264079991</v>
      </c>
      <c r="J50" s="35">
        <f t="shared" si="14"/>
        <v>0.03193536665751309</v>
      </c>
      <c r="K50" s="35">
        <f t="shared" si="14"/>
        <v>0.1665263218567382</v>
      </c>
      <c r="L50" s="35">
        <f t="shared" si="14"/>
        <v>0.13739222871559176</v>
      </c>
      <c r="M50" s="35">
        <f t="shared" si="9"/>
        <v>0.1870895528492179</v>
      </c>
      <c r="N50" s="35">
        <f t="shared" si="9"/>
        <v>0.258846571209274</v>
      </c>
      <c r="O50" s="35">
        <f t="shared" si="10"/>
        <v>0.4885816463442479</v>
      </c>
      <c r="P50" s="35">
        <f t="shared" si="10"/>
        <v>0.053640527979424896</v>
      </c>
      <c r="Q50" s="35">
        <f t="shared" si="11"/>
        <v>0</v>
      </c>
      <c r="R50" s="35">
        <f t="shared" si="11"/>
        <v>0.0015327649528382734</v>
      </c>
      <c r="S50" s="35">
        <f t="shared" si="12"/>
        <v>0.001552098503102709</v>
      </c>
      <c r="T50" s="35">
        <f t="shared" si="12"/>
        <v>0</v>
      </c>
      <c r="U50" s="35">
        <f t="shared" si="13"/>
        <v>0.01611528570355871</v>
      </c>
    </row>
    <row r="51" spans="1:21" ht="18" customHeight="1">
      <c r="A51" s="19" t="s">
        <v>78</v>
      </c>
      <c r="B51" s="35">
        <f t="shared" si="14"/>
        <v>0</v>
      </c>
      <c r="C51" s="35">
        <f t="shared" si="14"/>
        <v>0</v>
      </c>
      <c r="D51" s="35">
        <f t="shared" si="14"/>
        <v>0</v>
      </c>
      <c r="E51" s="35">
        <f t="shared" si="14"/>
        <v>0</v>
      </c>
      <c r="F51" s="35">
        <f t="shared" si="14"/>
        <v>0</v>
      </c>
      <c r="G51" s="35">
        <f t="shared" si="14"/>
        <v>0</v>
      </c>
      <c r="H51" s="35">
        <f t="shared" si="14"/>
        <v>0</v>
      </c>
      <c r="I51" s="35">
        <f t="shared" si="14"/>
        <v>0</v>
      </c>
      <c r="J51" s="35">
        <f t="shared" si="14"/>
        <v>0</v>
      </c>
      <c r="K51" s="35">
        <f t="shared" si="14"/>
        <v>0</v>
      </c>
      <c r="L51" s="35">
        <f t="shared" si="14"/>
        <v>0</v>
      </c>
      <c r="M51" s="35">
        <f t="shared" si="9"/>
        <v>0</v>
      </c>
      <c r="N51" s="35">
        <f t="shared" si="9"/>
        <v>0</v>
      </c>
      <c r="O51" s="35">
        <f t="shared" si="10"/>
        <v>0</v>
      </c>
      <c r="P51" s="35">
        <f t="shared" si="10"/>
        <v>0</v>
      </c>
      <c r="Q51" s="35">
        <f t="shared" si="11"/>
        <v>3.815224408829071E-06</v>
      </c>
      <c r="R51" s="35">
        <f t="shared" si="11"/>
        <v>3.720303283588042E-06</v>
      </c>
      <c r="S51" s="35">
        <f t="shared" si="12"/>
        <v>3.7672293764628857E-06</v>
      </c>
      <c r="T51" s="35">
        <f t="shared" si="12"/>
        <v>3.913857254267885E-06</v>
      </c>
      <c r="U51" s="35">
        <f t="shared" si="13"/>
        <v>4.0348737364944205E-06</v>
      </c>
    </row>
    <row r="52" spans="1:21" ht="18" customHeight="1">
      <c r="A52" s="19" t="s">
        <v>60</v>
      </c>
      <c r="B52" s="35">
        <f aca="true" t="shared" si="15" ref="B52:L52">SUM(B33:B51)-B34-B37-B38-B42-B48-B49</f>
        <v>99.99999999999994</v>
      </c>
      <c r="C52" s="26">
        <f t="shared" si="15"/>
        <v>100</v>
      </c>
      <c r="D52" s="26">
        <f t="shared" si="15"/>
        <v>100.00000000000009</v>
      </c>
      <c r="E52" s="26">
        <f t="shared" si="15"/>
        <v>100.00000000000001</v>
      </c>
      <c r="F52" s="26">
        <f t="shared" si="15"/>
        <v>99.99999999999999</v>
      </c>
      <c r="G52" s="26">
        <f t="shared" si="15"/>
        <v>100</v>
      </c>
      <c r="H52" s="26">
        <f t="shared" si="15"/>
        <v>100.00000000000001</v>
      </c>
      <c r="I52" s="26">
        <f t="shared" si="15"/>
        <v>100.00000000000003</v>
      </c>
      <c r="J52" s="27">
        <f t="shared" si="15"/>
        <v>99.99999999999996</v>
      </c>
      <c r="K52" s="36">
        <f t="shared" si="15"/>
        <v>99.99999999999999</v>
      </c>
      <c r="L52" s="37">
        <f t="shared" si="15"/>
        <v>99.99999999999999</v>
      </c>
      <c r="M52" s="37">
        <f aca="true" t="shared" si="16" ref="M52:U52">SUM(M33:M51)-M34-M37-M38-M42-M48-M49</f>
        <v>99.99999999999999</v>
      </c>
      <c r="N52" s="37">
        <f t="shared" si="16"/>
        <v>99.99999999999999</v>
      </c>
      <c r="O52" s="37">
        <f t="shared" si="16"/>
        <v>99.99999999999999</v>
      </c>
      <c r="P52" s="37">
        <f t="shared" si="16"/>
        <v>100</v>
      </c>
      <c r="Q52" s="37">
        <f t="shared" si="16"/>
        <v>99.99999999999997</v>
      </c>
      <c r="R52" s="37">
        <f t="shared" si="16"/>
        <v>99.99999999999997</v>
      </c>
      <c r="S52" s="37">
        <f t="shared" si="16"/>
        <v>100.00000000000003</v>
      </c>
      <c r="T52" s="37">
        <f t="shared" si="16"/>
        <v>100.00000000000003</v>
      </c>
      <c r="U52" s="37">
        <f t="shared" si="16"/>
        <v>100.00000000000004</v>
      </c>
    </row>
    <row r="53" spans="1:21" ht="18" customHeight="1">
      <c r="A53" s="19" t="s">
        <v>79</v>
      </c>
      <c r="B53" s="35">
        <f aca="true" t="shared" si="17" ref="B53:G53">SUM(B33:B36)-B34</f>
        <v>35.307804119073495</v>
      </c>
      <c r="C53" s="26">
        <f t="shared" si="17"/>
        <v>31.186912688318763</v>
      </c>
      <c r="D53" s="26">
        <f t="shared" si="17"/>
        <v>32.734380211190484</v>
      </c>
      <c r="E53" s="26">
        <f t="shared" si="17"/>
        <v>32.990254499300356</v>
      </c>
      <c r="F53" s="26">
        <f t="shared" si="17"/>
        <v>34.81757397527501</v>
      </c>
      <c r="G53" s="26">
        <f t="shared" si="17"/>
        <v>33.43848488723984</v>
      </c>
      <c r="H53" s="26">
        <f aca="true" t="shared" si="18" ref="H53:M53">SUM(H33:H36)-H34</f>
        <v>36.158531076656566</v>
      </c>
      <c r="I53" s="26">
        <f t="shared" si="18"/>
        <v>37.724629449053204</v>
      </c>
      <c r="J53" s="27">
        <f t="shared" si="18"/>
        <v>40.6591599972207</v>
      </c>
      <c r="K53" s="36">
        <f t="shared" si="18"/>
        <v>40.18995381420214</v>
      </c>
      <c r="L53" s="37">
        <f t="shared" si="18"/>
        <v>37.60595176132266</v>
      </c>
      <c r="M53" s="37">
        <f t="shared" si="18"/>
        <v>39.68495560895936</v>
      </c>
      <c r="N53" s="37">
        <f aca="true" t="shared" si="19" ref="N53:S53">SUM(N33:N36)-N34</f>
        <v>41.828959099167236</v>
      </c>
      <c r="O53" s="37">
        <f t="shared" si="19"/>
        <v>40.461583081503605</v>
      </c>
      <c r="P53" s="37">
        <f t="shared" si="19"/>
        <v>37.29481270393413</v>
      </c>
      <c r="Q53" s="37">
        <f t="shared" si="19"/>
        <v>44.72078623534182</v>
      </c>
      <c r="R53" s="37">
        <f t="shared" si="19"/>
        <v>44.432541954139154</v>
      </c>
      <c r="S53" s="37">
        <f t="shared" si="19"/>
        <v>43.46504559270516</v>
      </c>
      <c r="T53" s="37">
        <f>SUM(T33:T36)-T34</f>
        <v>46.49928951749263</v>
      </c>
      <c r="U53" s="37">
        <f>SUM(U33:U36)-U34</f>
        <v>46.76798342215638</v>
      </c>
    </row>
    <row r="54" spans="1:21" ht="18" customHeight="1">
      <c r="A54" s="19" t="s">
        <v>80</v>
      </c>
      <c r="B54" s="35">
        <f aca="true" t="shared" si="20" ref="B54:L54">+B47+B50+B51</f>
        <v>32.21308334552493</v>
      </c>
      <c r="C54" s="26">
        <f t="shared" si="20"/>
        <v>34.62075142204179</v>
      </c>
      <c r="D54" s="26">
        <f t="shared" si="20"/>
        <v>32.92563756557444</v>
      </c>
      <c r="E54" s="26">
        <f t="shared" si="20"/>
        <v>33.39852002867653</v>
      </c>
      <c r="F54" s="26">
        <f t="shared" si="20"/>
        <v>28.802769479450703</v>
      </c>
      <c r="G54" s="26">
        <f t="shared" si="20"/>
        <v>29.929182156559406</v>
      </c>
      <c r="H54" s="26">
        <f t="shared" si="20"/>
        <v>27.609641399084275</v>
      </c>
      <c r="I54" s="26">
        <f t="shared" si="20"/>
        <v>26.013214335796654</v>
      </c>
      <c r="J54" s="27">
        <f t="shared" si="20"/>
        <v>23.61287719636869</v>
      </c>
      <c r="K54" s="36">
        <f t="shared" si="20"/>
        <v>24.806864659360617</v>
      </c>
      <c r="L54" s="37">
        <f t="shared" si="20"/>
        <v>24.77945678199066</v>
      </c>
      <c r="M54" s="37">
        <f aca="true" t="shared" si="21" ref="M54:R54">+M47+M50+M51</f>
        <v>21.146623681681945</v>
      </c>
      <c r="N54" s="37">
        <f t="shared" si="21"/>
        <v>16.905432210398313</v>
      </c>
      <c r="O54" s="37">
        <f t="shared" si="21"/>
        <v>17.475921777017998</v>
      </c>
      <c r="P54" s="37">
        <f t="shared" si="21"/>
        <v>19.68659033993465</v>
      </c>
      <c r="Q54" s="37">
        <f t="shared" si="21"/>
        <v>11.136731614757867</v>
      </c>
      <c r="R54" s="37">
        <f t="shared" si="21"/>
        <v>12.715483221450791</v>
      </c>
      <c r="S54" s="37">
        <f>+S47+S50+S51</f>
        <v>10.990051613679517</v>
      </c>
      <c r="T54" s="37">
        <f>+T47+T50+T51</f>
        <v>8.266606633314863</v>
      </c>
      <c r="U54" s="37">
        <f>+U47+U50+U51</f>
        <v>6.789304501954755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81"/>
  <sheetViews>
    <sheetView view="pageBreakPreview" zoomScaleSheetLayoutView="100" zoomScalePageLayoutView="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17" sqref="T17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20" ht="15" customHeight="1">
      <c r="A1" s="38" t="s">
        <v>102</v>
      </c>
      <c r="L1" s="39" t="str">
        <f>'財政指標'!$M$1</f>
        <v>栃木市</v>
      </c>
      <c r="T1" s="39" t="str">
        <f>'財政指標'!$M$1</f>
        <v>栃木市</v>
      </c>
    </row>
    <row r="2" spans="13:21" ht="15" customHeight="1">
      <c r="M2" s="22" t="s">
        <v>171</v>
      </c>
      <c r="U2" s="22" t="s">
        <v>171</v>
      </c>
    </row>
    <row r="3" spans="1:21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188</v>
      </c>
      <c r="P3" s="2" t="s">
        <v>189</v>
      </c>
      <c r="Q3" s="2" t="s">
        <v>190</v>
      </c>
      <c r="R3" s="2" t="s">
        <v>195</v>
      </c>
      <c r="S3" s="2" t="s">
        <v>198</v>
      </c>
      <c r="T3" s="2" t="s">
        <v>199</v>
      </c>
      <c r="U3" s="2" t="s">
        <v>206</v>
      </c>
    </row>
    <row r="4" spans="1:21" ht="18" customHeight="1">
      <c r="A4" s="24" t="s">
        <v>94</v>
      </c>
      <c r="B4" s="19">
        <v>288753</v>
      </c>
      <c r="C4" s="21">
        <v>305148</v>
      </c>
      <c r="D4" s="21">
        <v>330489</v>
      </c>
      <c r="E4" s="21">
        <v>357110</v>
      </c>
      <c r="F4" s="21">
        <v>355439</v>
      </c>
      <c r="G4" s="21">
        <v>361008</v>
      </c>
      <c r="H4" s="21">
        <v>332375</v>
      </c>
      <c r="I4" s="21">
        <v>336656</v>
      </c>
      <c r="J4" s="23">
        <v>342145</v>
      </c>
      <c r="K4" s="16">
        <v>342245</v>
      </c>
      <c r="L4" s="68">
        <v>334439</v>
      </c>
      <c r="M4" s="68">
        <v>327256</v>
      </c>
      <c r="N4" s="68">
        <v>309842</v>
      </c>
      <c r="O4" s="68">
        <v>304740</v>
      </c>
      <c r="P4" s="68">
        <v>273471</v>
      </c>
      <c r="Q4" s="68">
        <v>283748</v>
      </c>
      <c r="R4" s="68">
        <v>275758</v>
      </c>
      <c r="S4" s="68">
        <v>271880</v>
      </c>
      <c r="T4" s="68">
        <v>234009</v>
      </c>
      <c r="U4" s="68">
        <v>233072</v>
      </c>
    </row>
    <row r="5" spans="1:21" ht="18" customHeight="1">
      <c r="A5" s="24" t="s">
        <v>93</v>
      </c>
      <c r="B5" s="19">
        <v>2191932</v>
      </c>
      <c r="C5" s="21">
        <v>3198442</v>
      </c>
      <c r="D5" s="21">
        <v>3139547</v>
      </c>
      <c r="E5" s="21">
        <v>2852662</v>
      </c>
      <c r="F5" s="21">
        <v>2609710</v>
      </c>
      <c r="G5" s="21">
        <v>3144850</v>
      </c>
      <c r="H5" s="21">
        <v>3470154</v>
      </c>
      <c r="I5" s="21">
        <v>3107459</v>
      </c>
      <c r="J5" s="23">
        <v>3460273</v>
      </c>
      <c r="K5" s="16">
        <v>3375148</v>
      </c>
      <c r="L5" s="68">
        <v>4228721</v>
      </c>
      <c r="M5" s="68">
        <v>3891302</v>
      </c>
      <c r="N5" s="68">
        <v>4131521</v>
      </c>
      <c r="O5" s="68">
        <v>3993609</v>
      </c>
      <c r="P5" s="68">
        <v>4649095</v>
      </c>
      <c r="Q5" s="68">
        <v>3708558</v>
      </c>
      <c r="R5" s="68">
        <v>4350693</v>
      </c>
      <c r="S5" s="68">
        <v>4050404</v>
      </c>
      <c r="T5" s="68">
        <v>4268856</v>
      </c>
      <c r="U5" s="68">
        <v>3938178</v>
      </c>
    </row>
    <row r="6" spans="1:21" ht="18" customHeight="1">
      <c r="A6" s="24" t="s">
        <v>95</v>
      </c>
      <c r="B6" s="19">
        <v>2156375</v>
      </c>
      <c r="C6" s="21">
        <v>3459711</v>
      </c>
      <c r="D6" s="21">
        <v>4028580</v>
      </c>
      <c r="E6" s="21">
        <v>2865145</v>
      </c>
      <c r="F6" s="21">
        <v>3382924</v>
      </c>
      <c r="G6" s="21">
        <v>3269168</v>
      </c>
      <c r="H6" s="21">
        <v>3866553</v>
      </c>
      <c r="I6" s="21">
        <v>4546957</v>
      </c>
      <c r="J6" s="23">
        <v>4234955</v>
      </c>
      <c r="K6" s="25">
        <v>4644750</v>
      </c>
      <c r="L6" s="68">
        <v>6414828</v>
      </c>
      <c r="M6" s="68">
        <v>5175235</v>
      </c>
      <c r="N6" s="68">
        <v>4871334</v>
      </c>
      <c r="O6" s="68">
        <v>6018878</v>
      </c>
      <c r="P6" s="68">
        <v>6134686</v>
      </c>
      <c r="Q6" s="68">
        <v>6092757</v>
      </c>
      <c r="R6" s="68">
        <v>6273082</v>
      </c>
      <c r="S6" s="68">
        <v>6690111</v>
      </c>
      <c r="T6" s="68">
        <v>6816299</v>
      </c>
      <c r="U6" s="68">
        <v>6753877</v>
      </c>
    </row>
    <row r="7" spans="1:21" ht="18" customHeight="1">
      <c r="A7" s="24" t="s">
        <v>104</v>
      </c>
      <c r="B7" s="19">
        <v>1318219</v>
      </c>
      <c r="C7" s="21">
        <v>1462370</v>
      </c>
      <c r="D7" s="21">
        <v>1564131</v>
      </c>
      <c r="E7" s="21">
        <v>1801450</v>
      </c>
      <c r="F7" s="21">
        <v>1721264</v>
      </c>
      <c r="G7" s="21">
        <v>2422316</v>
      </c>
      <c r="H7" s="21">
        <v>1807479</v>
      </c>
      <c r="I7" s="21">
        <v>1924527</v>
      </c>
      <c r="J7" s="23">
        <v>1976253</v>
      </c>
      <c r="K7" s="16">
        <v>1876345</v>
      </c>
      <c r="L7" s="68">
        <v>1943513</v>
      </c>
      <c r="M7" s="68">
        <v>1946581</v>
      </c>
      <c r="N7" s="68">
        <v>2000600</v>
      </c>
      <c r="O7" s="68">
        <v>2234647</v>
      </c>
      <c r="P7" s="68">
        <v>2145102</v>
      </c>
      <c r="Q7" s="68">
        <v>1775634</v>
      </c>
      <c r="R7" s="68">
        <v>2023565</v>
      </c>
      <c r="S7" s="68">
        <v>2217642</v>
      </c>
      <c r="T7" s="68">
        <v>2106395</v>
      </c>
      <c r="U7" s="68">
        <v>2241412</v>
      </c>
    </row>
    <row r="8" spans="1:21" ht="18" customHeight="1">
      <c r="A8" s="24" t="s">
        <v>105</v>
      </c>
      <c r="B8" s="19">
        <v>319530</v>
      </c>
      <c r="C8" s="21">
        <v>237805</v>
      </c>
      <c r="D8" s="21">
        <v>220210</v>
      </c>
      <c r="E8" s="21">
        <v>208093</v>
      </c>
      <c r="F8" s="21">
        <v>211811</v>
      </c>
      <c r="G8" s="21">
        <v>223849</v>
      </c>
      <c r="H8" s="21">
        <v>225408</v>
      </c>
      <c r="I8" s="21">
        <v>227727</v>
      </c>
      <c r="J8" s="23">
        <v>209313</v>
      </c>
      <c r="K8" s="16">
        <v>180879</v>
      </c>
      <c r="L8" s="68">
        <v>171432</v>
      </c>
      <c r="M8" s="68">
        <v>209348</v>
      </c>
      <c r="N8" s="68">
        <v>225946</v>
      </c>
      <c r="O8" s="68">
        <v>184563</v>
      </c>
      <c r="P8" s="68">
        <v>170355</v>
      </c>
      <c r="Q8" s="68">
        <v>165665</v>
      </c>
      <c r="R8" s="68">
        <v>146705</v>
      </c>
      <c r="S8" s="68">
        <v>120586</v>
      </c>
      <c r="T8" s="68">
        <v>101038</v>
      </c>
      <c r="U8" s="68">
        <v>85812</v>
      </c>
    </row>
    <row r="9" spans="1:21" ht="18" customHeight="1">
      <c r="A9" s="24" t="s">
        <v>106</v>
      </c>
      <c r="B9" s="19">
        <v>630337</v>
      </c>
      <c r="C9" s="21">
        <v>540943</v>
      </c>
      <c r="D9" s="21">
        <v>675008</v>
      </c>
      <c r="E9" s="21">
        <v>711354</v>
      </c>
      <c r="F9" s="21">
        <v>1178024</v>
      </c>
      <c r="G9" s="21">
        <v>866210</v>
      </c>
      <c r="H9" s="21">
        <v>791098</v>
      </c>
      <c r="I9" s="21">
        <v>1122106</v>
      </c>
      <c r="J9" s="23">
        <v>992568</v>
      </c>
      <c r="K9" s="16">
        <v>845443</v>
      </c>
      <c r="L9" s="68">
        <v>899168</v>
      </c>
      <c r="M9" s="68">
        <v>653756</v>
      </c>
      <c r="N9" s="68">
        <v>645993</v>
      </c>
      <c r="O9" s="68">
        <v>615748</v>
      </c>
      <c r="P9" s="68">
        <v>623348</v>
      </c>
      <c r="Q9" s="68">
        <v>580978</v>
      </c>
      <c r="R9" s="68">
        <v>474406</v>
      </c>
      <c r="S9" s="68">
        <v>381790</v>
      </c>
      <c r="T9" s="68">
        <v>322694</v>
      </c>
      <c r="U9" s="68">
        <v>244994</v>
      </c>
    </row>
    <row r="10" spans="1:21" ht="18" customHeight="1">
      <c r="A10" s="24" t="s">
        <v>107</v>
      </c>
      <c r="B10" s="19">
        <v>781350</v>
      </c>
      <c r="C10" s="21">
        <v>951986</v>
      </c>
      <c r="D10" s="21">
        <v>1204359</v>
      </c>
      <c r="E10" s="21">
        <v>1425463</v>
      </c>
      <c r="F10" s="21">
        <v>1625610</v>
      </c>
      <c r="G10" s="21">
        <v>1768360</v>
      </c>
      <c r="H10" s="21">
        <v>2511305</v>
      </c>
      <c r="I10" s="21">
        <v>1932459</v>
      </c>
      <c r="J10" s="23">
        <v>1812766</v>
      </c>
      <c r="K10" s="16">
        <v>2399219</v>
      </c>
      <c r="L10" s="68">
        <v>1933679</v>
      </c>
      <c r="M10" s="68">
        <v>1908289</v>
      </c>
      <c r="N10" s="68">
        <v>1995691</v>
      </c>
      <c r="O10" s="68">
        <v>2029174</v>
      </c>
      <c r="P10" s="68">
        <v>2982596</v>
      </c>
      <c r="Q10" s="68">
        <v>2371959</v>
      </c>
      <c r="R10" s="68">
        <v>2135745</v>
      </c>
      <c r="S10" s="68">
        <v>2066458</v>
      </c>
      <c r="T10" s="68">
        <v>1785028</v>
      </c>
      <c r="U10" s="68">
        <v>1843834</v>
      </c>
    </row>
    <row r="11" spans="1:21" ht="18" customHeight="1">
      <c r="A11" s="24" t="s">
        <v>108</v>
      </c>
      <c r="B11" s="19">
        <v>4362091</v>
      </c>
      <c r="C11" s="21">
        <v>5630351</v>
      </c>
      <c r="D11" s="21">
        <v>6105918</v>
      </c>
      <c r="E11" s="21">
        <v>7310344</v>
      </c>
      <c r="F11" s="21">
        <v>6323770</v>
      </c>
      <c r="G11" s="21">
        <v>8273808</v>
      </c>
      <c r="H11" s="21">
        <v>7017845</v>
      </c>
      <c r="I11" s="21">
        <v>6440870</v>
      </c>
      <c r="J11" s="23">
        <v>6875750</v>
      </c>
      <c r="K11" s="23">
        <v>7031798</v>
      </c>
      <c r="L11" s="68">
        <v>6716653</v>
      </c>
      <c r="M11" s="68">
        <v>6043776</v>
      </c>
      <c r="N11" s="68">
        <v>5818800</v>
      </c>
      <c r="O11" s="68">
        <v>5224747</v>
      </c>
      <c r="P11" s="68">
        <v>6496215</v>
      </c>
      <c r="Q11" s="68">
        <v>4175437</v>
      </c>
      <c r="R11" s="68">
        <v>3929611</v>
      </c>
      <c r="S11" s="68">
        <v>3702830</v>
      </c>
      <c r="T11" s="68">
        <v>3236281</v>
      </c>
      <c r="U11" s="68">
        <v>2824003</v>
      </c>
    </row>
    <row r="12" spans="1:21" ht="18" customHeight="1">
      <c r="A12" s="24" t="s">
        <v>109</v>
      </c>
      <c r="B12" s="19">
        <v>598185</v>
      </c>
      <c r="C12" s="21">
        <v>594168</v>
      </c>
      <c r="D12" s="21">
        <v>613752</v>
      </c>
      <c r="E12" s="21">
        <v>660838</v>
      </c>
      <c r="F12" s="21">
        <v>683534</v>
      </c>
      <c r="G12" s="21">
        <v>714670</v>
      </c>
      <c r="H12" s="21">
        <v>724793</v>
      </c>
      <c r="I12" s="21">
        <v>783939</v>
      </c>
      <c r="J12" s="23">
        <v>780804</v>
      </c>
      <c r="K12" s="23">
        <v>894846</v>
      </c>
      <c r="L12" s="68">
        <v>931508</v>
      </c>
      <c r="M12" s="68">
        <v>856678</v>
      </c>
      <c r="N12" s="68">
        <v>827770</v>
      </c>
      <c r="O12" s="68">
        <v>845855</v>
      </c>
      <c r="P12" s="68">
        <v>783165</v>
      </c>
      <c r="Q12" s="68">
        <v>829154</v>
      </c>
      <c r="R12" s="68">
        <v>813516</v>
      </c>
      <c r="S12" s="68">
        <v>820783</v>
      </c>
      <c r="T12" s="68">
        <v>828969</v>
      </c>
      <c r="U12" s="68">
        <v>816150</v>
      </c>
    </row>
    <row r="13" spans="1:21" ht="18" customHeight="1">
      <c r="A13" s="24" t="s">
        <v>110</v>
      </c>
      <c r="B13" s="19">
        <v>4498802</v>
      </c>
      <c r="C13" s="21">
        <v>4046567</v>
      </c>
      <c r="D13" s="21">
        <v>3839687</v>
      </c>
      <c r="E13" s="21">
        <v>4710514</v>
      </c>
      <c r="F13" s="21">
        <v>4076538</v>
      </c>
      <c r="G13" s="21">
        <v>3446410</v>
      </c>
      <c r="H13" s="21">
        <v>2881199</v>
      </c>
      <c r="I13" s="21">
        <v>3201353</v>
      </c>
      <c r="J13" s="23">
        <v>3271610</v>
      </c>
      <c r="K13" s="23">
        <v>3461556</v>
      </c>
      <c r="L13" s="68">
        <v>3263752</v>
      </c>
      <c r="M13" s="68">
        <v>3448159</v>
      </c>
      <c r="N13" s="68">
        <v>3057828</v>
      </c>
      <c r="O13" s="68">
        <v>3488401</v>
      </c>
      <c r="P13" s="68">
        <v>3302697</v>
      </c>
      <c r="Q13" s="68">
        <v>2802838</v>
      </c>
      <c r="R13" s="68">
        <v>3114552</v>
      </c>
      <c r="S13" s="68">
        <v>2879214</v>
      </c>
      <c r="T13" s="68">
        <v>2453522</v>
      </c>
      <c r="U13" s="68">
        <v>2518653</v>
      </c>
    </row>
    <row r="14" spans="1:21" ht="18" customHeight="1">
      <c r="A14" s="24" t="s">
        <v>111</v>
      </c>
      <c r="B14" s="19">
        <v>44039</v>
      </c>
      <c r="C14" s="21">
        <v>0</v>
      </c>
      <c r="D14" s="21">
        <v>58799</v>
      </c>
      <c r="E14" s="21">
        <v>0</v>
      </c>
      <c r="F14" s="21">
        <v>0</v>
      </c>
      <c r="G14" s="21">
        <v>66087</v>
      </c>
      <c r="H14" s="21">
        <v>53938</v>
      </c>
      <c r="I14" s="21">
        <v>13284</v>
      </c>
      <c r="J14" s="23">
        <v>8650</v>
      </c>
      <c r="K14" s="23">
        <v>47555</v>
      </c>
      <c r="L14" s="68">
        <v>42380</v>
      </c>
      <c r="M14" s="68">
        <v>52379</v>
      </c>
      <c r="N14" s="68">
        <v>71394</v>
      </c>
      <c r="O14" s="68">
        <v>140158</v>
      </c>
      <c r="P14" s="68">
        <v>16822</v>
      </c>
      <c r="Q14" s="68">
        <v>0</v>
      </c>
      <c r="R14" s="68">
        <v>412</v>
      </c>
      <c r="S14" s="68">
        <v>0</v>
      </c>
      <c r="T14" s="68">
        <v>0</v>
      </c>
      <c r="U14" s="68">
        <v>3994</v>
      </c>
    </row>
    <row r="15" spans="1:21" ht="18" customHeight="1">
      <c r="A15" s="24" t="s">
        <v>112</v>
      </c>
      <c r="B15" s="19">
        <v>1764698</v>
      </c>
      <c r="C15" s="21">
        <v>1851858</v>
      </c>
      <c r="D15" s="21">
        <v>1975498</v>
      </c>
      <c r="E15" s="21">
        <v>2126940</v>
      </c>
      <c r="F15" s="21">
        <v>2218274</v>
      </c>
      <c r="G15" s="21">
        <v>2371084</v>
      </c>
      <c r="H15" s="21">
        <v>2605187</v>
      </c>
      <c r="I15" s="21">
        <v>2895922</v>
      </c>
      <c r="J15" s="23">
        <v>3098498</v>
      </c>
      <c r="K15" s="16">
        <v>3450861</v>
      </c>
      <c r="L15" s="68">
        <v>3316621</v>
      </c>
      <c r="M15" s="68">
        <v>3471082</v>
      </c>
      <c r="N15" s="68">
        <v>3599047</v>
      </c>
      <c r="O15" s="68">
        <v>3582518</v>
      </c>
      <c r="P15" s="68">
        <v>3553562</v>
      </c>
      <c r="Q15" s="68">
        <v>3424048</v>
      </c>
      <c r="R15" s="68">
        <v>3341482</v>
      </c>
      <c r="S15" s="68">
        <v>3342595</v>
      </c>
      <c r="T15" s="68">
        <v>3397149</v>
      </c>
      <c r="U15" s="68">
        <v>3279942</v>
      </c>
    </row>
    <row r="16" spans="1:21" ht="18" customHeight="1">
      <c r="A16" s="24" t="s">
        <v>82</v>
      </c>
      <c r="B16" s="19">
        <v>0</v>
      </c>
      <c r="C16" s="21">
        <v>516043</v>
      </c>
      <c r="D16" s="21">
        <v>395773</v>
      </c>
      <c r="E16" s="21">
        <v>598016</v>
      </c>
      <c r="F16" s="21">
        <v>505000</v>
      </c>
      <c r="G16" s="21">
        <v>587703</v>
      </c>
      <c r="H16" s="21">
        <v>322414</v>
      </c>
      <c r="I16" s="21">
        <v>536433</v>
      </c>
      <c r="J16" s="23">
        <v>22373</v>
      </c>
      <c r="K16" s="16">
        <v>6496</v>
      </c>
      <c r="L16" s="68">
        <v>649301</v>
      </c>
      <c r="M16" s="68">
        <v>12912</v>
      </c>
      <c r="N16" s="68">
        <v>25824</v>
      </c>
      <c r="O16" s="68">
        <v>23672</v>
      </c>
      <c r="P16" s="68">
        <v>229502</v>
      </c>
      <c r="Q16" s="68">
        <v>0</v>
      </c>
      <c r="R16" s="68">
        <v>0</v>
      </c>
      <c r="S16" s="68">
        <v>0</v>
      </c>
      <c r="T16" s="68">
        <v>0</v>
      </c>
      <c r="U16" s="68"/>
    </row>
    <row r="17" spans="1:21" ht="18" customHeight="1">
      <c r="A17" s="24" t="s">
        <v>114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  <c r="R17" s="68">
        <v>1</v>
      </c>
      <c r="S17" s="68">
        <v>1</v>
      </c>
      <c r="T17" s="68">
        <v>1</v>
      </c>
      <c r="U17" s="68">
        <v>1</v>
      </c>
    </row>
    <row r="18" spans="1:21" ht="18" customHeight="1">
      <c r="A18" s="24" t="s">
        <v>113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  <c r="R18" s="68">
        <v>1</v>
      </c>
      <c r="S18" s="68">
        <v>1</v>
      </c>
      <c r="T18" s="68">
        <v>1</v>
      </c>
      <c r="U18" s="68">
        <v>1</v>
      </c>
    </row>
    <row r="19" spans="1:21" ht="18" customHeight="1">
      <c r="A19" s="24" t="s">
        <v>115</v>
      </c>
      <c r="B19" s="19">
        <f aca="true" t="shared" si="0" ref="B19:G19">SUM(B4:B18)</f>
        <v>18954311</v>
      </c>
      <c r="C19" s="21">
        <f t="shared" si="0"/>
        <v>22795392</v>
      </c>
      <c r="D19" s="21">
        <f t="shared" si="0"/>
        <v>24151751</v>
      </c>
      <c r="E19" s="21">
        <f t="shared" si="0"/>
        <v>25627929</v>
      </c>
      <c r="F19" s="21">
        <f t="shared" si="0"/>
        <v>24891898</v>
      </c>
      <c r="G19" s="21">
        <f t="shared" si="0"/>
        <v>27515523</v>
      </c>
      <c r="H19" s="21">
        <f aca="true" t="shared" si="1" ref="H19:U19">SUM(H4:H18)</f>
        <v>26609748</v>
      </c>
      <c r="I19" s="21">
        <f t="shared" si="1"/>
        <v>27069692</v>
      </c>
      <c r="J19" s="21">
        <f t="shared" si="1"/>
        <v>27085958</v>
      </c>
      <c r="K19" s="21">
        <f t="shared" si="1"/>
        <v>28557141</v>
      </c>
      <c r="L19" s="69">
        <f t="shared" si="1"/>
        <v>30845995</v>
      </c>
      <c r="M19" s="69">
        <f t="shared" si="1"/>
        <v>27996753</v>
      </c>
      <c r="N19" s="69">
        <f t="shared" si="1"/>
        <v>27581590</v>
      </c>
      <c r="O19" s="69">
        <f t="shared" si="1"/>
        <v>28686710</v>
      </c>
      <c r="P19" s="69">
        <f t="shared" si="1"/>
        <v>31360616</v>
      </c>
      <c r="Q19" s="69">
        <f t="shared" si="1"/>
        <v>26210778</v>
      </c>
      <c r="R19" s="69">
        <f t="shared" si="1"/>
        <v>26879529</v>
      </c>
      <c r="S19" s="69">
        <f t="shared" si="1"/>
        <v>26544295</v>
      </c>
      <c r="T19" s="69">
        <f t="shared" si="1"/>
        <v>25550242</v>
      </c>
      <c r="U19" s="69">
        <f t="shared" si="1"/>
        <v>24783923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30" customHeight="1"/>
    <row r="30" spans="1:21" ht="18" customHeight="1">
      <c r="A30" s="38" t="s">
        <v>103</v>
      </c>
      <c r="L30" s="39"/>
      <c r="M30" s="39" t="str">
        <f>'財政指標'!$M$1</f>
        <v>栃木市</v>
      </c>
      <c r="P30" s="39"/>
      <c r="Q30" s="39"/>
      <c r="R30" s="39"/>
      <c r="S30" s="39"/>
      <c r="T30" s="39" t="str">
        <f>'財政指標'!$M$1</f>
        <v>栃木市</v>
      </c>
      <c r="U30" s="39" t="str">
        <f>'財政指標'!$M$1</f>
        <v>栃木市</v>
      </c>
    </row>
    <row r="31" ht="18" customHeight="1"/>
    <row r="32" spans="1:21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67" t="s">
        <v>176</v>
      </c>
      <c r="N32" s="67" t="s">
        <v>184</v>
      </c>
      <c r="O32" s="2" t="s">
        <v>188</v>
      </c>
      <c r="P32" s="2" t="s">
        <v>189</v>
      </c>
      <c r="Q32" s="2" t="s">
        <v>194</v>
      </c>
      <c r="R32" s="2" t="s">
        <v>195</v>
      </c>
      <c r="S32" s="2" t="s">
        <v>198</v>
      </c>
      <c r="T32" s="2" t="s">
        <v>199</v>
      </c>
      <c r="U32" s="2" t="s">
        <v>199</v>
      </c>
    </row>
    <row r="33" spans="1:21" s="41" customFormat="1" ht="18" customHeight="1">
      <c r="A33" s="24" t="s">
        <v>94</v>
      </c>
      <c r="B33" s="40">
        <f>B4/B$19*100</f>
        <v>1.5234159658982065</v>
      </c>
      <c r="C33" s="40">
        <f aca="true" t="shared" si="2" ref="C33:L33">C4/C$19*100</f>
        <v>1.3386389670333372</v>
      </c>
      <c r="D33" s="40">
        <f t="shared" si="2"/>
        <v>1.368385257035815</v>
      </c>
      <c r="E33" s="40">
        <f t="shared" si="2"/>
        <v>1.393440726326345</v>
      </c>
      <c r="F33" s="40">
        <f t="shared" si="2"/>
        <v>1.4279304856544086</v>
      </c>
      <c r="G33" s="40">
        <f t="shared" si="2"/>
        <v>1.3120157665184122</v>
      </c>
      <c r="H33" s="40">
        <f t="shared" si="2"/>
        <v>1.2490723324399764</v>
      </c>
      <c r="I33" s="40">
        <f t="shared" si="2"/>
        <v>1.243663947118423</v>
      </c>
      <c r="J33" s="40">
        <f t="shared" si="2"/>
        <v>1.2631821994259904</v>
      </c>
      <c r="K33" s="40">
        <f t="shared" si="2"/>
        <v>1.1984568063028438</v>
      </c>
      <c r="L33" s="40">
        <f t="shared" si="2"/>
        <v>1.084221792812973</v>
      </c>
      <c r="M33" s="40">
        <f aca="true" t="shared" si="3" ref="M33:N47">M4/M$19*100</f>
        <v>1.1689069800344347</v>
      </c>
      <c r="N33" s="40">
        <f t="shared" si="3"/>
        <v>1.1233652592181957</v>
      </c>
      <c r="O33" s="40">
        <f aca="true" t="shared" si="4" ref="O33:P47">O4/O$19*100</f>
        <v>1.0623037636591997</v>
      </c>
      <c r="P33" s="40">
        <f t="shared" si="4"/>
        <v>0.8720204985769413</v>
      </c>
      <c r="Q33" s="40">
        <f aca="true" t="shared" si="5" ref="Q33:R47">Q4/Q$19*100</f>
        <v>1.082562295556431</v>
      </c>
      <c r="R33" s="40">
        <f t="shared" si="5"/>
        <v>1.0259033928756713</v>
      </c>
      <c r="S33" s="40">
        <f aca="true" t="shared" si="6" ref="S33:T47">S4/S$19*100</f>
        <v>1.0242502202450658</v>
      </c>
      <c r="T33" s="40">
        <f t="shared" si="6"/>
        <v>0.9158778222139735</v>
      </c>
      <c r="U33" s="40">
        <f aca="true" t="shared" si="7" ref="U33:U47">U4/U$19*100</f>
        <v>0.9404160915122275</v>
      </c>
    </row>
    <row r="34" spans="1:21" s="41" customFormat="1" ht="18" customHeight="1">
      <c r="A34" s="24" t="s">
        <v>93</v>
      </c>
      <c r="B34" s="40">
        <f aca="true" t="shared" si="8" ref="B34:L47">B5/B$19*100</f>
        <v>11.564292682545938</v>
      </c>
      <c r="C34" s="40">
        <f t="shared" si="8"/>
        <v>14.031090143130681</v>
      </c>
      <c r="D34" s="40">
        <f t="shared" si="8"/>
        <v>12.99925210391578</v>
      </c>
      <c r="E34" s="40">
        <f t="shared" si="8"/>
        <v>11.131067204064752</v>
      </c>
      <c r="F34" s="40">
        <f t="shared" si="8"/>
        <v>10.48417440887794</v>
      </c>
      <c r="G34" s="40">
        <f t="shared" si="8"/>
        <v>11.429366616073407</v>
      </c>
      <c r="H34" s="40">
        <f t="shared" si="8"/>
        <v>13.040912676061419</v>
      </c>
      <c r="I34" s="40">
        <f t="shared" si="8"/>
        <v>11.479476752081258</v>
      </c>
      <c r="J34" s="40">
        <f t="shared" si="8"/>
        <v>12.775154565328647</v>
      </c>
      <c r="K34" s="40">
        <f t="shared" si="8"/>
        <v>11.818928232346508</v>
      </c>
      <c r="L34" s="40">
        <f t="shared" si="8"/>
        <v>13.709141170515004</v>
      </c>
      <c r="M34" s="40">
        <f t="shared" si="3"/>
        <v>13.899118944257571</v>
      </c>
      <c r="N34" s="40">
        <f t="shared" si="3"/>
        <v>14.97927059317465</v>
      </c>
      <c r="O34" s="40">
        <f t="shared" si="4"/>
        <v>13.92146049512126</v>
      </c>
      <c r="P34" s="40">
        <f t="shared" si="4"/>
        <v>14.82462908254098</v>
      </c>
      <c r="Q34" s="40">
        <f t="shared" si="5"/>
        <v>14.14898100315832</v>
      </c>
      <c r="R34" s="40">
        <f t="shared" si="5"/>
        <v>16.18589745378351</v>
      </c>
      <c r="S34" s="40">
        <f t="shared" si="6"/>
        <v>15.259037770639605</v>
      </c>
      <c r="T34" s="40">
        <f t="shared" si="6"/>
        <v>16.707693023024987</v>
      </c>
      <c r="U34" s="40">
        <f t="shared" si="7"/>
        <v>15.890050981840123</v>
      </c>
    </row>
    <row r="35" spans="1:21" s="41" customFormat="1" ht="18" customHeight="1">
      <c r="A35" s="24" t="s">
        <v>95</v>
      </c>
      <c r="B35" s="40">
        <f t="shared" si="8"/>
        <v>11.376699474858253</v>
      </c>
      <c r="C35" s="40">
        <f t="shared" si="8"/>
        <v>15.17723845240301</v>
      </c>
      <c r="D35" s="40">
        <f t="shared" si="8"/>
        <v>16.68028127650041</v>
      </c>
      <c r="E35" s="40">
        <f t="shared" si="8"/>
        <v>11.179775782896854</v>
      </c>
      <c r="F35" s="40">
        <f t="shared" si="8"/>
        <v>13.590462245988636</v>
      </c>
      <c r="G35" s="40">
        <f t="shared" si="8"/>
        <v>11.881177035958938</v>
      </c>
      <c r="H35" s="40">
        <f t="shared" si="8"/>
        <v>14.530588564762056</v>
      </c>
      <c r="I35" s="40">
        <f t="shared" si="8"/>
        <v>16.797224733846253</v>
      </c>
      <c r="J35" s="40">
        <f t="shared" si="8"/>
        <v>15.635241699776689</v>
      </c>
      <c r="K35" s="40">
        <f t="shared" si="8"/>
        <v>16.264758436427513</v>
      </c>
      <c r="L35" s="40">
        <f t="shared" si="8"/>
        <v>20.796307591958048</v>
      </c>
      <c r="M35" s="40">
        <f t="shared" si="3"/>
        <v>18.485125757261923</v>
      </c>
      <c r="N35" s="40">
        <f t="shared" si="3"/>
        <v>17.66154162976101</v>
      </c>
      <c r="O35" s="40">
        <f t="shared" si="4"/>
        <v>20.9814161331153</v>
      </c>
      <c r="P35" s="40">
        <f t="shared" si="4"/>
        <v>19.561752230887304</v>
      </c>
      <c r="Q35" s="40">
        <f t="shared" si="5"/>
        <v>23.24523522346418</v>
      </c>
      <c r="R35" s="40">
        <f t="shared" si="5"/>
        <v>23.337767562817042</v>
      </c>
      <c r="S35" s="40">
        <f t="shared" si="6"/>
        <v>25.203573875290342</v>
      </c>
      <c r="T35" s="40">
        <f t="shared" si="6"/>
        <v>26.67802128840893</v>
      </c>
      <c r="U35" s="40">
        <f t="shared" si="7"/>
        <v>27.251040926813726</v>
      </c>
    </row>
    <row r="36" spans="1:21" s="41" customFormat="1" ht="18" customHeight="1">
      <c r="A36" s="24" t="s">
        <v>104</v>
      </c>
      <c r="B36" s="40">
        <f t="shared" si="8"/>
        <v>6.954718638941822</v>
      </c>
      <c r="C36" s="40">
        <f t="shared" si="8"/>
        <v>6.415200054467149</v>
      </c>
      <c r="D36" s="40">
        <f t="shared" si="8"/>
        <v>6.4762633566402705</v>
      </c>
      <c r="E36" s="40">
        <f t="shared" si="8"/>
        <v>7.029245320603159</v>
      </c>
      <c r="F36" s="40">
        <f t="shared" si="8"/>
        <v>6.914956826514394</v>
      </c>
      <c r="G36" s="40">
        <f t="shared" si="8"/>
        <v>8.803452509334459</v>
      </c>
      <c r="H36" s="40">
        <f t="shared" si="8"/>
        <v>6.792544596814672</v>
      </c>
      <c r="I36" s="40">
        <f t="shared" si="8"/>
        <v>7.109526772598669</v>
      </c>
      <c r="J36" s="40">
        <f t="shared" si="8"/>
        <v>7.296227070868233</v>
      </c>
      <c r="K36" s="40">
        <f t="shared" si="8"/>
        <v>6.570493173668892</v>
      </c>
      <c r="L36" s="40">
        <f t="shared" si="8"/>
        <v>6.300698032272909</v>
      </c>
      <c r="M36" s="40">
        <f t="shared" si="3"/>
        <v>6.952881285911977</v>
      </c>
      <c r="N36" s="40">
        <f t="shared" si="3"/>
        <v>7.25338894530736</v>
      </c>
      <c r="O36" s="40">
        <f t="shared" si="4"/>
        <v>7.789833689537769</v>
      </c>
      <c r="P36" s="40">
        <f t="shared" si="4"/>
        <v>6.840114365100482</v>
      </c>
      <c r="Q36" s="40">
        <f t="shared" si="5"/>
        <v>6.774442177946797</v>
      </c>
      <c r="R36" s="40">
        <f t="shared" si="5"/>
        <v>7.528275514053837</v>
      </c>
      <c r="S36" s="40">
        <f t="shared" si="6"/>
        <v>8.354495758881523</v>
      </c>
      <c r="T36" s="40">
        <f t="shared" si="6"/>
        <v>8.244129351103602</v>
      </c>
      <c r="U36" s="40">
        <f t="shared" si="7"/>
        <v>9.043814411463432</v>
      </c>
    </row>
    <row r="37" spans="1:21" s="41" customFormat="1" ht="18" customHeight="1">
      <c r="A37" s="24" t="s">
        <v>105</v>
      </c>
      <c r="B37" s="40">
        <f t="shared" si="8"/>
        <v>1.6857906362304595</v>
      </c>
      <c r="C37" s="40">
        <f t="shared" si="8"/>
        <v>1.0432152252525422</v>
      </c>
      <c r="D37" s="40">
        <f t="shared" si="8"/>
        <v>0.9117765415849145</v>
      </c>
      <c r="E37" s="40">
        <f t="shared" si="8"/>
        <v>0.8119774329014257</v>
      </c>
      <c r="F37" s="40">
        <f t="shared" si="8"/>
        <v>0.8509234611197587</v>
      </c>
      <c r="G37" s="40">
        <f t="shared" si="8"/>
        <v>0.8135371441058924</v>
      </c>
      <c r="H37" s="40">
        <f t="shared" si="8"/>
        <v>0.8470880671248747</v>
      </c>
      <c r="I37" s="40">
        <f t="shared" si="8"/>
        <v>0.8412618806301897</v>
      </c>
      <c r="J37" s="40">
        <f t="shared" si="8"/>
        <v>0.7727731099634726</v>
      </c>
      <c r="K37" s="40">
        <f t="shared" si="8"/>
        <v>0.6333932377894552</v>
      </c>
      <c r="L37" s="40">
        <f t="shared" si="8"/>
        <v>0.5557674505231555</v>
      </c>
      <c r="M37" s="40">
        <f t="shared" si="3"/>
        <v>0.7477581418102307</v>
      </c>
      <c r="N37" s="40">
        <f t="shared" si="3"/>
        <v>0.8191913519126345</v>
      </c>
      <c r="O37" s="40">
        <f t="shared" si="4"/>
        <v>0.643374580075582</v>
      </c>
      <c r="P37" s="40">
        <f t="shared" si="4"/>
        <v>0.5432131817818885</v>
      </c>
      <c r="Q37" s="40">
        <f t="shared" si="5"/>
        <v>0.6320491516886679</v>
      </c>
      <c r="R37" s="40">
        <f t="shared" si="5"/>
        <v>0.5457870932187837</v>
      </c>
      <c r="S37" s="40">
        <f t="shared" si="6"/>
        <v>0.4542821724969527</v>
      </c>
      <c r="T37" s="40">
        <f t="shared" si="6"/>
        <v>0.3954483092567186</v>
      </c>
      <c r="U37" s="40">
        <f t="shared" si="7"/>
        <v>0.34624058507605915</v>
      </c>
    </row>
    <row r="38" spans="1:21" s="41" customFormat="1" ht="18" customHeight="1">
      <c r="A38" s="24" t="s">
        <v>106</v>
      </c>
      <c r="B38" s="40">
        <f t="shared" si="8"/>
        <v>3.3255600797095712</v>
      </c>
      <c r="C38" s="40">
        <f t="shared" si="8"/>
        <v>2.3730366207345766</v>
      </c>
      <c r="D38" s="40">
        <f t="shared" si="8"/>
        <v>2.7948615402667905</v>
      </c>
      <c r="E38" s="40">
        <f t="shared" si="8"/>
        <v>2.7756983406657634</v>
      </c>
      <c r="F38" s="40">
        <f t="shared" si="8"/>
        <v>4.732559967906023</v>
      </c>
      <c r="G38" s="40">
        <f t="shared" si="8"/>
        <v>3.148077541539007</v>
      </c>
      <c r="H38" s="40">
        <f t="shared" si="8"/>
        <v>2.9729631411766846</v>
      </c>
      <c r="I38" s="40">
        <f t="shared" si="8"/>
        <v>4.145248494146147</v>
      </c>
      <c r="J38" s="40">
        <f t="shared" si="8"/>
        <v>3.6645113309265267</v>
      </c>
      <c r="K38" s="40">
        <f t="shared" si="8"/>
        <v>2.9605309579134693</v>
      </c>
      <c r="L38" s="40">
        <f t="shared" si="8"/>
        <v>2.9150234900835588</v>
      </c>
      <c r="M38" s="40">
        <f t="shared" si="3"/>
        <v>2.335113646928985</v>
      </c>
      <c r="N38" s="40">
        <f t="shared" si="3"/>
        <v>2.342116607490721</v>
      </c>
      <c r="O38" s="40">
        <f t="shared" si="4"/>
        <v>2.146457366494799</v>
      </c>
      <c r="P38" s="40">
        <f t="shared" si="4"/>
        <v>1.9876777930637586</v>
      </c>
      <c r="Q38" s="40">
        <f t="shared" si="5"/>
        <v>2.2165614465926957</v>
      </c>
      <c r="R38" s="40">
        <f t="shared" si="5"/>
        <v>1.7649341995538685</v>
      </c>
      <c r="S38" s="40">
        <f t="shared" si="6"/>
        <v>1.4383128276716335</v>
      </c>
      <c r="T38" s="40">
        <f t="shared" si="6"/>
        <v>1.262978252808721</v>
      </c>
      <c r="U38" s="40">
        <f t="shared" si="7"/>
        <v>0.9885198561987141</v>
      </c>
    </row>
    <row r="39" spans="1:21" s="41" customFormat="1" ht="18" customHeight="1">
      <c r="A39" s="24" t="s">
        <v>107</v>
      </c>
      <c r="B39" s="40">
        <f t="shared" si="8"/>
        <v>4.122281205579037</v>
      </c>
      <c r="C39" s="40">
        <f t="shared" si="8"/>
        <v>4.176221229273004</v>
      </c>
      <c r="D39" s="40">
        <f t="shared" si="8"/>
        <v>4.986632232172317</v>
      </c>
      <c r="E39" s="40">
        <f t="shared" si="8"/>
        <v>5.562146672093558</v>
      </c>
      <c r="F39" s="40">
        <f t="shared" si="8"/>
        <v>6.530679179225304</v>
      </c>
      <c r="G39" s="40">
        <f t="shared" si="8"/>
        <v>6.42677226233352</v>
      </c>
      <c r="H39" s="40">
        <f t="shared" si="8"/>
        <v>9.437537702348777</v>
      </c>
      <c r="I39" s="40">
        <f t="shared" si="8"/>
        <v>7.138828916117701</v>
      </c>
      <c r="J39" s="40">
        <f t="shared" si="8"/>
        <v>6.692641257141431</v>
      </c>
      <c r="K39" s="40">
        <f t="shared" si="8"/>
        <v>8.4014677799854</v>
      </c>
      <c r="L39" s="40">
        <f t="shared" si="8"/>
        <v>6.268817070092893</v>
      </c>
      <c r="M39" s="40">
        <f t="shared" si="3"/>
        <v>6.816108282271162</v>
      </c>
      <c r="N39" s="40">
        <f t="shared" si="3"/>
        <v>7.235590841572223</v>
      </c>
      <c r="O39" s="40">
        <f t="shared" si="4"/>
        <v>7.073568213294588</v>
      </c>
      <c r="P39" s="40">
        <f t="shared" si="4"/>
        <v>9.510642265445297</v>
      </c>
      <c r="Q39" s="40">
        <f t="shared" si="5"/>
        <v>9.049555873541792</v>
      </c>
      <c r="R39" s="40">
        <f t="shared" si="5"/>
        <v>7.9456191364067426</v>
      </c>
      <c r="S39" s="40">
        <f t="shared" si="6"/>
        <v>7.784942112796742</v>
      </c>
      <c r="T39" s="40">
        <f t="shared" si="6"/>
        <v>6.986344786871294</v>
      </c>
      <c r="U39" s="40">
        <f t="shared" si="7"/>
        <v>7.439637381055453</v>
      </c>
    </row>
    <row r="40" spans="1:21" s="41" customFormat="1" ht="18" customHeight="1">
      <c r="A40" s="24" t="s">
        <v>108</v>
      </c>
      <c r="B40" s="40">
        <f t="shared" si="8"/>
        <v>23.013714399853416</v>
      </c>
      <c r="C40" s="40">
        <f t="shared" si="8"/>
        <v>24.699513831567362</v>
      </c>
      <c r="D40" s="40">
        <f t="shared" si="8"/>
        <v>25.281471310299615</v>
      </c>
      <c r="E40" s="40">
        <f t="shared" si="8"/>
        <v>28.524911240389343</v>
      </c>
      <c r="F40" s="40">
        <f t="shared" si="8"/>
        <v>25.404932962524597</v>
      </c>
      <c r="G40" s="40">
        <f t="shared" si="8"/>
        <v>30.069601075727327</v>
      </c>
      <c r="H40" s="40">
        <f t="shared" si="8"/>
        <v>26.37321105032637</v>
      </c>
      <c r="I40" s="40">
        <f t="shared" si="8"/>
        <v>23.79365823593412</v>
      </c>
      <c r="J40" s="40">
        <f t="shared" si="8"/>
        <v>25.384924542820304</v>
      </c>
      <c r="K40" s="40">
        <f t="shared" si="8"/>
        <v>24.623606403736282</v>
      </c>
      <c r="L40" s="40">
        <f t="shared" si="8"/>
        <v>21.774797668222405</v>
      </c>
      <c r="M40" s="40">
        <f t="shared" si="3"/>
        <v>21.587417655183085</v>
      </c>
      <c r="N40" s="40">
        <f t="shared" si="3"/>
        <v>21.09668079323926</v>
      </c>
      <c r="O40" s="40">
        <f t="shared" si="4"/>
        <v>18.213127263461022</v>
      </c>
      <c r="P40" s="40">
        <f t="shared" si="4"/>
        <v>20.71456440779097</v>
      </c>
      <c r="Q40" s="40">
        <f t="shared" si="5"/>
        <v>15.930229159928027</v>
      </c>
      <c r="R40" s="40">
        <f t="shared" si="5"/>
        <v>14.619344706523691</v>
      </c>
      <c r="S40" s="40">
        <f t="shared" si="6"/>
        <v>13.949626463991605</v>
      </c>
      <c r="T40" s="40">
        <f t="shared" si="6"/>
        <v>12.666341868699327</v>
      </c>
      <c r="U40" s="40">
        <f t="shared" si="7"/>
        <v>11.394495536481452</v>
      </c>
    </row>
    <row r="41" spans="1:21" s="41" customFormat="1" ht="18" customHeight="1">
      <c r="A41" s="24" t="s">
        <v>109</v>
      </c>
      <c r="B41" s="40">
        <f t="shared" si="8"/>
        <v>3.1559311230041547</v>
      </c>
      <c r="C41" s="40">
        <f t="shared" si="8"/>
        <v>2.6065267927833835</v>
      </c>
      <c r="D41" s="40">
        <f t="shared" si="8"/>
        <v>2.541231896602445</v>
      </c>
      <c r="E41" s="40">
        <f t="shared" si="8"/>
        <v>2.578585261415388</v>
      </c>
      <c r="F41" s="40">
        <f t="shared" si="8"/>
        <v>2.746009966777142</v>
      </c>
      <c r="G41" s="40">
        <f t="shared" si="8"/>
        <v>2.5973338758634537</v>
      </c>
      <c r="H41" s="40">
        <f t="shared" si="8"/>
        <v>2.7237875383111483</v>
      </c>
      <c r="I41" s="40">
        <f t="shared" si="8"/>
        <v>2.8960026586190932</v>
      </c>
      <c r="J41" s="40">
        <f t="shared" si="8"/>
        <v>2.8826892517517746</v>
      </c>
      <c r="K41" s="40">
        <f t="shared" si="8"/>
        <v>3.1335279676631496</v>
      </c>
      <c r="L41" s="40">
        <f t="shared" si="8"/>
        <v>3.0198669227560986</v>
      </c>
      <c r="M41" s="40">
        <f t="shared" si="3"/>
        <v>3.0599191270501978</v>
      </c>
      <c r="N41" s="40">
        <f t="shared" si="3"/>
        <v>3.0011685330686158</v>
      </c>
      <c r="O41" s="40">
        <f t="shared" si="4"/>
        <v>2.948595360011657</v>
      </c>
      <c r="P41" s="40">
        <f t="shared" si="4"/>
        <v>2.497288318571293</v>
      </c>
      <c r="Q41" s="40">
        <f t="shared" si="5"/>
        <v>3.1634085794782587</v>
      </c>
      <c r="R41" s="40">
        <f t="shared" si="5"/>
        <v>3.0265262460514095</v>
      </c>
      <c r="S41" s="40">
        <f t="shared" si="6"/>
        <v>3.0921258221399364</v>
      </c>
      <c r="T41" s="40">
        <f t="shared" si="6"/>
        <v>3.2444663342131945</v>
      </c>
      <c r="U41" s="40">
        <f t="shared" si="7"/>
        <v>3.293062200039921</v>
      </c>
    </row>
    <row r="42" spans="1:21" s="41" customFormat="1" ht="18" customHeight="1">
      <c r="A42" s="24" t="s">
        <v>110</v>
      </c>
      <c r="B42" s="40">
        <f t="shared" si="8"/>
        <v>23.734980395752714</v>
      </c>
      <c r="C42" s="40">
        <f t="shared" si="8"/>
        <v>17.75168858688633</v>
      </c>
      <c r="D42" s="40">
        <f t="shared" si="8"/>
        <v>15.89817235197564</v>
      </c>
      <c r="E42" s="40">
        <f t="shared" si="8"/>
        <v>18.38039273481677</v>
      </c>
      <c r="F42" s="40">
        <f t="shared" si="8"/>
        <v>16.37696731683538</v>
      </c>
      <c r="G42" s="40">
        <f t="shared" si="8"/>
        <v>12.525329792931794</v>
      </c>
      <c r="H42" s="40">
        <f t="shared" si="8"/>
        <v>10.827607236265447</v>
      </c>
      <c r="I42" s="40">
        <f t="shared" si="8"/>
        <v>11.826336997111014</v>
      </c>
      <c r="J42" s="40">
        <f t="shared" si="8"/>
        <v>12.078620220853919</v>
      </c>
      <c r="K42" s="40">
        <f t="shared" si="8"/>
        <v>12.121507541668825</v>
      </c>
      <c r="L42" s="40">
        <f t="shared" si="8"/>
        <v>10.580796631783155</v>
      </c>
      <c r="M42" s="40">
        <f t="shared" si="3"/>
        <v>12.316281820252513</v>
      </c>
      <c r="N42" s="40">
        <f t="shared" si="3"/>
        <v>11.086481961337254</v>
      </c>
      <c r="O42" s="40">
        <f t="shared" si="4"/>
        <v>12.160338358773103</v>
      </c>
      <c r="P42" s="40">
        <f t="shared" si="4"/>
        <v>10.531352445372884</v>
      </c>
      <c r="Q42" s="40">
        <f t="shared" si="5"/>
        <v>10.693455951593654</v>
      </c>
      <c r="R42" s="40">
        <f t="shared" si="5"/>
        <v>11.587078032505703</v>
      </c>
      <c r="S42" s="40">
        <f t="shared" si="6"/>
        <v>10.84682791537692</v>
      </c>
      <c r="T42" s="40">
        <f t="shared" si="6"/>
        <v>9.60273487820585</v>
      </c>
      <c r="U42" s="40">
        <f t="shared" si="7"/>
        <v>10.16244684104288</v>
      </c>
    </row>
    <row r="43" spans="1:21" s="41" customFormat="1" ht="18" customHeight="1">
      <c r="A43" s="24" t="s">
        <v>111</v>
      </c>
      <c r="B43" s="40">
        <f t="shared" si="8"/>
        <v>0.232342921881993</v>
      </c>
      <c r="C43" s="40">
        <f t="shared" si="8"/>
        <v>0</v>
      </c>
      <c r="D43" s="40">
        <f t="shared" si="8"/>
        <v>0.2434564682287425</v>
      </c>
      <c r="E43" s="40">
        <f t="shared" si="8"/>
        <v>0</v>
      </c>
      <c r="F43" s="40">
        <f t="shared" si="8"/>
        <v>0</v>
      </c>
      <c r="G43" s="40">
        <f t="shared" si="8"/>
        <v>0.24018078813184832</v>
      </c>
      <c r="H43" s="40">
        <f t="shared" si="8"/>
        <v>0.20270015334230146</v>
      </c>
      <c r="I43" s="40">
        <f t="shared" si="8"/>
        <v>0.04907333264079991</v>
      </c>
      <c r="J43" s="40">
        <f t="shared" si="8"/>
        <v>0.03193536665751309</v>
      </c>
      <c r="K43" s="40">
        <f t="shared" si="8"/>
        <v>0.1665257737110308</v>
      </c>
      <c r="L43" s="40">
        <f t="shared" si="8"/>
        <v>0.13739222871559176</v>
      </c>
      <c r="M43" s="40">
        <f t="shared" si="3"/>
        <v>0.1870895528492179</v>
      </c>
      <c r="N43" s="40">
        <f t="shared" si="3"/>
        <v>0.258846571209274</v>
      </c>
      <c r="O43" s="40">
        <f t="shared" si="4"/>
        <v>0.4885816463442479</v>
      </c>
      <c r="P43" s="40">
        <f t="shared" si="4"/>
        <v>0.053640527979424896</v>
      </c>
      <c r="Q43" s="40">
        <f t="shared" si="5"/>
        <v>0</v>
      </c>
      <c r="R43" s="40">
        <f t="shared" si="5"/>
        <v>0.0015327649528382734</v>
      </c>
      <c r="S43" s="40">
        <f t="shared" si="6"/>
        <v>0</v>
      </c>
      <c r="T43" s="40">
        <f t="shared" si="6"/>
        <v>0</v>
      </c>
      <c r="U43" s="40">
        <f t="shared" si="7"/>
        <v>0.01611528570355871</v>
      </c>
    </row>
    <row r="44" spans="1:21" s="41" customFormat="1" ht="18" customHeight="1">
      <c r="A44" s="24" t="s">
        <v>112</v>
      </c>
      <c r="B44" s="40">
        <f t="shared" si="8"/>
        <v>9.310272475744435</v>
      </c>
      <c r="C44" s="40">
        <f t="shared" si="8"/>
        <v>8.123826078533765</v>
      </c>
      <c r="D44" s="40">
        <f t="shared" si="8"/>
        <v>8.1795228842828</v>
      </c>
      <c r="E44" s="40">
        <f t="shared" si="8"/>
        <v>8.299305027729709</v>
      </c>
      <c r="F44" s="40">
        <f t="shared" si="8"/>
        <v>8.911630603660676</v>
      </c>
      <c r="G44" s="40">
        <f t="shared" si="8"/>
        <v>8.617259428432453</v>
      </c>
      <c r="H44" s="40">
        <f t="shared" si="8"/>
        <v>9.790348258841084</v>
      </c>
      <c r="I44" s="40">
        <f t="shared" si="8"/>
        <v>10.698023457378088</v>
      </c>
      <c r="J44" s="40">
        <f t="shared" si="8"/>
        <v>11.439499389314566</v>
      </c>
      <c r="K44" s="40">
        <f t="shared" si="8"/>
        <v>12.08405631362047</v>
      </c>
      <c r="L44" s="40">
        <f t="shared" si="8"/>
        <v>10.752193275010256</v>
      </c>
      <c r="M44" s="40">
        <f t="shared" si="3"/>
        <v>12.398159172244009</v>
      </c>
      <c r="N44" s="40">
        <f t="shared" si="3"/>
        <v>13.048729242947923</v>
      </c>
      <c r="O44" s="40">
        <f t="shared" si="4"/>
        <v>12.48842408209237</v>
      </c>
      <c r="P44" s="40">
        <f t="shared" si="4"/>
        <v>11.331288900702715</v>
      </c>
      <c r="Q44" s="40">
        <f t="shared" si="5"/>
        <v>13.06351150660236</v>
      </c>
      <c r="R44" s="40">
        <f t="shared" si="5"/>
        <v>12.431326456650337</v>
      </c>
      <c r="S44" s="40">
        <f t="shared" si="6"/>
        <v>12.592517525893982</v>
      </c>
      <c r="T44" s="40">
        <f t="shared" si="6"/>
        <v>13.295956257478892</v>
      </c>
      <c r="U44" s="40">
        <f t="shared" si="7"/>
        <v>13.234151833024981</v>
      </c>
    </row>
    <row r="45" spans="1:21" s="41" customFormat="1" ht="18" customHeight="1">
      <c r="A45" s="24" t="s">
        <v>82</v>
      </c>
      <c r="B45" s="40">
        <f t="shared" si="8"/>
        <v>0</v>
      </c>
      <c r="C45" s="40">
        <f t="shared" si="8"/>
        <v>2.2638040179348526</v>
      </c>
      <c r="D45" s="40">
        <f t="shared" si="8"/>
        <v>1.6386927804944658</v>
      </c>
      <c r="E45" s="40">
        <f t="shared" si="8"/>
        <v>2.3334542560969322</v>
      </c>
      <c r="F45" s="40">
        <f t="shared" si="8"/>
        <v>2.0287725749157417</v>
      </c>
      <c r="G45" s="40">
        <f t="shared" si="8"/>
        <v>2.13589616304949</v>
      </c>
      <c r="H45" s="40">
        <f t="shared" si="8"/>
        <v>1.2116386821851903</v>
      </c>
      <c r="I45" s="40">
        <f t="shared" si="8"/>
        <v>1.9816738217782455</v>
      </c>
      <c r="J45" s="40">
        <f t="shared" si="8"/>
        <v>0.08259999517092953</v>
      </c>
      <c r="K45" s="40">
        <f t="shared" si="8"/>
        <v>0.022747375166162466</v>
      </c>
      <c r="L45" s="40">
        <f t="shared" si="8"/>
        <v>2.104976675253951</v>
      </c>
      <c r="M45" s="40">
        <f t="shared" si="3"/>
        <v>0.04611963394469352</v>
      </c>
      <c r="N45" s="40">
        <f t="shared" si="3"/>
        <v>0.09362766976088036</v>
      </c>
      <c r="O45" s="40">
        <f t="shared" si="4"/>
        <v>0.08251904801910014</v>
      </c>
      <c r="P45" s="40">
        <f t="shared" si="4"/>
        <v>0.7318159821860643</v>
      </c>
      <c r="Q45" s="40">
        <f t="shared" si="5"/>
        <v>0</v>
      </c>
      <c r="R45" s="40">
        <f t="shared" si="5"/>
        <v>0</v>
      </c>
      <c r="S45" s="40">
        <f t="shared" si="6"/>
        <v>0</v>
      </c>
      <c r="T45" s="40">
        <f t="shared" si="6"/>
        <v>0</v>
      </c>
      <c r="U45" s="40">
        <f t="shared" si="7"/>
        <v>0</v>
      </c>
    </row>
    <row r="46" spans="1:21" s="41" customFormat="1" ht="18" customHeight="1">
      <c r="A46" s="24" t="s">
        <v>114</v>
      </c>
      <c r="B46" s="40">
        <f t="shared" si="8"/>
        <v>0</v>
      </c>
      <c r="C46" s="40">
        <f t="shared" si="8"/>
        <v>0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40">
        <f t="shared" si="8"/>
        <v>0</v>
      </c>
      <c r="L46" s="40">
        <f t="shared" si="8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3.815224408829071E-06</v>
      </c>
      <c r="R46" s="40">
        <f t="shared" si="5"/>
        <v>3.720303283588042E-06</v>
      </c>
      <c r="S46" s="40">
        <f t="shared" si="6"/>
        <v>3.7672878484811896E-06</v>
      </c>
      <c r="T46" s="40">
        <f t="shared" si="6"/>
        <v>3.913857254267885E-06</v>
      </c>
      <c r="U46" s="40">
        <f t="shared" si="7"/>
        <v>4.0348737364944205E-06</v>
      </c>
    </row>
    <row r="47" spans="1:21" s="41" customFormat="1" ht="18" customHeight="1">
      <c r="A47" s="24" t="s">
        <v>113</v>
      </c>
      <c r="B47" s="40">
        <f t="shared" si="8"/>
        <v>0</v>
      </c>
      <c r="C47" s="40">
        <f t="shared" si="8"/>
        <v>0</v>
      </c>
      <c r="D47" s="40">
        <f t="shared" si="8"/>
        <v>0</v>
      </c>
      <c r="E47" s="40">
        <f t="shared" si="8"/>
        <v>0</v>
      </c>
      <c r="F47" s="40">
        <f t="shared" si="8"/>
        <v>0</v>
      </c>
      <c r="G47" s="40">
        <f t="shared" si="8"/>
        <v>0</v>
      </c>
      <c r="H47" s="40">
        <f t="shared" si="8"/>
        <v>0</v>
      </c>
      <c r="I47" s="40">
        <f t="shared" si="8"/>
        <v>0</v>
      </c>
      <c r="J47" s="40">
        <f t="shared" si="8"/>
        <v>0</v>
      </c>
      <c r="K47" s="40">
        <f t="shared" si="8"/>
        <v>0</v>
      </c>
      <c r="L47" s="40">
        <f t="shared" si="8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3.815224408829071E-06</v>
      </c>
      <c r="R47" s="40">
        <f t="shared" si="5"/>
        <v>3.720303283588042E-06</v>
      </c>
      <c r="S47" s="40">
        <f t="shared" si="6"/>
        <v>3.7672878484811896E-06</v>
      </c>
      <c r="T47" s="40">
        <f t="shared" si="6"/>
        <v>3.913857254267885E-06</v>
      </c>
      <c r="U47" s="40">
        <f t="shared" si="7"/>
        <v>4.0348737364944205E-06</v>
      </c>
    </row>
    <row r="48" spans="1:21" s="41" customFormat="1" ht="18" customHeight="1">
      <c r="A48" s="24" t="s">
        <v>115</v>
      </c>
      <c r="B48" s="40">
        <f aca="true" t="shared" si="9" ref="B48:L48">SUM(B33:B47)</f>
        <v>100</v>
      </c>
      <c r="C48" s="37">
        <f t="shared" si="9"/>
        <v>100</v>
      </c>
      <c r="D48" s="37">
        <f t="shared" si="9"/>
        <v>100.00000000000001</v>
      </c>
      <c r="E48" s="37">
        <f t="shared" si="9"/>
        <v>100</v>
      </c>
      <c r="F48" s="37">
        <f t="shared" si="9"/>
        <v>99.99999999999997</v>
      </c>
      <c r="G48" s="37">
        <f t="shared" si="9"/>
        <v>100.00000000000001</v>
      </c>
      <c r="H48" s="37">
        <f t="shared" si="9"/>
        <v>100</v>
      </c>
      <c r="I48" s="37">
        <f t="shared" si="9"/>
        <v>100</v>
      </c>
      <c r="J48" s="37">
        <f t="shared" si="9"/>
        <v>99.99999999999999</v>
      </c>
      <c r="K48" s="37">
        <f t="shared" si="9"/>
        <v>100</v>
      </c>
      <c r="L48" s="37">
        <f t="shared" si="9"/>
        <v>100</v>
      </c>
      <c r="M48" s="37">
        <f aca="true" t="shared" si="10" ref="M48:U48">SUM(M33:M47)</f>
        <v>100</v>
      </c>
      <c r="N48" s="37">
        <f t="shared" si="10"/>
        <v>100.00000000000001</v>
      </c>
      <c r="O48" s="37">
        <f t="shared" si="10"/>
        <v>99.99999999999997</v>
      </c>
      <c r="P48" s="37">
        <f t="shared" si="10"/>
        <v>100.00000000000001</v>
      </c>
      <c r="Q48" s="37">
        <f t="shared" si="10"/>
        <v>100</v>
      </c>
      <c r="R48" s="37">
        <f t="shared" si="10"/>
        <v>100</v>
      </c>
      <c r="S48" s="37">
        <f t="shared" si="10"/>
        <v>100</v>
      </c>
      <c r="T48" s="37">
        <f t="shared" si="10"/>
        <v>100.00000000000001</v>
      </c>
      <c r="U48" s="37">
        <f t="shared" si="10"/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I95"/>
  <sheetViews>
    <sheetView view="pageBreakPreview" zoomScale="60" zoomScaleNormal="75" zoomScalePageLayoutView="0" workbookViewId="0" topLeftCell="A4">
      <selection activeCell="R110" sqref="R110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5" ht="12.75">
      <c r="M1" s="39" t="str">
        <f>'財政指標'!$M$1</f>
        <v>栃木市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  <c r="AF1" t="str">
        <f>'歳入'!R3</f>
        <v>０５(H17)</v>
      </c>
      <c r="AG1" t="str">
        <f>'歳入'!S3</f>
        <v>０６(H18)</v>
      </c>
      <c r="AH1" t="str">
        <f>'歳入'!T3</f>
        <v>０７(H19)</v>
      </c>
      <c r="AI1" t="str">
        <f>'歳入'!U3</f>
        <v>０８(H20)</v>
      </c>
    </row>
    <row r="2" spans="16:35" ht="12.75">
      <c r="P2" t="s">
        <v>140</v>
      </c>
      <c r="Q2" s="47">
        <f>'歳入'!B4</f>
        <v>9790030</v>
      </c>
      <c r="R2" s="47">
        <f>'歳入'!D4</f>
        <v>11103009</v>
      </c>
      <c r="S2" s="47">
        <f>'歳入'!E4</f>
        <v>11933261</v>
      </c>
      <c r="T2" s="47">
        <f>'歳入'!F4</f>
        <v>11754779</v>
      </c>
      <c r="U2" s="47">
        <f>'歳入'!G4</f>
        <v>11030259</v>
      </c>
      <c r="V2" s="47">
        <f>'歳入'!H4</f>
        <v>11397230</v>
      </c>
      <c r="W2" s="47">
        <f>'歳入'!I4</f>
        <v>11770246</v>
      </c>
      <c r="X2" s="47">
        <f>'歳入'!J4</f>
        <v>12103925</v>
      </c>
      <c r="Y2" s="47">
        <f>'歳入'!K4</f>
        <v>11740277</v>
      </c>
      <c r="Z2" s="47">
        <f>'歳入'!L4</f>
        <v>11544403</v>
      </c>
      <c r="AA2" s="47">
        <f>'歳入'!M4</f>
        <v>11181314</v>
      </c>
      <c r="AB2" s="47">
        <f>'歳入'!N4</f>
        <v>11200203</v>
      </c>
      <c r="AC2" s="47">
        <f>'歳入'!O4</f>
        <v>11216835</v>
      </c>
      <c r="AD2" s="47">
        <f>'歳入'!P4</f>
        <v>10788311</v>
      </c>
      <c r="AE2" s="47">
        <f>'歳入'!Q4</f>
        <v>10651309</v>
      </c>
      <c r="AF2" s="47">
        <f>'歳入'!R4</f>
        <v>10578053</v>
      </c>
      <c r="AG2" s="47">
        <f>'歳入'!S4</f>
        <v>10794108</v>
      </c>
      <c r="AH2" s="47">
        <f>'歳入'!T4</f>
        <v>11406503</v>
      </c>
      <c r="AI2" s="47">
        <f>'歳入'!U4</f>
        <v>11495405</v>
      </c>
    </row>
    <row r="3" spans="16:35" ht="12.75">
      <c r="P3" s="47" t="s">
        <v>175</v>
      </c>
      <c r="Q3" s="47">
        <f>'歳入'!B15</f>
        <v>1732767</v>
      </c>
      <c r="R3" s="47">
        <f>'歳入'!D15</f>
        <v>2031948</v>
      </c>
      <c r="S3" s="47">
        <f>'歳入'!E15</f>
        <v>2457604</v>
      </c>
      <c r="T3" s="47">
        <f>'歳入'!F15</f>
        <v>1953588</v>
      </c>
      <c r="U3" s="47">
        <f>'歳入'!G15</f>
        <v>2513092</v>
      </c>
      <c r="V3" s="47">
        <f>'歳入'!H15</f>
        <v>2672025</v>
      </c>
      <c r="W3" s="47">
        <f>'歳入'!I15</f>
        <v>2774282</v>
      </c>
      <c r="X3" s="47">
        <f>'歳入'!J15</f>
        <v>2992117</v>
      </c>
      <c r="Y3" s="47">
        <f>'歳入'!K15</f>
        <v>3610415</v>
      </c>
      <c r="Z3" s="47">
        <f>'歳入'!L15</f>
        <v>4261328</v>
      </c>
      <c r="AA3" s="47">
        <f>'歳入'!M15</f>
        <v>4543595</v>
      </c>
      <c r="AB3" s="47">
        <f>'歳入'!N15</f>
        <v>4075944</v>
      </c>
      <c r="AC3" s="47">
        <f>'歳入'!O15</f>
        <v>3834193</v>
      </c>
      <c r="AD3" s="47">
        <f>'歳入'!P15</f>
        <v>3284799</v>
      </c>
      <c r="AE3" s="47">
        <f>'歳入'!Q15</f>
        <v>3252896</v>
      </c>
      <c r="AF3" s="47">
        <f>'歳入'!R15</f>
        <v>3413539</v>
      </c>
      <c r="AG3" s="47">
        <f>'歳入'!S15</f>
        <v>3225047</v>
      </c>
      <c r="AH3" s="47">
        <f>'歳入'!T15</f>
        <v>2842976</v>
      </c>
      <c r="AI3" s="47">
        <f>'歳入'!U15</f>
        <v>3329154</v>
      </c>
    </row>
    <row r="4" spans="16:35" ht="12.75">
      <c r="P4" t="s">
        <v>141</v>
      </c>
      <c r="Q4" s="47">
        <f>'歳入'!B22</f>
        <v>1642465</v>
      </c>
      <c r="R4" s="47">
        <f>'歳入'!D22</f>
        <v>1630003</v>
      </c>
      <c r="S4" s="47">
        <f>'歳入'!E22</f>
        <v>1942286</v>
      </c>
      <c r="T4" s="47">
        <f>'歳入'!F22</f>
        <v>1948422</v>
      </c>
      <c r="U4" s="47">
        <f>'歳入'!G22</f>
        <v>2883876</v>
      </c>
      <c r="V4" s="47">
        <f>'歳入'!H22</f>
        <v>2176221</v>
      </c>
      <c r="W4" s="47">
        <f>'歳入'!I22</f>
        <v>2141601</v>
      </c>
      <c r="X4" s="47">
        <f>'歳入'!J22</f>
        <v>2196844</v>
      </c>
      <c r="Y4" s="47">
        <f>'歳入'!K22</f>
        <v>2798965</v>
      </c>
      <c r="Z4" s="47">
        <f>'歳入'!L22</f>
        <v>3172099</v>
      </c>
      <c r="AA4" s="47">
        <f>'歳入'!M22</f>
        <v>1930554</v>
      </c>
      <c r="AB4" s="47">
        <f>'歳入'!N22</f>
        <v>2039720</v>
      </c>
      <c r="AC4" s="47">
        <f>'歳入'!O22</f>
        <v>2188844</v>
      </c>
      <c r="AD4" s="47">
        <f>'歳入'!P22</f>
        <v>2615425</v>
      </c>
      <c r="AE4" s="47">
        <f>'歳入'!Q22</f>
        <v>2389195</v>
      </c>
      <c r="AF4" s="47">
        <f>'歳入'!R22</f>
        <v>2276653</v>
      </c>
      <c r="AG4" s="47">
        <f>'歳入'!S22</f>
        <v>2009079</v>
      </c>
      <c r="AH4" s="47">
        <f>'歳入'!T22</f>
        <v>1894727</v>
      </c>
      <c r="AI4" s="47">
        <f>'歳入'!U22</f>
        <v>2013607</v>
      </c>
    </row>
    <row r="5" spans="16:35" ht="12.75">
      <c r="P5" t="s">
        <v>182</v>
      </c>
      <c r="Q5" s="47">
        <f>'歳入'!B28</f>
        <v>1369288</v>
      </c>
      <c r="R5" s="47">
        <f>'歳入'!D23</f>
        <v>805273</v>
      </c>
      <c r="S5" s="47">
        <f>'歳入'!E23</f>
        <v>909987</v>
      </c>
      <c r="T5" s="47">
        <f>'歳入'!F23</f>
        <v>1205727</v>
      </c>
      <c r="U5" s="47">
        <f>'歳入'!G23</f>
        <v>841350</v>
      </c>
      <c r="V5" s="47">
        <f>'歳入'!H23</f>
        <v>917506</v>
      </c>
      <c r="W5" s="47">
        <f>'歳入'!I23</f>
        <v>1195127</v>
      </c>
      <c r="X5" s="47">
        <f>'歳入'!J23</f>
        <v>1164039</v>
      </c>
      <c r="Y5" s="47">
        <f>'歳入'!K23</f>
        <v>1148828</v>
      </c>
      <c r="Z5" s="47">
        <f>'歳入'!L23</f>
        <v>1349672</v>
      </c>
      <c r="AA5" s="47">
        <f>'歳入'!M23</f>
        <v>976707</v>
      </c>
      <c r="AB5" s="47">
        <f>'歳入'!N23</f>
        <v>917552</v>
      </c>
      <c r="AC5" s="47">
        <f>'歳入'!O23</f>
        <v>1086647</v>
      </c>
      <c r="AD5" s="47">
        <f>'歳入'!P23</f>
        <v>1033791</v>
      </c>
      <c r="AE5" s="47">
        <f>'歳入'!Q23</f>
        <v>1048733</v>
      </c>
      <c r="AF5" s="47">
        <f>'歳入'!R23</f>
        <v>907182</v>
      </c>
      <c r="AG5" s="47">
        <f>'歳入'!S23</f>
        <v>1026165</v>
      </c>
      <c r="AH5" s="47">
        <f>'歳入'!T23</f>
        <v>1281183</v>
      </c>
      <c r="AI5" s="47">
        <f>'歳入'!U23</f>
        <v>1290933</v>
      </c>
    </row>
    <row r="6" spans="16:35" ht="12.75">
      <c r="P6" t="s">
        <v>142</v>
      </c>
      <c r="Q6" s="47">
        <f>'歳入'!B29</f>
        <v>1833365</v>
      </c>
      <c r="R6" s="47">
        <f>'歳入'!D29</f>
        <v>2245899</v>
      </c>
      <c r="S6" s="47">
        <f>'歳入'!E29</f>
        <v>2082000</v>
      </c>
      <c r="T6" s="47">
        <f>'歳入'!F29</f>
        <v>2784300</v>
      </c>
      <c r="U6" s="47">
        <f>'歳入'!G29</f>
        <v>4336000</v>
      </c>
      <c r="V6" s="47">
        <f>'歳入'!H29</f>
        <v>3914100</v>
      </c>
      <c r="W6" s="47">
        <f>'歳入'!I29</f>
        <v>3711100</v>
      </c>
      <c r="X6" s="47">
        <f>'歳入'!J29</f>
        <v>3279000</v>
      </c>
      <c r="Y6" s="47">
        <f>'歳入'!K29</f>
        <v>3767700</v>
      </c>
      <c r="Z6" s="47">
        <f>'歳入'!L29</f>
        <v>3035800</v>
      </c>
      <c r="AA6" s="47">
        <f>'歳入'!M29</f>
        <v>3193600</v>
      </c>
      <c r="AB6" s="47">
        <f>'歳入'!N29</f>
        <v>2208900</v>
      </c>
      <c r="AC6" s="47">
        <f>'歳入'!O29</f>
        <v>3035961</v>
      </c>
      <c r="AD6" s="47">
        <f>'歳入'!P29</f>
        <v>4097600</v>
      </c>
      <c r="AE6" s="47">
        <f>'歳入'!Q29</f>
        <v>2409218</v>
      </c>
      <c r="AF6" s="47">
        <f>'歳入'!R29</f>
        <v>2214382</v>
      </c>
      <c r="AG6" s="47">
        <f>'歳入'!S29</f>
        <v>2041600</v>
      </c>
      <c r="AH6" s="47">
        <f>'歳入'!T29</f>
        <v>1463000</v>
      </c>
      <c r="AI6" s="47">
        <f>'歳入'!U29</f>
        <v>1084800</v>
      </c>
    </row>
    <row r="7" spans="16:35" ht="12.75">
      <c r="P7" s="72" t="str">
        <f>'歳入'!A32</f>
        <v>　 歳 入 合 計</v>
      </c>
      <c r="Q7" s="47">
        <f>'歳入'!B32</f>
        <v>20422741</v>
      </c>
      <c r="R7" s="47">
        <f>'歳入'!D32</f>
        <v>24672525</v>
      </c>
      <c r="S7" s="47">
        <f>'歳入'!E32</f>
        <v>26599964</v>
      </c>
      <c r="T7" s="47">
        <f>'歳入'!F32</f>
        <v>25829290</v>
      </c>
      <c r="U7" s="47">
        <f>'歳入'!G32</f>
        <v>28302593</v>
      </c>
      <c r="V7" s="47">
        <f>'歳入'!H32</f>
        <v>27248364</v>
      </c>
      <c r="W7" s="47">
        <f>'歳入'!I32</f>
        <v>27871384</v>
      </c>
      <c r="X7" s="47">
        <f>'歳入'!J32</f>
        <v>27939225</v>
      </c>
      <c r="Y7" s="47">
        <f>'歳入'!K32</f>
        <v>30143472</v>
      </c>
      <c r="Z7" s="47">
        <f>'歳入'!L32</f>
        <v>31846799</v>
      </c>
      <c r="AA7" s="47">
        <f>'歳入'!M32</f>
        <v>29203362</v>
      </c>
      <c r="AB7" s="47">
        <f>'歳入'!N32</f>
        <v>28472813</v>
      </c>
      <c r="AC7" s="47">
        <f>'歳入'!O32</f>
        <v>29451792</v>
      </c>
      <c r="AD7" s="47">
        <f>'歳入'!P32</f>
        <v>32252622</v>
      </c>
      <c r="AE7" s="47">
        <f>'歳入'!Q32</f>
        <v>27224465</v>
      </c>
      <c r="AF7" s="47">
        <f>'歳入'!R32</f>
        <v>27667610</v>
      </c>
      <c r="AG7" s="47">
        <f>'歳入'!S32</f>
        <v>27421922</v>
      </c>
      <c r="AH7" s="47">
        <f>'歳入'!T32</f>
        <v>26273784</v>
      </c>
      <c r="AI7" s="47">
        <f>'歳入'!U32</f>
        <v>25580206</v>
      </c>
    </row>
    <row r="30" spans="17:35" ht="12.7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  <c r="AF30" t="str">
        <f>'税'!R3</f>
        <v>０５(H17)</v>
      </c>
      <c r="AG30" t="str">
        <f>'税'!S3</f>
        <v>０６(H18)</v>
      </c>
      <c r="AH30" t="str">
        <f>'税'!T3</f>
        <v>０７(H19)</v>
      </c>
      <c r="AI30" t="str">
        <f>'税'!U3</f>
        <v>０８(H20)</v>
      </c>
    </row>
    <row r="31" spans="16:35" ht="12.75">
      <c r="P31" t="s">
        <v>144</v>
      </c>
      <c r="Q31">
        <f>'税'!B4</f>
        <v>5067377</v>
      </c>
      <c r="R31" s="47">
        <f>'税'!D4</f>
        <v>5580350</v>
      </c>
      <c r="S31" s="47">
        <f>'税'!E4</f>
        <v>6089872</v>
      </c>
      <c r="T31" s="47">
        <f>'税'!F4</f>
        <v>5661267</v>
      </c>
      <c r="U31" s="47">
        <f>'税'!G4</f>
        <v>4711794</v>
      </c>
      <c r="V31" s="47">
        <f>'税'!H4</f>
        <v>4790032</v>
      </c>
      <c r="W31" s="47">
        <f>'税'!I4</f>
        <v>4870004</v>
      </c>
      <c r="X31" s="47">
        <f>'税'!J4</f>
        <v>5111334</v>
      </c>
      <c r="Y31" s="47">
        <f>'税'!K4</f>
        <v>4597384</v>
      </c>
      <c r="Z31" s="47">
        <f>'税'!L4</f>
        <v>4362796</v>
      </c>
      <c r="AA31" s="47">
        <f>'税'!M4</f>
        <v>4266124</v>
      </c>
      <c r="AB31" s="47">
        <f>'税'!N4</f>
        <v>4117551</v>
      </c>
      <c r="AC31" s="47">
        <f>'税'!O4</f>
        <v>4044339</v>
      </c>
      <c r="AD31" s="47">
        <f>'税'!P4</f>
        <v>3845372</v>
      </c>
      <c r="AE31" s="47">
        <f>'税'!Q4</f>
        <v>3730426</v>
      </c>
      <c r="AF31" s="47">
        <f>'税'!R4</f>
        <v>3726484</v>
      </c>
      <c r="AG31" s="47">
        <f>'税'!S4</f>
        <v>4309854</v>
      </c>
      <c r="AH31" s="47">
        <f>'税'!T4</f>
        <v>4875162</v>
      </c>
      <c r="AI31" s="47">
        <f>'税'!U4</f>
        <v>4908609</v>
      </c>
    </row>
    <row r="32" spans="16:35" ht="12.75">
      <c r="P32" t="s">
        <v>145</v>
      </c>
      <c r="Q32">
        <f>'税'!B9</f>
        <v>3412032</v>
      </c>
      <c r="R32" s="47">
        <f>'税'!D9</f>
        <v>4057049</v>
      </c>
      <c r="S32" s="47">
        <f>'税'!E9</f>
        <v>4286038</v>
      </c>
      <c r="T32" s="47">
        <f>'税'!F9</f>
        <v>4511127</v>
      </c>
      <c r="U32" s="47">
        <f>'税'!G9</f>
        <v>4697749</v>
      </c>
      <c r="V32" s="47">
        <f>'税'!H9</f>
        <v>4891897</v>
      </c>
      <c r="W32" s="47">
        <f>'税'!I9</f>
        <v>5155690</v>
      </c>
      <c r="X32" s="47">
        <f>'税'!J9</f>
        <v>5136782</v>
      </c>
      <c r="Y32" s="47">
        <f>'税'!K9</f>
        <v>5301587</v>
      </c>
      <c r="Z32" s="47">
        <f>'税'!L9</f>
        <v>5519738</v>
      </c>
      <c r="AA32" s="47">
        <f>'税'!M9</f>
        <v>5351607</v>
      </c>
      <c r="AB32" s="47">
        <f>'税'!N9</f>
        <v>5514442</v>
      </c>
      <c r="AC32" s="47">
        <f>'税'!O9</f>
        <v>5616879</v>
      </c>
      <c r="AD32" s="47">
        <f>'税'!P9</f>
        <v>5425348</v>
      </c>
      <c r="AE32" s="47">
        <f>'税'!Q9</f>
        <v>5387795</v>
      </c>
      <c r="AF32" s="47">
        <f>'税'!R9</f>
        <v>5345405</v>
      </c>
      <c r="AG32" s="47">
        <f>'税'!S9</f>
        <v>5021042</v>
      </c>
      <c r="AH32" s="47">
        <f>'税'!T9</f>
        <v>5018472</v>
      </c>
      <c r="AI32" s="47">
        <f>'税'!U9</f>
        <v>5112480</v>
      </c>
    </row>
    <row r="33" spans="16:35" ht="12.75">
      <c r="P33" t="s">
        <v>146</v>
      </c>
      <c r="Q33">
        <f>'税'!B12</f>
        <v>427770</v>
      </c>
      <c r="R33" s="47">
        <f>'税'!D12</f>
        <v>520981</v>
      </c>
      <c r="S33" s="47">
        <f>'税'!E12</f>
        <v>525530</v>
      </c>
      <c r="T33" s="47">
        <f>'税'!F12</f>
        <v>552716</v>
      </c>
      <c r="U33" s="47">
        <f>'税'!G12</f>
        <v>590495</v>
      </c>
      <c r="V33" s="47">
        <f>'税'!H12</f>
        <v>669099</v>
      </c>
      <c r="W33" s="47">
        <f>'税'!I12</f>
        <v>676105</v>
      </c>
      <c r="X33" s="47">
        <f>'税'!J12</f>
        <v>756553</v>
      </c>
      <c r="Y33" s="47">
        <f>'税'!K12</f>
        <v>816455</v>
      </c>
      <c r="Z33" s="47">
        <f>'税'!L12</f>
        <v>616499</v>
      </c>
      <c r="AA33" s="47">
        <f>'税'!M12</f>
        <v>540590</v>
      </c>
      <c r="AB33" s="47">
        <f>'税'!N12</f>
        <v>520705</v>
      </c>
      <c r="AC33" s="47">
        <f>'税'!O12</f>
        <v>504357</v>
      </c>
      <c r="AD33" s="47">
        <f>'税'!P12</f>
        <v>512111</v>
      </c>
      <c r="AE33" s="47">
        <f>'税'!Q12</f>
        <v>528821</v>
      </c>
      <c r="AF33" s="47">
        <f>'税'!R12</f>
        <v>509735</v>
      </c>
      <c r="AG33" s="47">
        <f>'税'!S12</f>
        <v>530660</v>
      </c>
      <c r="AH33" s="47">
        <f>'税'!T12</f>
        <v>543714</v>
      </c>
      <c r="AI33" s="47">
        <f>'税'!U12</f>
        <v>513650</v>
      </c>
    </row>
    <row r="34" spans="16:35" ht="12.75">
      <c r="P34" t="s">
        <v>143</v>
      </c>
      <c r="Q34">
        <f>'税'!B22</f>
        <v>9790030</v>
      </c>
      <c r="R34" s="47">
        <f>'税'!D22</f>
        <v>11103009</v>
      </c>
      <c r="S34" s="47">
        <f>'税'!E22</f>
        <v>11933261</v>
      </c>
      <c r="T34" s="47">
        <f>'税'!F22</f>
        <v>11754779</v>
      </c>
      <c r="U34" s="47">
        <f>'税'!G22</f>
        <v>11029959</v>
      </c>
      <c r="V34" s="47">
        <f>'税'!H22</f>
        <v>11397230</v>
      </c>
      <c r="W34" s="47">
        <f>'税'!I22</f>
        <v>11770246</v>
      </c>
      <c r="X34" s="47">
        <f>'税'!J22</f>
        <v>12103925</v>
      </c>
      <c r="Y34" s="47">
        <f>'税'!K22</f>
        <v>11740277</v>
      </c>
      <c r="Z34" s="47">
        <f>'税'!L22</f>
        <v>11544403</v>
      </c>
      <c r="AA34" s="47">
        <f>'税'!M22</f>
        <v>11181314</v>
      </c>
      <c r="AB34" s="47">
        <f>'税'!N22</f>
        <v>11200203</v>
      </c>
      <c r="AC34" s="47">
        <f>'税'!O22</f>
        <v>11216835</v>
      </c>
      <c r="AD34" s="47">
        <f>'税'!P22</f>
        <v>10788311</v>
      </c>
      <c r="AE34" s="47">
        <f>'税'!Q22</f>
        <v>10651444</v>
      </c>
      <c r="AF34" s="47">
        <f>'税'!R22</f>
        <v>10578188</v>
      </c>
      <c r="AG34" s="47">
        <f>'税'!S22</f>
        <v>10794243</v>
      </c>
      <c r="AH34" s="47">
        <f>'税'!T22</f>
        <v>11406506</v>
      </c>
      <c r="AI34" s="47">
        <f>'税'!U22</f>
        <v>11495408</v>
      </c>
    </row>
    <row r="39" spans="16:35" ht="12.7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  <c r="AF39" t="str">
        <f>'歳出（性質別）'!R3</f>
        <v>０５(H17)</v>
      </c>
      <c r="AG39" t="str">
        <f>'歳出（性質別）'!S3</f>
        <v>０６(H18)</v>
      </c>
      <c r="AH39" t="str">
        <f>'歳出（性質別）'!T3</f>
        <v>０７(H19)</v>
      </c>
      <c r="AI39" t="str">
        <f>'歳出（性質別）'!U3</f>
        <v>０８(H20)</v>
      </c>
    </row>
    <row r="40" spans="13:35" ht="12.75">
      <c r="M40" s="39" t="str">
        <f>'財政指標'!$M$1</f>
        <v>栃木市</v>
      </c>
      <c r="P40" t="s">
        <v>149</v>
      </c>
      <c r="Q40">
        <f>'歳出（性質別）'!B4</f>
        <v>3782207</v>
      </c>
      <c r="R40" s="47">
        <f>'歳出（性質別）'!D4</f>
        <v>4650326</v>
      </c>
      <c r="S40" s="47">
        <f>'歳出（性質別）'!E4</f>
        <v>4917233</v>
      </c>
      <c r="T40" s="47">
        <f>'歳出（性質別）'!F4</f>
        <v>4945842</v>
      </c>
      <c r="U40" s="47">
        <f>'歳出（性質別）'!G4</f>
        <v>5171879</v>
      </c>
      <c r="V40" s="47">
        <f>'歳出（性質別）'!H4</f>
        <v>5228126</v>
      </c>
      <c r="W40" s="47">
        <f>'歳出（性質別）'!I4</f>
        <v>5300878</v>
      </c>
      <c r="X40" s="47">
        <f>'歳出（性質別）'!J4</f>
        <v>5667258</v>
      </c>
      <c r="Y40" s="47">
        <f>'歳出（性質別）'!K4</f>
        <v>5498713</v>
      </c>
      <c r="Z40" s="47">
        <f>'歳出（性質別）'!L4</f>
        <v>5516456</v>
      </c>
      <c r="AA40" s="47">
        <f>'歳出（性質別）'!M4</f>
        <v>5633625</v>
      </c>
      <c r="AB40" s="47">
        <f>'歳出（性質別）'!N4</f>
        <v>5653724</v>
      </c>
      <c r="AC40" s="47">
        <f>'歳出（性質別）'!O4</f>
        <v>5371700</v>
      </c>
      <c r="AD40" s="47">
        <f>'歳出（性質別）'!P4</f>
        <v>5303660</v>
      </c>
      <c r="AE40" s="47">
        <f>'歳出（性質別）'!Q4</f>
        <v>5221835</v>
      </c>
      <c r="AF40" s="47">
        <f>'歳出（性質別）'!R4</f>
        <v>5413061</v>
      </c>
      <c r="AG40" s="47">
        <f>'歳出（性質別）'!S4</f>
        <v>4937501</v>
      </c>
      <c r="AH40" s="47">
        <f>'歳出（性質別）'!T4</f>
        <v>5055355</v>
      </c>
      <c r="AI40" s="47">
        <f>'歳出（性質別）'!U4</f>
        <v>4873791</v>
      </c>
    </row>
    <row r="41" spans="16:35" ht="12.75">
      <c r="P41" t="s">
        <v>150</v>
      </c>
      <c r="Q41">
        <f>'歳出（性質別）'!B6</f>
        <v>1145497</v>
      </c>
      <c r="R41" s="47">
        <f>'歳出（性質別）'!D6</f>
        <v>1280346</v>
      </c>
      <c r="S41" s="47">
        <f>'歳出（性質別）'!E6</f>
        <v>1410758</v>
      </c>
      <c r="T41" s="47">
        <f>'歳出（性質別）'!F6</f>
        <v>1503242</v>
      </c>
      <c r="U41" s="47">
        <f>'歳出（性質別）'!G6</f>
        <v>1658694</v>
      </c>
      <c r="V41" s="47">
        <f>'歳出（性質別）'!H6</f>
        <v>1788882</v>
      </c>
      <c r="W41" s="47">
        <f>'歳出（性質別）'!I6</f>
        <v>2015412</v>
      </c>
      <c r="X41" s="47">
        <f>'歳出（性質別）'!J6</f>
        <v>2247591</v>
      </c>
      <c r="Y41" s="47">
        <f>'歳出（性質別）'!K6</f>
        <v>2527736</v>
      </c>
      <c r="Z41" s="47">
        <f>'歳出（性質別）'!L6</f>
        <v>2767075</v>
      </c>
      <c r="AA41" s="47">
        <f>'歳出（性質別）'!M6</f>
        <v>2005792</v>
      </c>
      <c r="AB41" s="47">
        <f>'歳出（性質別）'!N6</f>
        <v>2284321</v>
      </c>
      <c r="AC41" s="47">
        <f>'歳出（性質別）'!O6</f>
        <v>2652879</v>
      </c>
      <c r="AD41" s="47">
        <f>'歳出（性質別）'!P6</f>
        <v>2838661</v>
      </c>
      <c r="AE41" s="47">
        <f>'歳出（性質別）'!Q6</f>
        <v>3075783</v>
      </c>
      <c r="AF41" s="47">
        <f>'歳出（性質別）'!R6</f>
        <v>3188715</v>
      </c>
      <c r="AG41" s="47">
        <f>'歳出（性質別）'!S6</f>
        <v>3257573</v>
      </c>
      <c r="AH41" s="47">
        <f>'歳出（性質別）'!T6</f>
        <v>3428177</v>
      </c>
      <c r="AI41" s="47">
        <f>'歳出（性質別）'!U6</f>
        <v>3437208</v>
      </c>
    </row>
    <row r="42" spans="16:35" ht="12.75">
      <c r="P42" t="s">
        <v>151</v>
      </c>
      <c r="Q42">
        <f>'歳出（性質別）'!B7</f>
        <v>1764647</v>
      </c>
      <c r="R42" s="47">
        <f>'歳出（性質別）'!D7</f>
        <v>1975254</v>
      </c>
      <c r="S42" s="47">
        <f>'歳出（性質別）'!E7</f>
        <v>2126728</v>
      </c>
      <c r="T42" s="47">
        <f>'歳出（性質別）'!F7</f>
        <v>2217671</v>
      </c>
      <c r="U42" s="47">
        <f>'歳出（性質別）'!G7</f>
        <v>2370201</v>
      </c>
      <c r="V42" s="47">
        <f>'歳出（性質別）'!H7</f>
        <v>2604686</v>
      </c>
      <c r="W42" s="47">
        <f>'歳出（性質別）'!I7</f>
        <v>2895651</v>
      </c>
      <c r="X42" s="47">
        <f>'歳出（性質別）'!J7</f>
        <v>3098074</v>
      </c>
      <c r="Y42" s="47">
        <f>'歳出（性質別）'!K7</f>
        <v>3450615</v>
      </c>
      <c r="Z42" s="47">
        <f>'歳出（性質別）'!L7</f>
        <v>3316399</v>
      </c>
      <c r="AA42" s="47">
        <f>'歳出（性質別）'!M7</f>
        <v>3471082</v>
      </c>
      <c r="AB42" s="47">
        <f>'歳出（性質別）'!N7</f>
        <v>3599047</v>
      </c>
      <c r="AC42" s="47">
        <f>'歳出（性質別）'!O7</f>
        <v>3582518</v>
      </c>
      <c r="AD42" s="47">
        <f>'歳出（性質別）'!P7</f>
        <v>3553562</v>
      </c>
      <c r="AE42" s="47">
        <f>'歳出（性質別）'!Q7</f>
        <v>3424048</v>
      </c>
      <c r="AF42" s="47">
        <f>'歳出（性質別）'!R7</f>
        <v>3341482</v>
      </c>
      <c r="AG42" s="47">
        <f>'歳出（性質別）'!S7</f>
        <v>3342595</v>
      </c>
      <c r="AH42" s="47">
        <f>'歳出（性質別）'!T7</f>
        <v>3397149</v>
      </c>
      <c r="AI42" s="47">
        <f>'歳出（性質別）'!U7</f>
        <v>3279942</v>
      </c>
    </row>
    <row r="43" spans="16:35" ht="12.75">
      <c r="P43" t="s">
        <v>152</v>
      </c>
      <c r="Q43">
        <f>'歳出（性質別）'!B10</f>
        <v>2048057</v>
      </c>
      <c r="R43" s="47">
        <f>'歳出（性質別）'!D10</f>
        <v>2528799</v>
      </c>
      <c r="S43" s="47">
        <f>'歳出（性質別）'!E10</f>
        <v>2583367</v>
      </c>
      <c r="T43" s="47">
        <f>'歳出（性質別）'!F10</f>
        <v>2626384</v>
      </c>
      <c r="U43" s="47">
        <f>'歳出（性質別）'!G10</f>
        <v>2487223</v>
      </c>
      <c r="V43" s="47">
        <f>'歳出（性質別）'!H10</f>
        <v>2663294</v>
      </c>
      <c r="W43" s="47">
        <f>'歳出（性質別）'!I10</f>
        <v>2801638</v>
      </c>
      <c r="X43" s="47">
        <f>'歳出（性質別）'!J10</f>
        <v>2886152</v>
      </c>
      <c r="Y43" s="47">
        <f>'歳出（性質別）'!K10</f>
        <v>2920290</v>
      </c>
      <c r="Z43" s="47">
        <f>'歳出（性質別）'!L10</f>
        <v>3003100</v>
      </c>
      <c r="AA43" s="47">
        <f>'歳出（性質別）'!M10</f>
        <v>3058195</v>
      </c>
      <c r="AB43" s="47">
        <f>'歳出（性質別）'!N10</f>
        <v>3154181</v>
      </c>
      <c r="AC43" s="47">
        <f>'歳出（性質別）'!O10</f>
        <v>3298632</v>
      </c>
      <c r="AD43" s="47">
        <f>'歳出（性質別）'!P10</f>
        <v>3390564</v>
      </c>
      <c r="AE43" s="47">
        <f>'歳出（性質別）'!Q10</f>
        <v>3271075</v>
      </c>
      <c r="AF43" s="47">
        <f>'歳出（性質別）'!R10</f>
        <v>2980440</v>
      </c>
      <c r="AG43" s="47">
        <f>'歳出（性質別）'!S10</f>
        <v>2937546</v>
      </c>
      <c r="AH43" s="47">
        <f>'歳出（性質別）'!T10</f>
        <v>2908492</v>
      </c>
      <c r="AI43" s="47">
        <f>'歳出（性質別）'!U10</f>
        <v>2767836</v>
      </c>
    </row>
    <row r="44" spans="16:35" ht="12.75">
      <c r="P44" t="s">
        <v>153</v>
      </c>
      <c r="Q44">
        <f>'歳出（性質別）'!B11</f>
        <v>108156</v>
      </c>
      <c r="R44" s="47">
        <f>'歳出（性質別）'!D11</f>
        <v>95791</v>
      </c>
      <c r="S44" s="47">
        <f>'歳出（性質別）'!E11</f>
        <v>111291</v>
      </c>
      <c r="T44" s="47">
        <f>'歳出（性質別）'!F11</f>
        <v>146061</v>
      </c>
      <c r="U44" s="47">
        <f>'歳出（性質別）'!G11</f>
        <v>135528</v>
      </c>
      <c r="V44" s="47">
        <f>'歳出（性質別）'!H11</f>
        <v>158830</v>
      </c>
      <c r="W44" s="47">
        <f>'歳出（性質別）'!I11</f>
        <v>164929</v>
      </c>
      <c r="X44" s="47">
        <f>'歳出（性質別）'!J11</f>
        <v>180763</v>
      </c>
      <c r="Y44" s="47">
        <f>'歳出（性質別）'!K11</f>
        <v>207209</v>
      </c>
      <c r="Z44" s="47">
        <f>'歳出（性質別）'!L11</f>
        <v>202261</v>
      </c>
      <c r="AA44" s="47">
        <f>'歳出（性質別）'!M11</f>
        <v>197768</v>
      </c>
      <c r="AB44" s="47">
        <f>'歳出（性質別）'!N11</f>
        <v>196816</v>
      </c>
      <c r="AC44" s="47">
        <f>'歳出（性質別）'!O11</f>
        <v>200781</v>
      </c>
      <c r="AD44" s="47">
        <f>'歳出（性質別）'!P11</f>
        <v>215720</v>
      </c>
      <c r="AE44" s="47">
        <f>'歳出（性質別）'!Q11</f>
        <v>151488</v>
      </c>
      <c r="AF44" s="47">
        <f>'歳出（性質別）'!R11</f>
        <v>148104</v>
      </c>
      <c r="AG44" s="47">
        <f>'歳出（性質別）'!S11</f>
        <v>115085</v>
      </c>
      <c r="AH44" s="47">
        <f>'歳出（性質別）'!T11</f>
        <v>111994</v>
      </c>
      <c r="AI44" s="47">
        <f>'歳出（性質別）'!U11</f>
        <v>77833</v>
      </c>
    </row>
    <row r="45" spans="16:35" ht="12.75">
      <c r="P45" t="s">
        <v>154</v>
      </c>
      <c r="Q45">
        <f>'歳出（性質別）'!B16</f>
        <v>778746</v>
      </c>
      <c r="R45" s="47">
        <f>'歳出（性質別）'!D16</f>
        <v>1191203</v>
      </c>
      <c r="S45" s="47">
        <f>'歳出（性質別）'!E16</f>
        <v>1353563</v>
      </c>
      <c r="T45" s="47">
        <f>'歳出（性質別）'!F16</f>
        <v>1538536</v>
      </c>
      <c r="U45" s="47">
        <f>'歳出（性質別）'!G16</f>
        <v>1761273</v>
      </c>
      <c r="V45" s="47">
        <f>'歳出（性質別）'!H16</f>
        <v>1746583</v>
      </c>
      <c r="W45" s="47">
        <f>'歳出（性質別）'!I16</f>
        <v>1737118</v>
      </c>
      <c r="X45" s="47">
        <f>'歳出（性質別）'!J16</f>
        <v>1778622</v>
      </c>
      <c r="Y45" s="47">
        <f>'歳出（性質別）'!K16</f>
        <v>1752041</v>
      </c>
      <c r="Z45" s="47">
        <f>'歳出（性質別）'!L16</f>
        <v>1826372</v>
      </c>
      <c r="AA45" s="47">
        <f>'歳出（性質別）'!M16</f>
        <v>1701742</v>
      </c>
      <c r="AB45" s="47">
        <f>'歳出（性質別）'!N16</f>
        <v>1814569</v>
      </c>
      <c r="AC45" s="47">
        <f>'歳出（性質別）'!O16</f>
        <v>1955671</v>
      </c>
      <c r="AD45" s="47">
        <f>'歳出（性質別）'!P16</f>
        <v>2873884</v>
      </c>
      <c r="AE45" s="47">
        <f>'歳出（性質別）'!Q16</f>
        <v>2140000</v>
      </c>
      <c r="AF45" s="47">
        <f>'歳出（性質別）'!R16</f>
        <v>1923311</v>
      </c>
      <c r="AG45" s="47">
        <f>'歳出（性質別）'!S16</f>
        <v>1847317</v>
      </c>
      <c r="AH45" s="47">
        <f>'歳出（性質別）'!T16</f>
        <v>1501177</v>
      </c>
      <c r="AI45" s="47">
        <f>'歳出（性質別）'!U16</f>
        <v>1497646</v>
      </c>
    </row>
    <row r="46" spans="16:35" ht="12.75">
      <c r="P46" t="s">
        <v>156</v>
      </c>
      <c r="Q46">
        <f>'歳出（性質別）'!B18</f>
        <v>6061729</v>
      </c>
      <c r="R46" s="47">
        <f>'歳出（性質別）'!D18</f>
        <v>7893319</v>
      </c>
      <c r="S46" s="47">
        <f>'歳出（性質別）'!E18</f>
        <v>8559349</v>
      </c>
      <c r="T46" s="47">
        <f>'歳出（性質別）'!F18</f>
        <v>7169556</v>
      </c>
      <c r="U46" s="47">
        <f>'歳出（性質別）'!G18</f>
        <v>8169084</v>
      </c>
      <c r="V46" s="47">
        <f>'歳出（性質別）'!H18</f>
        <v>7292918</v>
      </c>
      <c r="W46" s="47">
        <f>'歳出（性質別）'!I18</f>
        <v>7028413</v>
      </c>
      <c r="X46" s="47">
        <f>'歳出（性質別）'!J18</f>
        <v>6387124</v>
      </c>
      <c r="Y46" s="47">
        <f>'歳出（性質別）'!K18</f>
        <v>7036553</v>
      </c>
      <c r="Z46" s="47">
        <f>'歳出（性質別）'!L18</f>
        <v>7601090</v>
      </c>
      <c r="AA46" s="47">
        <f>'歳出（性質別）'!M18</f>
        <v>5867989</v>
      </c>
      <c r="AB46" s="47">
        <f>'歳出（性質別）'!N18</f>
        <v>4591393</v>
      </c>
      <c r="AC46" s="47">
        <f>'歳出（性質別）'!O18</f>
        <v>4873109</v>
      </c>
      <c r="AD46" s="47">
        <f>'歳出（性質別）'!P18</f>
        <v>6157014</v>
      </c>
      <c r="AE46" s="47">
        <f>'歳出（性質別）'!Q18</f>
        <v>2919023</v>
      </c>
      <c r="AF46" s="47">
        <f>'歳出（性質別）'!R18</f>
        <v>3417449</v>
      </c>
      <c r="AG46" s="47">
        <f>'歳出（性質別）'!S18</f>
        <v>2916864</v>
      </c>
      <c r="AH46" s="47">
        <f>'歳出（性質別）'!T18</f>
        <v>2112137</v>
      </c>
      <c r="AI46" s="47">
        <f>'歳出（性質別）'!U18</f>
        <v>1678661</v>
      </c>
    </row>
    <row r="47" spans="16:35" ht="12.75">
      <c r="P47" t="s">
        <v>155</v>
      </c>
      <c r="Q47">
        <f>'歳出（性質別）'!B23</f>
        <v>18954311</v>
      </c>
      <c r="R47" s="47">
        <f>'歳出（性質別）'!D23</f>
        <v>24151751</v>
      </c>
      <c r="S47" s="47">
        <f>'歳出（性質別）'!E23</f>
        <v>25627929</v>
      </c>
      <c r="T47" s="47">
        <f>'歳出（性質別）'!F23</f>
        <v>24891898</v>
      </c>
      <c r="U47" s="47">
        <f>'歳出（性質別）'!G23</f>
        <v>27515523</v>
      </c>
      <c r="V47" s="47">
        <f>'歳出（性質別）'!H23</f>
        <v>26609748</v>
      </c>
      <c r="W47" s="47">
        <f>'歳出（性質別）'!I23</f>
        <v>27069692</v>
      </c>
      <c r="X47" s="47">
        <f>'歳出（性質別）'!J23</f>
        <v>27085958</v>
      </c>
      <c r="Y47" s="47">
        <f>'歳出（性質別）'!K23</f>
        <v>28557047</v>
      </c>
      <c r="Z47" s="47">
        <f>'歳出（性質別）'!L23</f>
        <v>30845995</v>
      </c>
      <c r="AA47" s="47">
        <f>'歳出（性質別）'!M23</f>
        <v>27996753</v>
      </c>
      <c r="AB47" s="47">
        <f>'歳出（性質別）'!N23</f>
        <v>27581590</v>
      </c>
      <c r="AC47" s="47">
        <f>'歳出（性質別）'!O23</f>
        <v>28686710</v>
      </c>
      <c r="AD47" s="47">
        <f>'歳出（性質別）'!P23</f>
        <v>31360616</v>
      </c>
      <c r="AE47" s="47">
        <f>'歳出（性質別）'!Q23</f>
        <v>26210778</v>
      </c>
      <c r="AF47" s="47">
        <f>'歳出（性質別）'!R23</f>
        <v>26879529</v>
      </c>
      <c r="AG47" s="47">
        <f>'歳出（性質別）'!S23</f>
        <v>26544707</v>
      </c>
      <c r="AH47" s="47">
        <f>'歳出（性質別）'!T23</f>
        <v>25550242</v>
      </c>
      <c r="AI47" s="47">
        <f>'歳出（性質別）'!U23</f>
        <v>24783923</v>
      </c>
    </row>
    <row r="54" spans="16:35" ht="12.7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  <c r="AF54" t="str">
        <f>'歳出（目的別）'!R3</f>
        <v>０５(H17)</v>
      </c>
      <c r="AG54" t="str">
        <f>'歳出（目的別）'!S3</f>
        <v>０６(H18)</v>
      </c>
      <c r="AH54" t="str">
        <f>'歳出（目的別）'!T3</f>
        <v>０７(H19)</v>
      </c>
      <c r="AI54" t="str">
        <f>'歳出（目的別）'!U3</f>
        <v>０８(H20)</v>
      </c>
    </row>
    <row r="55" spans="16:35" ht="12.75">
      <c r="P55" t="s">
        <v>157</v>
      </c>
      <c r="Q55">
        <f>'歳出（目的別）'!B5</f>
        <v>2191932</v>
      </c>
      <c r="R55" s="47">
        <f>'歳出（目的別）'!D5</f>
        <v>3139547</v>
      </c>
      <c r="S55" s="47">
        <f>'歳出（目的別）'!E5</f>
        <v>2852662</v>
      </c>
      <c r="T55" s="47">
        <f>'歳出（目的別）'!F5</f>
        <v>2609710</v>
      </c>
      <c r="U55" s="47">
        <f>'歳出（目的別）'!G5</f>
        <v>3144850</v>
      </c>
      <c r="V55" s="47">
        <f>'歳出（目的別）'!H5</f>
        <v>3470154</v>
      </c>
      <c r="W55" s="47">
        <f>'歳出（目的別）'!I5</f>
        <v>3107459</v>
      </c>
      <c r="X55" s="47">
        <f>'歳出（目的別）'!J5</f>
        <v>3460273</v>
      </c>
      <c r="Y55" s="47">
        <f>'歳出（目的別）'!K5</f>
        <v>3375148</v>
      </c>
      <c r="Z55" s="47">
        <f>'歳出（目的別）'!L5</f>
        <v>4228721</v>
      </c>
      <c r="AA55" s="47">
        <f>'歳出（目的別）'!M5</f>
        <v>3891302</v>
      </c>
      <c r="AB55" s="47">
        <f>'歳出（目的別）'!N5</f>
        <v>4131521</v>
      </c>
      <c r="AC55" s="47">
        <f>'歳出（目的別）'!O5</f>
        <v>3993609</v>
      </c>
      <c r="AD55" s="47">
        <f>'歳出（目的別）'!P5</f>
        <v>4649095</v>
      </c>
      <c r="AE55" s="47">
        <f>'歳出（目的別）'!Q5</f>
        <v>3708558</v>
      </c>
      <c r="AF55" s="47">
        <f>'歳出（目的別）'!R5</f>
        <v>4350693</v>
      </c>
      <c r="AG55" s="47">
        <f>'歳出（目的別）'!S5</f>
        <v>4050404</v>
      </c>
      <c r="AH55" s="47">
        <f>'歳出（目的別）'!T5</f>
        <v>4268856</v>
      </c>
      <c r="AI55" s="47">
        <f>'歳出（目的別）'!U5</f>
        <v>3938178</v>
      </c>
    </row>
    <row r="56" spans="16:35" ht="12.75">
      <c r="P56" t="s">
        <v>158</v>
      </c>
      <c r="Q56">
        <f>'歳出（目的別）'!B6</f>
        <v>2156375</v>
      </c>
      <c r="R56" s="47">
        <f>'歳出（目的別）'!D6</f>
        <v>4028580</v>
      </c>
      <c r="S56" s="47">
        <f>'歳出（目的別）'!E6</f>
        <v>2865145</v>
      </c>
      <c r="T56" s="47">
        <f>'歳出（目的別）'!F6</f>
        <v>3382924</v>
      </c>
      <c r="U56" s="47">
        <f>'歳出（目的別）'!G6</f>
        <v>3269168</v>
      </c>
      <c r="V56" s="47">
        <f>'歳出（目的別）'!H6</f>
        <v>3866553</v>
      </c>
      <c r="W56" s="47">
        <f>'歳出（目的別）'!I6</f>
        <v>4546957</v>
      </c>
      <c r="X56" s="47">
        <f>'歳出（目的別）'!J6</f>
        <v>4234955</v>
      </c>
      <c r="Y56" s="47">
        <f>'歳出（目的別）'!K6</f>
        <v>4644750</v>
      </c>
      <c r="Z56" s="47">
        <f>'歳出（目的別）'!L6</f>
        <v>6414828</v>
      </c>
      <c r="AA56" s="47">
        <f>'歳出（目的別）'!M6</f>
        <v>5175235</v>
      </c>
      <c r="AB56" s="47">
        <f>'歳出（目的別）'!N6</f>
        <v>4871334</v>
      </c>
      <c r="AC56" s="47">
        <f>'歳出（目的別）'!O6</f>
        <v>6018878</v>
      </c>
      <c r="AD56" s="47">
        <f>'歳出（目的別）'!P6</f>
        <v>6134686</v>
      </c>
      <c r="AE56" s="47">
        <f>'歳出（目的別）'!Q6</f>
        <v>6092757</v>
      </c>
      <c r="AF56" s="47">
        <f>'歳出（目的別）'!R6</f>
        <v>6273082</v>
      </c>
      <c r="AG56" s="47">
        <f>'歳出（目的別）'!S6</f>
        <v>6690111</v>
      </c>
      <c r="AH56" s="47">
        <f>'歳出（目的別）'!T6</f>
        <v>6816299</v>
      </c>
      <c r="AI56" s="47">
        <f>'歳出（目的別）'!U6</f>
        <v>6753877</v>
      </c>
    </row>
    <row r="57" spans="16:35" ht="12.75">
      <c r="P57" t="s">
        <v>159</v>
      </c>
      <c r="Q57">
        <f>'歳出（目的別）'!B7</f>
        <v>1318219</v>
      </c>
      <c r="R57" s="47">
        <f>'歳出（目的別）'!D7</f>
        <v>1564131</v>
      </c>
      <c r="S57" s="47">
        <f>'歳出（目的別）'!E7</f>
        <v>1801450</v>
      </c>
      <c r="T57" s="47">
        <f>'歳出（目的別）'!F7</f>
        <v>1721264</v>
      </c>
      <c r="U57" s="47">
        <f>'歳出（目的別）'!G7</f>
        <v>2422316</v>
      </c>
      <c r="V57" s="47">
        <f>'歳出（目的別）'!H7</f>
        <v>1807479</v>
      </c>
      <c r="W57" s="47">
        <f>'歳出（目的別）'!I7</f>
        <v>1924527</v>
      </c>
      <c r="X57" s="47">
        <f>'歳出（目的別）'!J7</f>
        <v>1976253</v>
      </c>
      <c r="Y57" s="47">
        <f>'歳出（目的別）'!K7</f>
        <v>1876345</v>
      </c>
      <c r="Z57" s="47">
        <f>'歳出（目的別）'!L7</f>
        <v>1943513</v>
      </c>
      <c r="AA57" s="47">
        <f>'歳出（目的別）'!M7</f>
        <v>1946581</v>
      </c>
      <c r="AB57" s="47">
        <f>'歳出（目的別）'!N7</f>
        <v>2000600</v>
      </c>
      <c r="AC57" s="47">
        <f>'歳出（目的別）'!O7</f>
        <v>2234647</v>
      </c>
      <c r="AD57" s="47">
        <f>'歳出（目的別）'!P7</f>
        <v>2145102</v>
      </c>
      <c r="AE57" s="47">
        <f>'歳出（目的別）'!Q7</f>
        <v>1775634</v>
      </c>
      <c r="AF57" s="47">
        <f>'歳出（目的別）'!R7</f>
        <v>2023565</v>
      </c>
      <c r="AG57" s="47">
        <f>'歳出（目的別）'!S7</f>
        <v>2217642</v>
      </c>
      <c r="AH57" s="47">
        <f>'歳出（目的別）'!T7</f>
        <v>2106395</v>
      </c>
      <c r="AI57" s="47">
        <f>'歳出（目的別）'!U7</f>
        <v>2241412</v>
      </c>
    </row>
    <row r="58" spans="16:35" ht="12.75">
      <c r="P58" t="s">
        <v>173</v>
      </c>
      <c r="Q58">
        <f>'歳出（目的別）'!B9</f>
        <v>630337</v>
      </c>
      <c r="R58" s="47">
        <f>'歳出（目的別）'!D9</f>
        <v>675008</v>
      </c>
      <c r="S58" s="47">
        <f>'歳出（目的別）'!E9</f>
        <v>711354</v>
      </c>
      <c r="T58" s="47">
        <f>'歳出（目的別）'!F9</f>
        <v>1178024</v>
      </c>
      <c r="U58" s="47">
        <f>'歳出（目的別）'!G9</f>
        <v>866210</v>
      </c>
      <c r="V58" s="47">
        <f>'歳出（目的別）'!H9</f>
        <v>791098</v>
      </c>
      <c r="W58" s="47">
        <f>'歳出（目的別）'!I9</f>
        <v>1122106</v>
      </c>
      <c r="X58" s="47">
        <f>'歳出（目的別）'!J9</f>
        <v>992568</v>
      </c>
      <c r="Y58" s="47">
        <f>'歳出（目的別）'!K9</f>
        <v>845443</v>
      </c>
      <c r="Z58" s="47">
        <f>'歳出（目的別）'!L9</f>
        <v>899168</v>
      </c>
      <c r="AA58" s="47">
        <f>'歳出（目的別）'!M9</f>
        <v>653756</v>
      </c>
      <c r="AB58" s="47">
        <f>'歳出（目的別）'!N9</f>
        <v>645993</v>
      </c>
      <c r="AC58" s="47">
        <f>'歳出（目的別）'!O9</f>
        <v>615748</v>
      </c>
      <c r="AD58" s="47">
        <f>'歳出（目的別）'!P9</f>
        <v>623348</v>
      </c>
      <c r="AE58" s="47">
        <f>'歳出（目的別）'!Q9</f>
        <v>580978</v>
      </c>
      <c r="AF58" s="47">
        <f>'歳出（目的別）'!R9</f>
        <v>474406</v>
      </c>
      <c r="AG58" s="47">
        <f>'歳出（目的別）'!S9</f>
        <v>381790</v>
      </c>
      <c r="AH58" s="47">
        <f>'歳出（目的別）'!T9</f>
        <v>322694</v>
      </c>
      <c r="AI58" s="47">
        <f>'歳出（目的別）'!U9</f>
        <v>244994</v>
      </c>
    </row>
    <row r="59" spans="16:35" ht="12.75">
      <c r="P59" t="s">
        <v>160</v>
      </c>
      <c r="Q59">
        <f>'歳出（目的別）'!B10</f>
        <v>781350</v>
      </c>
      <c r="R59" s="47">
        <f>'歳出（目的別）'!D10</f>
        <v>1204359</v>
      </c>
      <c r="S59" s="47">
        <f>'歳出（目的別）'!E10</f>
        <v>1425463</v>
      </c>
      <c r="T59" s="47">
        <f>'歳出（目的別）'!F10</f>
        <v>1625610</v>
      </c>
      <c r="U59" s="47">
        <f>'歳出（目的別）'!G10</f>
        <v>1768360</v>
      </c>
      <c r="V59" s="47">
        <f>'歳出（目的別）'!H10</f>
        <v>2511305</v>
      </c>
      <c r="W59" s="47">
        <f>'歳出（目的別）'!I10</f>
        <v>1932459</v>
      </c>
      <c r="X59" s="47">
        <f>'歳出（目的別）'!J10</f>
        <v>1812766</v>
      </c>
      <c r="Y59" s="47">
        <f>'歳出（目的別）'!K10</f>
        <v>2399219</v>
      </c>
      <c r="Z59" s="47">
        <f>'歳出（目的別）'!L10</f>
        <v>1933679</v>
      </c>
      <c r="AA59" s="47">
        <f>'歳出（目的別）'!M10</f>
        <v>1908289</v>
      </c>
      <c r="AB59" s="47">
        <f>'歳出（目的別）'!N10</f>
        <v>1995691</v>
      </c>
      <c r="AC59" s="47">
        <f>'歳出（目的別）'!O10</f>
        <v>2029174</v>
      </c>
      <c r="AD59" s="47">
        <f>'歳出（目的別）'!P10</f>
        <v>2982596</v>
      </c>
      <c r="AE59" s="47">
        <f>'歳出（目的別）'!Q10</f>
        <v>2371959</v>
      </c>
      <c r="AF59" s="47">
        <f>'歳出（目的別）'!R10</f>
        <v>2135745</v>
      </c>
      <c r="AG59" s="47">
        <f>'歳出（目的別）'!S10</f>
        <v>2066458</v>
      </c>
      <c r="AH59" s="47">
        <f>'歳出（目的別）'!T10</f>
        <v>1785028</v>
      </c>
      <c r="AI59" s="47">
        <f>'歳出（目的別）'!U10</f>
        <v>1843834</v>
      </c>
    </row>
    <row r="60" spans="16:35" ht="12.75">
      <c r="P60" t="s">
        <v>161</v>
      </c>
      <c r="Q60">
        <f>'歳出（目的別）'!B11</f>
        <v>4362091</v>
      </c>
      <c r="R60" s="47">
        <f>'歳出（目的別）'!D11</f>
        <v>6105918</v>
      </c>
      <c r="S60" s="47">
        <f>'歳出（目的別）'!E11</f>
        <v>7310344</v>
      </c>
      <c r="T60" s="47">
        <f>'歳出（目的別）'!F11</f>
        <v>6323770</v>
      </c>
      <c r="U60" s="47">
        <f>'歳出（目的別）'!G11</f>
        <v>8273808</v>
      </c>
      <c r="V60" s="47">
        <f>'歳出（目的別）'!H11</f>
        <v>7017845</v>
      </c>
      <c r="W60" s="47">
        <f>'歳出（目的別）'!I11</f>
        <v>6440870</v>
      </c>
      <c r="X60" s="47">
        <f>'歳出（目的別）'!J11</f>
        <v>6875750</v>
      </c>
      <c r="Y60" s="47">
        <f>'歳出（目的別）'!K11</f>
        <v>7031798</v>
      </c>
      <c r="Z60" s="47">
        <f>'歳出（目的別）'!L11</f>
        <v>6716653</v>
      </c>
      <c r="AA60" s="47">
        <f>'歳出（目的別）'!M11</f>
        <v>6043776</v>
      </c>
      <c r="AB60" s="47">
        <f>'歳出（目的別）'!N11</f>
        <v>5818800</v>
      </c>
      <c r="AC60" s="47">
        <f>'歳出（目的別）'!O11</f>
        <v>5224747</v>
      </c>
      <c r="AD60" s="47">
        <f>'歳出（目的別）'!P11</f>
        <v>6496215</v>
      </c>
      <c r="AE60" s="47">
        <f>'歳出（目的別）'!Q11</f>
        <v>4175437</v>
      </c>
      <c r="AF60" s="47">
        <f>'歳出（目的別）'!R11</f>
        <v>3929611</v>
      </c>
      <c r="AG60" s="47">
        <f>'歳出（目的別）'!S11</f>
        <v>3702830</v>
      </c>
      <c r="AH60" s="47">
        <f>'歳出（目的別）'!T11</f>
        <v>3236281</v>
      </c>
      <c r="AI60" s="47">
        <f>'歳出（目的別）'!U11</f>
        <v>2824003</v>
      </c>
    </row>
    <row r="61" spans="16:35" ht="12.75">
      <c r="P61" t="s">
        <v>162</v>
      </c>
      <c r="Q61">
        <f>'歳出（目的別）'!B13</f>
        <v>4498802</v>
      </c>
      <c r="R61" s="47">
        <f>'歳出（目的別）'!D13</f>
        <v>3839687</v>
      </c>
      <c r="S61" s="47">
        <f>'歳出（目的別）'!E13</f>
        <v>4710514</v>
      </c>
      <c r="T61" s="47">
        <f>'歳出（目的別）'!F13</f>
        <v>4076538</v>
      </c>
      <c r="U61" s="47">
        <f>'歳出（目的別）'!G13</f>
        <v>3446410</v>
      </c>
      <c r="V61" s="47">
        <f>'歳出（目的別）'!H13</f>
        <v>2881199</v>
      </c>
      <c r="W61" s="47">
        <f>'歳出（目的別）'!I13</f>
        <v>3201353</v>
      </c>
      <c r="X61" s="47">
        <f>'歳出（目的別）'!J13</f>
        <v>3271610</v>
      </c>
      <c r="Y61" s="47">
        <f>'歳出（目的別）'!K13</f>
        <v>3461556</v>
      </c>
      <c r="Z61" s="47">
        <f>'歳出（目的別）'!L13</f>
        <v>3263752</v>
      </c>
      <c r="AA61" s="47">
        <f>'歳出（目的別）'!M13</f>
        <v>3448159</v>
      </c>
      <c r="AB61" s="47">
        <f>'歳出（目的別）'!N13</f>
        <v>3057828</v>
      </c>
      <c r="AC61" s="47">
        <f>'歳出（目的別）'!O13</f>
        <v>3488401</v>
      </c>
      <c r="AD61" s="47">
        <f>'歳出（目的別）'!P13</f>
        <v>3302697</v>
      </c>
      <c r="AE61" s="47">
        <f>'歳出（目的別）'!Q13</f>
        <v>2802838</v>
      </c>
      <c r="AF61" s="47">
        <f>'歳出（目的別）'!R13</f>
        <v>3114552</v>
      </c>
      <c r="AG61" s="47">
        <f>'歳出（目的別）'!S13</f>
        <v>2879214</v>
      </c>
      <c r="AH61" s="47">
        <f>'歳出（目的別）'!T13</f>
        <v>2453522</v>
      </c>
      <c r="AI61" s="47">
        <f>'歳出（目的別）'!U13</f>
        <v>2518653</v>
      </c>
    </row>
    <row r="62" spans="16:35" ht="12.75">
      <c r="P62" t="s">
        <v>163</v>
      </c>
      <c r="Q62">
        <f>'歳出（目的別）'!B15</f>
        <v>1764698</v>
      </c>
      <c r="R62" s="47">
        <f>'歳出（目的別）'!D15</f>
        <v>1975498</v>
      </c>
      <c r="S62" s="47">
        <f>'歳出（目的別）'!E15</f>
        <v>2126940</v>
      </c>
      <c r="T62" s="47">
        <f>'歳出（目的別）'!F15</f>
        <v>2218274</v>
      </c>
      <c r="U62" s="47">
        <f>'歳出（目的別）'!G15</f>
        <v>2371084</v>
      </c>
      <c r="V62" s="47">
        <f>'歳出（目的別）'!H15</f>
        <v>2605187</v>
      </c>
      <c r="W62" s="47">
        <f>'歳出（目的別）'!I15</f>
        <v>2895922</v>
      </c>
      <c r="X62" s="47">
        <f>'歳出（目的別）'!J15</f>
        <v>3098498</v>
      </c>
      <c r="Y62" s="47">
        <f>'歳出（目的別）'!K15</f>
        <v>3450861</v>
      </c>
      <c r="Z62" s="47">
        <f>'歳出（目的別）'!L15</f>
        <v>3316621</v>
      </c>
      <c r="AA62" s="47">
        <f>'歳出（目的別）'!M15</f>
        <v>3471082</v>
      </c>
      <c r="AB62" s="47">
        <f>'歳出（目的別）'!N15</f>
        <v>3599047</v>
      </c>
      <c r="AC62" s="47">
        <f>'歳出（目的別）'!O15</f>
        <v>3582518</v>
      </c>
      <c r="AD62" s="47">
        <f>'歳出（目的別）'!P15</f>
        <v>3553562</v>
      </c>
      <c r="AE62" s="47">
        <f>'歳出（目的別）'!Q15</f>
        <v>3424048</v>
      </c>
      <c r="AF62" s="47">
        <f>'歳出（目的別）'!R15</f>
        <v>3341482</v>
      </c>
      <c r="AG62" s="47">
        <f>'歳出（目的別）'!S15</f>
        <v>3342595</v>
      </c>
      <c r="AH62" s="47">
        <f>'歳出（目的別）'!T15</f>
        <v>3397149</v>
      </c>
      <c r="AI62" s="47">
        <f>'歳出（目的別）'!U15</f>
        <v>3279942</v>
      </c>
    </row>
    <row r="63" spans="16:35" ht="12.75">
      <c r="P63" t="s">
        <v>164</v>
      </c>
      <c r="Q63">
        <f>'歳出（目的別）'!B19</f>
        <v>18954311</v>
      </c>
      <c r="R63" s="47">
        <f>'歳出（目的別）'!D19</f>
        <v>24151751</v>
      </c>
      <c r="S63" s="47">
        <f>'歳出（目的別）'!E19</f>
        <v>25627929</v>
      </c>
      <c r="T63" s="47">
        <f>'歳出（目的別）'!F19</f>
        <v>24891898</v>
      </c>
      <c r="U63" s="47">
        <f>'歳出（目的別）'!G19</f>
        <v>27515523</v>
      </c>
      <c r="V63" s="47">
        <f>'歳出（目的別）'!H19</f>
        <v>26609748</v>
      </c>
      <c r="W63" s="47">
        <f>'歳出（目的別）'!I19</f>
        <v>27069692</v>
      </c>
      <c r="X63" s="47">
        <f>'歳出（目的別）'!J19</f>
        <v>27085958</v>
      </c>
      <c r="Y63" s="47">
        <f>'歳出（目的別）'!K19</f>
        <v>28557141</v>
      </c>
      <c r="Z63" s="47">
        <f>'歳出（目的別）'!L19</f>
        <v>30845995</v>
      </c>
      <c r="AA63" s="47">
        <f>'歳出（目的別）'!M19</f>
        <v>27996753</v>
      </c>
      <c r="AB63" s="47">
        <f>'歳出（目的別）'!N19</f>
        <v>27581590</v>
      </c>
      <c r="AC63" s="47">
        <f>'歳出（目的別）'!O19</f>
        <v>28686710</v>
      </c>
      <c r="AD63" s="47">
        <f>'歳出（目的別）'!P19</f>
        <v>31360616</v>
      </c>
      <c r="AE63" s="47">
        <f>'歳出（目的別）'!Q19</f>
        <v>26210778</v>
      </c>
      <c r="AF63" s="47">
        <f>'歳出（目的別）'!R19</f>
        <v>26879529</v>
      </c>
      <c r="AG63" s="47">
        <f>'歳出（目的別）'!S19</f>
        <v>26544295</v>
      </c>
      <c r="AH63" s="47">
        <f>'歳出（目的別）'!T19</f>
        <v>25550242</v>
      </c>
      <c r="AI63" s="47">
        <f>'歳出（目的別）'!U19</f>
        <v>24783923</v>
      </c>
    </row>
    <row r="77" spans="13:35" ht="12.75">
      <c r="M77" s="39" t="str">
        <f>'財政指標'!$M$1</f>
        <v>栃木市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  <c r="AF77" t="str">
        <f>'歳出（性質別）'!R3</f>
        <v>０５(H17)</v>
      </c>
      <c r="AG77" t="str">
        <f>'歳出（性質別）'!S3</f>
        <v>０６(H18)</v>
      </c>
      <c r="AH77" t="str">
        <f>'歳出（性質別）'!T3</f>
        <v>０７(H19)</v>
      </c>
      <c r="AI77" t="str">
        <f>'歳出（性質別）'!U3</f>
        <v>０８(H20)</v>
      </c>
    </row>
    <row r="78" spans="16:35" ht="12.75">
      <c r="P78" t="s">
        <v>165</v>
      </c>
      <c r="Q78">
        <f>'歳出（性質別）'!B19</f>
        <v>2242075</v>
      </c>
      <c r="R78" s="47">
        <f>'歳出（性質別）'!D19</f>
        <v>1812457</v>
      </c>
      <c r="S78" s="47">
        <f>'歳出（性質別）'!E19</f>
        <v>1968357</v>
      </c>
      <c r="T78" s="47">
        <f>'歳出（性質別）'!F19</f>
        <v>2142269</v>
      </c>
      <c r="U78" s="47">
        <f>'歳出（性質別）'!G19</f>
        <v>3374471</v>
      </c>
      <c r="V78" s="47">
        <f>'歳出（性質別）'!H19</f>
        <v>1578129</v>
      </c>
      <c r="W78" s="47">
        <f>'歳出（性質別）'!I19</f>
        <v>1310784</v>
      </c>
      <c r="X78" s="47">
        <f>'歳出（性質別）'!J19</f>
        <v>1028344</v>
      </c>
      <c r="Y78" s="47">
        <f>'歳出（性質別）'!K19</f>
        <v>1964222</v>
      </c>
      <c r="Z78" s="47">
        <f>'歳出（性質別）'!L19</f>
        <v>1987150</v>
      </c>
      <c r="AA78" s="47">
        <f>'歳出（性質別）'!M19</f>
        <v>1401204</v>
      </c>
      <c r="AB78" s="47">
        <f>'歳出（性質別）'!N19</f>
        <v>1280548</v>
      </c>
      <c r="AC78" s="47">
        <f>'歳出（性質別）'!O19</f>
        <v>895833</v>
      </c>
      <c r="AD78" s="47">
        <f>'歳出（性質別）'!P19</f>
        <v>1023561</v>
      </c>
      <c r="AE78" s="47">
        <f>'歳出（性質別）'!Q19</f>
        <v>769519</v>
      </c>
      <c r="AF78" s="47">
        <f>'歳出（性質別）'!R19</f>
        <v>725310</v>
      </c>
      <c r="AG78" s="47">
        <f>'歳出（性質別）'!S19</f>
        <v>689007</v>
      </c>
      <c r="AH78" s="47">
        <f>'歳出（性質別）'!T19</f>
        <v>500699</v>
      </c>
      <c r="AI78" s="47">
        <f>'歳出（性質別）'!U19</f>
        <v>389889</v>
      </c>
    </row>
    <row r="79" spans="16:35" ht="12.75">
      <c r="P79" t="s">
        <v>166</v>
      </c>
      <c r="Q79">
        <f>'歳出（性質別）'!B20</f>
        <v>3794350</v>
      </c>
      <c r="R79" s="47">
        <f>'歳出（性質別）'!D20</f>
        <v>5981240</v>
      </c>
      <c r="S79" s="47">
        <f>'歳出（性質別）'!E20</f>
        <v>6426455</v>
      </c>
      <c r="T79" s="47">
        <f>'歳出（性質別）'!F20</f>
        <v>4814109</v>
      </c>
      <c r="U79" s="47">
        <f>'歳出（性質別）'!G20</f>
        <v>4462114</v>
      </c>
      <c r="V79" s="47">
        <f>'歳出（性質別）'!H20</f>
        <v>5043364</v>
      </c>
      <c r="W79" s="47">
        <f>'歳出（性質別）'!I20</f>
        <v>4707182</v>
      </c>
      <c r="X79" s="47">
        <f>'歳出（性質別）'!J20</f>
        <v>4246479</v>
      </c>
      <c r="Y79" s="47">
        <f>'歳出（性質別）'!K20</f>
        <v>4312332</v>
      </c>
      <c r="Z79" s="47">
        <f>'歳出（性質別）'!L20</f>
        <v>4563313</v>
      </c>
      <c r="AA79" s="47">
        <f>'歳出（性質別）'!M20</f>
        <v>3846039</v>
      </c>
      <c r="AB79" s="47">
        <f>'歳出（性質別）'!N20</f>
        <v>2732250</v>
      </c>
      <c r="AC79" s="47">
        <f>'歳出（性質別）'!O20</f>
        <v>3278037</v>
      </c>
      <c r="AD79" s="47">
        <f>'歳出（性質別）'!P20</f>
        <v>4378225</v>
      </c>
      <c r="AE79" s="47">
        <f>'歳出（性質別）'!Q20</f>
        <v>1939357</v>
      </c>
      <c r="AF79" s="47">
        <f>'歳出（性質別）'!R20</f>
        <v>2504840</v>
      </c>
      <c r="AG79" s="47">
        <f>'歳出（性質別）'!S20</f>
        <v>2057395</v>
      </c>
      <c r="AH79" s="47">
        <f>'歳出（性質別）'!T20</f>
        <v>1543966</v>
      </c>
      <c r="AI79" s="47">
        <f>'歳出（性質別）'!U20</f>
        <v>1274829</v>
      </c>
    </row>
    <row r="93" spans="17:35" ht="12.7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  <c r="AG93" t="str">
        <f>'財政指標'!T3</f>
        <v>０６(H18)</v>
      </c>
      <c r="AH93" t="str">
        <f>'財政指標'!U3</f>
        <v>０７(H19)</v>
      </c>
      <c r="AI93" t="str">
        <f>'財政指標'!V3</f>
        <v>０８(H20)</v>
      </c>
    </row>
    <row r="94" spans="16:35" ht="12.75">
      <c r="P94" t="s">
        <v>147</v>
      </c>
      <c r="Q94">
        <f>'財政指標'!C6</f>
        <v>18954311</v>
      </c>
      <c r="R94" s="47">
        <f>'財政指標'!E6</f>
        <v>24151751</v>
      </c>
      <c r="S94" s="47">
        <f>'財政指標'!F6</f>
        <v>25627929</v>
      </c>
      <c r="T94" s="47">
        <f>'財政指標'!G6</f>
        <v>24891898</v>
      </c>
      <c r="U94" s="47">
        <f>'財政指標'!H6</f>
        <v>27515523</v>
      </c>
      <c r="V94" s="47">
        <f>'財政指標'!I6</f>
        <v>26609748</v>
      </c>
      <c r="W94" s="47">
        <f>'財政指標'!J6</f>
        <v>27069692</v>
      </c>
      <c r="X94" s="47">
        <f>'財政指標'!K6</f>
        <v>27085958</v>
      </c>
      <c r="Y94" s="47">
        <f>'財政指標'!L6</f>
        <v>28557141</v>
      </c>
      <c r="Z94" s="47">
        <f>'財政指標'!M6</f>
        <v>30845995</v>
      </c>
      <c r="AA94" s="47">
        <f>'財政指標'!N6</f>
        <v>27996753</v>
      </c>
      <c r="AB94" s="47">
        <f>'財政指標'!O6</f>
        <v>27581590</v>
      </c>
      <c r="AC94" s="47">
        <f>'財政指標'!P6</f>
        <v>28686710</v>
      </c>
      <c r="AD94" s="47">
        <f>'財政指標'!Q6</f>
        <v>31360616</v>
      </c>
      <c r="AE94" s="47">
        <f>'財政指標'!R6</f>
        <v>26210776</v>
      </c>
      <c r="AF94" s="47">
        <f>'財政指標'!S6</f>
        <v>26879527</v>
      </c>
      <c r="AG94" s="47">
        <f>'財政指標'!T6</f>
        <v>26544293</v>
      </c>
      <c r="AH94" s="47">
        <f>'財政指標'!U6</f>
        <v>25550240</v>
      </c>
      <c r="AI94" s="47">
        <f>'財政指標'!V6</f>
        <v>24783921</v>
      </c>
    </row>
    <row r="95" spans="16:35" ht="12.75">
      <c r="P95" t="s">
        <v>148</v>
      </c>
      <c r="Q95">
        <f>'財政指標'!B31</f>
        <v>0</v>
      </c>
      <c r="R95" s="47">
        <f>'財政指標'!E31</f>
        <v>17030457</v>
      </c>
      <c r="S95" s="47">
        <f>'財政指標'!F31</f>
        <v>17969689</v>
      </c>
      <c r="T95" s="47">
        <f>'財政指標'!G31</f>
        <v>19241980</v>
      </c>
      <c r="U95" s="47">
        <f>'財政指標'!H31</f>
        <v>21851956</v>
      </c>
      <c r="V95" s="47">
        <f>'財政指標'!I31</f>
        <v>24302878</v>
      </c>
      <c r="W95" s="47">
        <f>'財政指標'!J31</f>
        <v>26298133</v>
      </c>
      <c r="X95" s="47">
        <f>'財政指標'!K31</f>
        <v>27647170</v>
      </c>
      <c r="Y95" s="47">
        <f>'財政指標'!L31</f>
        <v>29091936</v>
      </c>
      <c r="Z95" s="47">
        <f>'財政指標'!M31</f>
        <v>29883979</v>
      </c>
      <c r="AA95" s="47">
        <f>'財政指標'!N31</f>
        <v>30631462</v>
      </c>
      <c r="AB95" s="47">
        <f>'財政指標'!O31</f>
        <v>30202495</v>
      </c>
      <c r="AC95" s="47">
        <f>'財政指標'!P31</f>
        <v>30539635</v>
      </c>
      <c r="AD95" s="47">
        <f>'財政指標'!Q31</f>
        <v>31883031</v>
      </c>
      <c r="AE95" s="47">
        <f>'財政指標'!R31</f>
        <v>31606710</v>
      </c>
      <c r="AF95" s="47">
        <f>'財政指標'!S31</f>
        <v>31157435</v>
      </c>
      <c r="AG95" s="47">
        <f>'財政指標'!T31</f>
        <v>30497964</v>
      </c>
      <c r="AH95" s="47">
        <f>'財政指標'!U31</f>
        <v>29170086</v>
      </c>
      <c r="AI95" s="47">
        <f>'財政指標'!V31</f>
        <v>27530151</v>
      </c>
    </row>
  </sheetData>
  <sheetProtection/>
  <printOptions/>
  <pageMargins left="0.7874015748031497" right="0.7874015748031497" top="0.7874015748031497" bottom="0.7874015748031497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2010-05-19T04:35:10Z</cp:lastPrinted>
  <dcterms:created xsi:type="dcterms:W3CDTF">2002-01-04T12:12:41Z</dcterms:created>
  <dcterms:modified xsi:type="dcterms:W3CDTF">2011-06-28T05:56:20Z</dcterms:modified>
  <cp:category/>
  <cp:version/>
  <cp:contentType/>
  <cp:contentStatus/>
</cp:coreProperties>
</file>