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updateLinks="never"/>
  <mc:AlternateContent xmlns:mc="http://schemas.openxmlformats.org/markup-compatibility/2006">
    <mc:Choice Requires="x15">
      <x15ac:absPath xmlns:x15ac="http://schemas.microsoft.com/office/spreadsheetml/2010/11/ac" url="https://d.docs.live.net/5470ba1593ee380f/ドキュメント/市町財政/市町村（91～18）/"/>
    </mc:Choice>
  </mc:AlternateContent>
  <xr:revisionPtr revIDLastSave="1" documentId="13_ncr:1_{BD618E68-4A82-464B-9197-7886149161D7}" xr6:coauthVersionLast="47" xr6:coauthVersionMax="47" xr10:uidLastSave="{F07595B4-9A43-4467-A229-DAFFCC100EFF}"/>
  <bookViews>
    <workbookView xWindow="-108" yWindow="-108" windowWidth="23256" windowHeight="12576" tabRatio="483" activeTab="23" xr2:uid="{00000000-000D-0000-FFFF-FFFF00000000}"/>
  </bookViews>
  <sheets>
    <sheet name="財政指標" sheetId="31" r:id="rId1"/>
    <sheet name="旧栃木市２" sheetId="4" state="hidden" r:id="rId2"/>
    <sheet name="旧岩舟町" sheetId="29" state="hidden" r:id="rId3"/>
    <sheet name="歳入" sheetId="28" r:id="rId4"/>
    <sheet name="旧栃木市・歳入" sheetId="18" state="hidden" r:id="rId5"/>
    <sheet name="旧西方町・歳入" sheetId="19" state="hidden" r:id="rId6"/>
    <sheet name="旧栃木市２・歳入" sheetId="1" state="hidden" r:id="rId7"/>
    <sheet name="旧岩舟町・歳入" sheetId="32" state="hidden" r:id="rId8"/>
    <sheet name="税 " sheetId="33" r:id="rId9"/>
    <sheet name="旧栃木市２・税" sheetId="2" state="hidden" r:id="rId10"/>
    <sheet name="旧栃木市・税" sheetId="14" state="hidden" r:id="rId11"/>
    <sheet name="旧西方町・税" sheetId="15" state="hidden" r:id="rId12"/>
    <sheet name="旧岩舟町・税" sheetId="34" state="hidden" r:id="rId13"/>
    <sheet name="歳出（性質別）" sheetId="5" r:id="rId14"/>
    <sheet name="旧栃木市・性質" sheetId="22" state="hidden" r:id="rId15"/>
    <sheet name="旧西方町・性質" sheetId="23" state="hidden" r:id="rId16"/>
    <sheet name="旧栃木市２・性質" sheetId="35" state="hidden" r:id="rId17"/>
    <sheet name="旧岩舟町・性質" sheetId="36" state="hidden" r:id="rId18"/>
    <sheet name="歳出（目的別）" sheetId="3" r:id="rId19"/>
    <sheet name="旧栃木市・目的" sheetId="26" state="hidden" r:id="rId20"/>
    <sheet name="旧西方町・目的" sheetId="27" state="hidden" r:id="rId21"/>
    <sheet name="旧栃木市２・目的" sheetId="37" state="hidden" r:id="rId22"/>
    <sheet name="旧岩舟町・目的" sheetId="38" state="hidden" r:id="rId23"/>
    <sheet name="グラフ" sheetId="9" r:id="rId24"/>
  </sheets>
  <externalReferences>
    <externalReference r:id="rId25"/>
    <externalReference r:id="rId26"/>
    <externalReference r:id="rId27"/>
    <externalReference r:id="rId28"/>
  </externalReferences>
  <definedNames>
    <definedName name="_xlnm.Print_Area" localSheetId="23">グラフ!$A$1:$N$234</definedName>
    <definedName name="_xlnm.Print_Area" localSheetId="1">旧栃木市２!$A$1:$AA$39</definedName>
    <definedName name="_xlnm.Print_Area" localSheetId="6">旧栃木市２・歳入!$A$1:$Z$74</definedName>
    <definedName name="_xlnm.Print_Area" localSheetId="9">旧栃木市２・税!$A$1:$Z$56</definedName>
    <definedName name="_xlnm.Print_Area" localSheetId="13">'歳出（性質別）'!$A$1:$AF$53</definedName>
    <definedName name="_xlnm.Print_Area" localSheetId="3">歳入!$A$1:$AF$74</definedName>
    <definedName name="_xlnm.Print_Area" localSheetId="0">財政指標!$A$1:$AG$39</definedName>
    <definedName name="_xlnm.Print_Area" localSheetId="8">'税 '!$A$1:$AF$55</definedName>
    <definedName name="_xlnm.Print_Titles" localSheetId="1">旧栃木市２!$A:$B</definedName>
    <definedName name="_xlnm.Print_Titles" localSheetId="6">旧栃木市２・歳入!$A:$A</definedName>
    <definedName name="_xlnm.Print_Titles" localSheetId="16">旧栃木市２・性質!$A:$A</definedName>
    <definedName name="_xlnm.Print_Titles" localSheetId="9">旧栃木市２・税!$A:$A</definedName>
    <definedName name="_xlnm.Print_Titles" localSheetId="21">旧栃木市２・目的!$A:$A</definedName>
    <definedName name="_xlnm.Print_Titles" localSheetId="13">'歳出（性質別）'!$A:$A</definedName>
    <definedName name="_xlnm.Print_Titles" localSheetId="18">'歳出（目的別）'!$A:$A</definedName>
    <definedName name="_xlnm.Print_Titles" localSheetId="0">財政指標!$A:$B</definedName>
    <definedName name="_xlnm.Print_Titles" localSheetId="8">'税 '!$A:$A</definedName>
  </definedNames>
  <calcPr calcId="181029" concurrentManualCount="2"/>
</workbook>
</file>

<file path=xl/calcChain.xml><?xml version="1.0" encoding="utf-8"?>
<calcChain xmlns="http://schemas.openxmlformats.org/spreadsheetml/2006/main">
  <c r="L31" i="3" l="1"/>
  <c r="V31" i="3"/>
  <c r="AE1" i="3"/>
  <c r="U1" i="3"/>
  <c r="L30" i="5"/>
  <c r="V30" i="5"/>
  <c r="AE1" i="5"/>
  <c r="U1" i="5"/>
  <c r="V29" i="33"/>
  <c r="AE1" i="33"/>
  <c r="U1" i="33"/>
  <c r="V38" i="28"/>
  <c r="K1" i="28"/>
  <c r="U1" i="28"/>
  <c r="AT196" i="9"/>
  <c r="AT195" i="9"/>
  <c r="AT194" i="9"/>
  <c r="AT193" i="9"/>
  <c r="AT157" i="9"/>
  <c r="AT156" i="9"/>
  <c r="AT126" i="9"/>
  <c r="AT125" i="9"/>
  <c r="AT124" i="9"/>
  <c r="AT123" i="9"/>
  <c r="AT122" i="9"/>
  <c r="AT121" i="9"/>
  <c r="AT120" i="9"/>
  <c r="AT119" i="9"/>
  <c r="AT118" i="9"/>
  <c r="AT87" i="9"/>
  <c r="AT86" i="9"/>
  <c r="AT85" i="9"/>
  <c r="AT84" i="9"/>
  <c r="AT83" i="9"/>
  <c r="AT82" i="9"/>
  <c r="AT81" i="9"/>
  <c r="AT80" i="9"/>
  <c r="AT43" i="9"/>
  <c r="AT42" i="9"/>
  <c r="AT41" i="9"/>
  <c r="AT7" i="9"/>
  <c r="AT6" i="9"/>
  <c r="AT5" i="9"/>
  <c r="AT4" i="9"/>
  <c r="AT3" i="9"/>
  <c r="AT2" i="9"/>
  <c r="AF31" i="3"/>
  <c r="AF18" i="3"/>
  <c r="AF3" i="3"/>
  <c r="AF32" i="3" s="1"/>
  <c r="AF30" i="5"/>
  <c r="AF24" i="5"/>
  <c r="AF22" i="5"/>
  <c r="AF25" i="5" s="1"/>
  <c r="AF3" i="5"/>
  <c r="AF31" i="5" s="1"/>
  <c r="AF29" i="33"/>
  <c r="AF17" i="33"/>
  <c r="AF3" i="33"/>
  <c r="AF30" i="33" s="1"/>
  <c r="AF37" i="28"/>
  <c r="AF36" i="28"/>
  <c r="AF35" i="28"/>
  <c r="AF34" i="28"/>
  <c r="AF33" i="28"/>
  <c r="AF68" i="28" s="1"/>
  <c r="AF3" i="28"/>
  <c r="AF40" i="28" s="1"/>
  <c r="AG33" i="31"/>
  <c r="AG27" i="31"/>
  <c r="AG15" i="31"/>
  <c r="AS196" i="9"/>
  <c r="AS195" i="9"/>
  <c r="AS194" i="9"/>
  <c r="AS193" i="9"/>
  <c r="AS157" i="9"/>
  <c r="AS156" i="9"/>
  <c r="AS125" i="9"/>
  <c r="AS124" i="9"/>
  <c r="AS123" i="9"/>
  <c r="AS122" i="9"/>
  <c r="AS121" i="9"/>
  <c r="AS120" i="9"/>
  <c r="AS119" i="9"/>
  <c r="AS118" i="9"/>
  <c r="AS86" i="9"/>
  <c r="AS85" i="9"/>
  <c r="AS84" i="9"/>
  <c r="AS83" i="9"/>
  <c r="AS82" i="9"/>
  <c r="AS81" i="9"/>
  <c r="AS80" i="9"/>
  <c r="AS43" i="9"/>
  <c r="AS42" i="9"/>
  <c r="AS41" i="9"/>
  <c r="AS6" i="9"/>
  <c r="AS5" i="9"/>
  <c r="AS4" i="9"/>
  <c r="AS3" i="9"/>
  <c r="AS2" i="9"/>
  <c r="AE3" i="3"/>
  <c r="AS117" i="9" s="1"/>
  <c r="AE19" i="3"/>
  <c r="AE42" i="3" s="1"/>
  <c r="AE18" i="3"/>
  <c r="AE3" i="5"/>
  <c r="AS155" i="9" s="1"/>
  <c r="AE24" i="5"/>
  <c r="AE22" i="5"/>
  <c r="AE25" i="5" s="1"/>
  <c r="AE3" i="33"/>
  <c r="AS40" i="9" s="1"/>
  <c r="AE17" i="33"/>
  <c r="AE37" i="28"/>
  <c r="AE74" i="28" s="1"/>
  <c r="AE36" i="28"/>
  <c r="AE35" i="28"/>
  <c r="AE72" i="28" s="1"/>
  <c r="AE34" i="28"/>
  <c r="AE33" i="28"/>
  <c r="AE69" i="28" s="1"/>
  <c r="AF38" i="28"/>
  <c r="AE40" i="28"/>
  <c r="AE3" i="28"/>
  <c r="AS1" i="9" s="1"/>
  <c r="AF33" i="31"/>
  <c r="AF27" i="31"/>
  <c r="AF15" i="31"/>
  <c r="AE31" i="5" l="1"/>
  <c r="AT1" i="9"/>
  <c r="AT79" i="9"/>
  <c r="AS79" i="9"/>
  <c r="AT40" i="9"/>
  <c r="AT117" i="9"/>
  <c r="AT155" i="9"/>
  <c r="AF19" i="3"/>
  <c r="AF23" i="5"/>
  <c r="AF22" i="33"/>
  <c r="AT44" i="9" s="1"/>
  <c r="AF71" i="28"/>
  <c r="AF73" i="28"/>
  <c r="AF72" i="28"/>
  <c r="AF74" i="28"/>
  <c r="AF41" i="28"/>
  <c r="AF43" i="28"/>
  <c r="AF45" i="28"/>
  <c r="AF47" i="28"/>
  <c r="AF49" i="28"/>
  <c r="AF51" i="28"/>
  <c r="AF53" i="28"/>
  <c r="AF55" i="28"/>
  <c r="AF57" i="28"/>
  <c r="AF59" i="28"/>
  <c r="AF61" i="28"/>
  <c r="AF63" i="28"/>
  <c r="AF65" i="28"/>
  <c r="AF67" i="28"/>
  <c r="AF69" i="28"/>
  <c r="AF42" i="28"/>
  <c r="AF44" i="28"/>
  <c r="AF46" i="28"/>
  <c r="AF48" i="28"/>
  <c r="AF50" i="28"/>
  <c r="AF52" i="28"/>
  <c r="AF54" i="28"/>
  <c r="AF56" i="28"/>
  <c r="AF58" i="28"/>
  <c r="AF60" i="28"/>
  <c r="AF62" i="28"/>
  <c r="AF64" i="28"/>
  <c r="AF66" i="28"/>
  <c r="AE44" i="28"/>
  <c r="AE50" i="28"/>
  <c r="AE56" i="28"/>
  <c r="AE60" i="28"/>
  <c r="AE64" i="28"/>
  <c r="AE68" i="28"/>
  <c r="AE73" i="28"/>
  <c r="AS7" i="9"/>
  <c r="AS126" i="9"/>
  <c r="AE42" i="28"/>
  <c r="AE46" i="28"/>
  <c r="AE48" i="28"/>
  <c r="AE52" i="28"/>
  <c r="AE54" i="28"/>
  <c r="AE58" i="28"/>
  <c r="AE62" i="28"/>
  <c r="AE66" i="28"/>
  <c r="AE71" i="28"/>
  <c r="AE41" i="28"/>
  <c r="AE43" i="28"/>
  <c r="AE45" i="28"/>
  <c r="AE47" i="28"/>
  <c r="AE49" i="28"/>
  <c r="AE51" i="28"/>
  <c r="AE53" i="28"/>
  <c r="AE55" i="28"/>
  <c r="AE57" i="28"/>
  <c r="AE59" i="28"/>
  <c r="AE61" i="28"/>
  <c r="AE63" i="28"/>
  <c r="AE65" i="28"/>
  <c r="AE67" i="28"/>
  <c r="AE30" i="33"/>
  <c r="AE32" i="3"/>
  <c r="AE37" i="3"/>
  <c r="AE43" i="3"/>
  <c r="AE38" i="3"/>
  <c r="AE44" i="3"/>
  <c r="AE33" i="3"/>
  <c r="AE39" i="3"/>
  <c r="AE46" i="3"/>
  <c r="AE34" i="3"/>
  <c r="AE40" i="3"/>
  <c r="AE47" i="3"/>
  <c r="AE35" i="3"/>
  <c r="AE41" i="3"/>
  <c r="AE36" i="3"/>
  <c r="AE23" i="5"/>
  <c r="AS87" i="9" s="1"/>
  <c r="AE22" i="33"/>
  <c r="AR196" i="9"/>
  <c r="AR195" i="9"/>
  <c r="AR194" i="9"/>
  <c r="AR193" i="9"/>
  <c r="AR157" i="9"/>
  <c r="AR156" i="9"/>
  <c r="AR155" i="9"/>
  <c r="AR125" i="9"/>
  <c r="AR124" i="9"/>
  <c r="AR123" i="9"/>
  <c r="AR122" i="9"/>
  <c r="AR121" i="9"/>
  <c r="AR120" i="9"/>
  <c r="AR119" i="9"/>
  <c r="AR118" i="9"/>
  <c r="AR117" i="9"/>
  <c r="AR86" i="9"/>
  <c r="AR85" i="9"/>
  <c r="AR84" i="9"/>
  <c r="AR83" i="9"/>
  <c r="AR82" i="9"/>
  <c r="AR81" i="9"/>
  <c r="AR80" i="9"/>
  <c r="AR79" i="9"/>
  <c r="AR43" i="9"/>
  <c r="AR42" i="9"/>
  <c r="AR40" i="9"/>
  <c r="AR6" i="9"/>
  <c r="AR5" i="9"/>
  <c r="AR4" i="9"/>
  <c r="AR3" i="9"/>
  <c r="AR2" i="9"/>
  <c r="AR1" i="9"/>
  <c r="AD18" i="3"/>
  <c r="AD24" i="5"/>
  <c r="AD22" i="5"/>
  <c r="AD25" i="5" s="1"/>
  <c r="AD17" i="33"/>
  <c r="AD22" i="33" s="1"/>
  <c r="AD4" i="33"/>
  <c r="AR41" i="9" s="1"/>
  <c r="AD37" i="28"/>
  <c r="AD36" i="28"/>
  <c r="AD35" i="28"/>
  <c r="AD34" i="28"/>
  <c r="AD33" i="28"/>
  <c r="AD67" i="28" s="1"/>
  <c r="AE1" i="28"/>
  <c r="AF44" i="3" l="1"/>
  <c r="AF42" i="3"/>
  <c r="AF40" i="3"/>
  <c r="AF38" i="3"/>
  <c r="AF36" i="3"/>
  <c r="AF34" i="3"/>
  <c r="AF46" i="3"/>
  <c r="AF43" i="3"/>
  <c r="AF41" i="3"/>
  <c r="AF39" i="3"/>
  <c r="AF37" i="3"/>
  <c r="AF35" i="3"/>
  <c r="AF33" i="3"/>
  <c r="AF47" i="3"/>
  <c r="AF49" i="5"/>
  <c r="AF47" i="5"/>
  <c r="AF45" i="5"/>
  <c r="AF43" i="5"/>
  <c r="AF41" i="5"/>
  <c r="AF39" i="5"/>
  <c r="AF37" i="5"/>
  <c r="AF35" i="5"/>
  <c r="AF33" i="5"/>
  <c r="AF48" i="5"/>
  <c r="AF46" i="5"/>
  <c r="AF44" i="5"/>
  <c r="AF42" i="5"/>
  <c r="AF40" i="5"/>
  <c r="AF38" i="5"/>
  <c r="AF36" i="5"/>
  <c r="AF34" i="5"/>
  <c r="AF32" i="5"/>
  <c r="AF50" i="5"/>
  <c r="AF47" i="33"/>
  <c r="AF45" i="33"/>
  <c r="AF43" i="33"/>
  <c r="AF41" i="33"/>
  <c r="AF39" i="33"/>
  <c r="AF37" i="33"/>
  <c r="AF35" i="33"/>
  <c r="AF33" i="33"/>
  <c r="AF31" i="33"/>
  <c r="AF48" i="33"/>
  <c r="AF46" i="33"/>
  <c r="AF42" i="33"/>
  <c r="AF40" i="33"/>
  <c r="AF38" i="33"/>
  <c r="AF36" i="33"/>
  <c r="AF34" i="33"/>
  <c r="AF32" i="33"/>
  <c r="AF44" i="33"/>
  <c r="AF70" i="28"/>
  <c r="AD46" i="33"/>
  <c r="AR44" i="9"/>
  <c r="AE31" i="33"/>
  <c r="AS44" i="9"/>
  <c r="AE70" i="28"/>
  <c r="AE48" i="3"/>
  <c r="AE48" i="5"/>
  <c r="AE42" i="5"/>
  <c r="AE36" i="5"/>
  <c r="AE47" i="5"/>
  <c r="AE41" i="5"/>
  <c r="AE35" i="5"/>
  <c r="AE46" i="5"/>
  <c r="AE40" i="5"/>
  <c r="AE34" i="5"/>
  <c r="AE45" i="5"/>
  <c r="AE39" i="5"/>
  <c r="AE33" i="5"/>
  <c r="AE50" i="5"/>
  <c r="AE44" i="5"/>
  <c r="AE38" i="5"/>
  <c r="AE32" i="5"/>
  <c r="AE49" i="5"/>
  <c r="AE43" i="5"/>
  <c r="AE37" i="5"/>
  <c r="AE38" i="33"/>
  <c r="AE32" i="33"/>
  <c r="AE43" i="33"/>
  <c r="AE37" i="33"/>
  <c r="AE48" i="33"/>
  <c r="AE42" i="33"/>
  <c r="AE36" i="33"/>
  <c r="AE47" i="33"/>
  <c r="AE41" i="33"/>
  <c r="AE35" i="33"/>
  <c r="AE46" i="33"/>
  <c r="AE40" i="33"/>
  <c r="AE34" i="33"/>
  <c r="AE45" i="33"/>
  <c r="AE39" i="33"/>
  <c r="AE33" i="33"/>
  <c r="AE44" i="33"/>
  <c r="AR7" i="9"/>
  <c r="AD19" i="3"/>
  <c r="AR126" i="9" s="1"/>
  <c r="AD23" i="5"/>
  <c r="AR87" i="9" s="1"/>
  <c r="AD42" i="33"/>
  <c r="AD31" i="33"/>
  <c r="AD37" i="33"/>
  <c r="AD43" i="33"/>
  <c r="AD32" i="33"/>
  <c r="AD38" i="33"/>
  <c r="AD44" i="33"/>
  <c r="AD35" i="33"/>
  <c r="AD41" i="33"/>
  <c r="AD47" i="33"/>
  <c r="AD36" i="33"/>
  <c r="AD48" i="33"/>
  <c r="AD33" i="33"/>
  <c r="AD39" i="33"/>
  <c r="AD45" i="33"/>
  <c r="AD34" i="33"/>
  <c r="AD40" i="33"/>
  <c r="AD71" i="28"/>
  <c r="AD62" i="28"/>
  <c r="AD72" i="28"/>
  <c r="AD68" i="28"/>
  <c r="AD73" i="28"/>
  <c r="AD74" i="28"/>
  <c r="AD44" i="28"/>
  <c r="AD56" i="28"/>
  <c r="AD50" i="28"/>
  <c r="AD45" i="28"/>
  <c r="AD51" i="28"/>
  <c r="AD57" i="28"/>
  <c r="AD63" i="28"/>
  <c r="AD69" i="28"/>
  <c r="AD46" i="28"/>
  <c r="AD52" i="28"/>
  <c r="AD58" i="28"/>
  <c r="AD64" i="28"/>
  <c r="AD41" i="28"/>
  <c r="AD47" i="28"/>
  <c r="AD53" i="28"/>
  <c r="AD59" i="28"/>
  <c r="AD65" i="28"/>
  <c r="AD42" i="28"/>
  <c r="AD48" i="28"/>
  <c r="AD54" i="28"/>
  <c r="AD60" i="28"/>
  <c r="AD66" i="28"/>
  <c r="AD43" i="28"/>
  <c r="AD49" i="28"/>
  <c r="AD55" i="28"/>
  <c r="AD61" i="28"/>
  <c r="AF48" i="3" l="1"/>
  <c r="AF53" i="5"/>
  <c r="AF51" i="5"/>
  <c r="AF52" i="5"/>
  <c r="AF49" i="33"/>
  <c r="AE52" i="5"/>
  <c r="AE51" i="5"/>
  <c r="AE53" i="5"/>
  <c r="AE49" i="33"/>
  <c r="AD40" i="3"/>
  <c r="AD34" i="3"/>
  <c r="AD39" i="3"/>
  <c r="AD33" i="3"/>
  <c r="AD44" i="3"/>
  <c r="AD38" i="3"/>
  <c r="AD46" i="3"/>
  <c r="AD43" i="3"/>
  <c r="AD37" i="3"/>
  <c r="AD41" i="3"/>
  <c r="AD35" i="3"/>
  <c r="AD42" i="3"/>
  <c r="AD36" i="3"/>
  <c r="AD47" i="3"/>
  <c r="AD48" i="5"/>
  <c r="AD42" i="5"/>
  <c r="AD47" i="5"/>
  <c r="AD41" i="5"/>
  <c r="AD35" i="5"/>
  <c r="AD46" i="5"/>
  <c r="AD40" i="5"/>
  <c r="AD34" i="5"/>
  <c r="AD45" i="5"/>
  <c r="AD39" i="5"/>
  <c r="AD33" i="5"/>
  <c r="AD50" i="5"/>
  <c r="AD44" i="5"/>
  <c r="AD38" i="5"/>
  <c r="AD32" i="5"/>
  <c r="AD49" i="5"/>
  <c r="AD43" i="5"/>
  <c r="AD37" i="5"/>
  <c r="AD36" i="5"/>
  <c r="AD49" i="33"/>
  <c r="AD70" i="28"/>
  <c r="AE38" i="31"/>
  <c r="AE33" i="31"/>
  <c r="AE27" i="31"/>
  <c r="AE15" i="31"/>
  <c r="AD48" i="3" l="1"/>
  <c r="AD52" i="5"/>
  <c r="AD51" i="5"/>
  <c r="AD53" i="5"/>
  <c r="AQ196" i="9"/>
  <c r="AP196" i="9"/>
  <c r="AO196" i="9"/>
  <c r="P196" i="9"/>
  <c r="AQ195" i="9"/>
  <c r="AQ194" i="9"/>
  <c r="AQ193" i="9"/>
  <c r="AQ157" i="9"/>
  <c r="AQ156" i="9"/>
  <c r="AQ155" i="9"/>
  <c r="AQ125" i="9"/>
  <c r="AQ124" i="9"/>
  <c r="AQ123" i="9"/>
  <c r="AQ122" i="9"/>
  <c r="AQ121" i="9"/>
  <c r="AQ120" i="9"/>
  <c r="AQ119" i="9"/>
  <c r="AQ118" i="9"/>
  <c r="AQ117" i="9"/>
  <c r="AQ86" i="9"/>
  <c r="AQ85" i="9"/>
  <c r="AQ84" i="9"/>
  <c r="AQ83" i="9"/>
  <c r="AQ82" i="9"/>
  <c r="AQ81" i="9"/>
  <c r="AQ80" i="9"/>
  <c r="AQ79" i="9"/>
  <c r="AQ43" i="9"/>
  <c r="AQ42" i="9"/>
  <c r="AQ41" i="9"/>
  <c r="AQ40" i="9"/>
  <c r="AQ6" i="9"/>
  <c r="AQ5" i="9"/>
  <c r="AQ4" i="9"/>
  <c r="AQ3" i="9"/>
  <c r="AQ2" i="9"/>
  <c r="AQ1" i="9"/>
  <c r="AC18" i="3" l="1"/>
  <c r="AC19" i="3"/>
  <c r="AQ126" i="9" s="1"/>
  <c r="AC8" i="5"/>
  <c r="AC22" i="5"/>
  <c r="AC23" i="5" s="1"/>
  <c r="AQ87" i="9" s="1"/>
  <c r="AC24" i="5"/>
  <c r="AC36" i="28"/>
  <c r="AC35" i="28"/>
  <c r="AD38" i="31"/>
  <c r="AD33" i="31"/>
  <c r="AD27" i="31"/>
  <c r="AD15" i="31"/>
  <c r="AP43" i="9"/>
  <c r="AO43" i="9"/>
  <c r="AP42" i="9"/>
  <c r="AO42" i="9"/>
  <c r="AP41" i="9"/>
  <c r="AO41" i="9"/>
  <c r="R193" i="9"/>
  <c r="S193" i="9"/>
  <c r="T193" i="9"/>
  <c r="U193" i="9"/>
  <c r="V193" i="9"/>
  <c r="W193" i="9"/>
  <c r="X193" i="9"/>
  <c r="Y193" i="9"/>
  <c r="Z193" i="9"/>
  <c r="AA193" i="9"/>
  <c r="AB193" i="9"/>
  <c r="AC193" i="9"/>
  <c r="AD193" i="9"/>
  <c r="AE193" i="9"/>
  <c r="AF193" i="9"/>
  <c r="AG193" i="9"/>
  <c r="AH193" i="9"/>
  <c r="AI193" i="9"/>
  <c r="AJ193" i="9"/>
  <c r="AK193" i="9"/>
  <c r="AL193" i="9"/>
  <c r="AM193" i="9"/>
  <c r="AN193" i="9"/>
  <c r="AO193" i="9"/>
  <c r="AP193" i="9"/>
  <c r="R79" i="9"/>
  <c r="S79" i="9"/>
  <c r="T79" i="9"/>
  <c r="U79" i="9"/>
  <c r="V79" i="9"/>
  <c r="W79" i="9"/>
  <c r="X79" i="9"/>
  <c r="Y79" i="9"/>
  <c r="Z79" i="9"/>
  <c r="AA79" i="9"/>
  <c r="AB79" i="9"/>
  <c r="AC79" i="9"/>
  <c r="AD79" i="9"/>
  <c r="AE79" i="9"/>
  <c r="AF79" i="9"/>
  <c r="AG79" i="9"/>
  <c r="AH79" i="9"/>
  <c r="AI79" i="9"/>
  <c r="AJ79" i="9"/>
  <c r="AK79" i="9"/>
  <c r="AL79" i="9"/>
  <c r="AM79" i="9"/>
  <c r="AN79" i="9"/>
  <c r="AO79" i="9"/>
  <c r="AP79" i="9"/>
  <c r="R40" i="9"/>
  <c r="S40" i="9"/>
  <c r="T40" i="9"/>
  <c r="U40" i="9"/>
  <c r="V40" i="9"/>
  <c r="W40" i="9"/>
  <c r="X40" i="9"/>
  <c r="Y40" i="9"/>
  <c r="Z40" i="9"/>
  <c r="AA40" i="9"/>
  <c r="AB40" i="9"/>
  <c r="AC40" i="9"/>
  <c r="AD40" i="9"/>
  <c r="AE40" i="9"/>
  <c r="AF40" i="9"/>
  <c r="AG40" i="9"/>
  <c r="AH40" i="9"/>
  <c r="AI40" i="9"/>
  <c r="AJ40" i="9"/>
  <c r="AK40" i="9"/>
  <c r="AL40" i="9"/>
  <c r="AM40" i="9"/>
  <c r="AN40" i="9"/>
  <c r="AO40" i="9"/>
  <c r="AP40" i="9"/>
  <c r="R1" i="9"/>
  <c r="S1" i="9"/>
  <c r="T1" i="9"/>
  <c r="U1" i="9"/>
  <c r="V1" i="9"/>
  <c r="W1" i="9"/>
  <c r="X1" i="9"/>
  <c r="Y1" i="9"/>
  <c r="Z1" i="9"/>
  <c r="AA1" i="9"/>
  <c r="AB1" i="9"/>
  <c r="AC1" i="9"/>
  <c r="AD1" i="9"/>
  <c r="AE1" i="9"/>
  <c r="AF1" i="9"/>
  <c r="AG1" i="9"/>
  <c r="AH1" i="9"/>
  <c r="AI1" i="9"/>
  <c r="AJ1" i="9"/>
  <c r="AK1" i="9"/>
  <c r="AL1" i="9"/>
  <c r="AM1" i="9"/>
  <c r="AN1" i="9"/>
  <c r="AO1" i="9"/>
  <c r="AP1" i="9"/>
  <c r="AP195" i="9"/>
  <c r="AO195" i="9"/>
  <c r="AP194" i="9"/>
  <c r="AO194" i="9"/>
  <c r="AP157" i="9"/>
  <c r="AO157" i="9"/>
  <c r="AP156" i="9"/>
  <c r="AO156" i="9"/>
  <c r="AP155" i="9"/>
  <c r="AO155" i="9"/>
  <c r="AP125" i="9"/>
  <c r="AO125" i="9"/>
  <c r="AP124" i="9"/>
  <c r="AO124" i="9"/>
  <c r="AP123" i="9"/>
  <c r="AO123" i="9"/>
  <c r="AP122" i="9"/>
  <c r="AO122" i="9"/>
  <c r="AP121" i="9"/>
  <c r="AO121" i="9"/>
  <c r="AP120" i="9"/>
  <c r="AO120" i="9"/>
  <c r="AP119" i="9"/>
  <c r="AO119" i="9"/>
  <c r="AP118" i="9"/>
  <c r="AO118" i="9"/>
  <c r="AP117" i="9"/>
  <c r="AO117" i="9"/>
  <c r="AP86" i="9"/>
  <c r="AO86" i="9"/>
  <c r="AP85" i="9"/>
  <c r="AO85" i="9"/>
  <c r="AP84" i="9"/>
  <c r="AO84" i="9"/>
  <c r="AP83" i="9"/>
  <c r="AO83" i="9"/>
  <c r="AP82" i="9"/>
  <c r="AO82" i="9"/>
  <c r="AP81" i="9"/>
  <c r="AO81" i="9"/>
  <c r="AP80" i="9"/>
  <c r="AO80" i="9"/>
  <c r="AP6" i="9"/>
  <c r="AO6" i="9"/>
  <c r="AP5" i="9"/>
  <c r="AO5" i="9"/>
  <c r="AP4" i="9"/>
  <c r="AO4" i="9"/>
  <c r="AP3" i="9"/>
  <c r="AO3" i="9"/>
  <c r="AP2" i="9"/>
  <c r="AO2" i="9"/>
  <c r="AB18" i="3"/>
  <c r="AA18" i="3"/>
  <c r="AB17" i="3"/>
  <c r="AA17" i="3"/>
  <c r="AB16" i="3"/>
  <c r="AA16" i="3"/>
  <c r="AB8" i="5"/>
  <c r="AA8" i="5"/>
  <c r="AB22" i="5"/>
  <c r="AA22" i="5"/>
  <c r="AB17" i="5"/>
  <c r="AA17" i="5"/>
  <c r="AB21" i="33"/>
  <c r="AB17" i="33" s="1"/>
  <c r="AA21" i="33"/>
  <c r="AA17" i="33" s="1"/>
  <c r="AB16" i="33"/>
  <c r="AA16" i="33"/>
  <c r="AB15" i="33"/>
  <c r="AA15" i="33"/>
  <c r="AB14" i="33"/>
  <c r="AC12" i="31"/>
  <c r="AB31" i="28"/>
  <c r="AA31" i="28"/>
  <c r="AB13" i="28"/>
  <c r="AA13" i="28"/>
  <c r="AB11" i="28"/>
  <c r="AC43" i="3" l="1"/>
  <c r="AC41" i="3"/>
  <c r="AC39" i="3"/>
  <c r="AC37" i="3"/>
  <c r="AC35" i="3"/>
  <c r="AC33" i="3"/>
  <c r="AC44" i="3"/>
  <c r="AC42" i="3"/>
  <c r="AC40" i="3"/>
  <c r="AC38" i="3"/>
  <c r="AC36" i="3"/>
  <c r="AC34" i="3"/>
  <c r="AC47" i="3"/>
  <c r="AC46" i="3"/>
  <c r="AC25" i="5"/>
  <c r="AC22" i="33"/>
  <c r="AC34" i="28"/>
  <c r="AC33" i="28"/>
  <c r="AC37" i="28"/>
  <c r="AB19" i="3"/>
  <c r="AA19" i="3"/>
  <c r="AB23" i="5"/>
  <c r="AB24" i="5"/>
  <c r="AB25" i="5"/>
  <c r="AA23" i="5"/>
  <c r="AA24" i="5"/>
  <c r="AA25" i="5"/>
  <c r="AB22" i="33"/>
  <c r="AA22" i="33"/>
  <c r="AB33" i="28"/>
  <c r="AB34" i="28"/>
  <c r="AB35" i="28"/>
  <c r="AB36" i="28"/>
  <c r="AB37" i="28"/>
  <c r="AA33" i="28"/>
  <c r="AA34" i="28"/>
  <c r="AA35" i="28"/>
  <c r="AA36" i="28"/>
  <c r="AA37" i="28"/>
  <c r="AB39" i="31"/>
  <c r="AC38" i="31"/>
  <c r="AB38" i="31"/>
  <c r="AC37" i="31"/>
  <c r="AB37" i="31"/>
  <c r="AC33" i="31"/>
  <c r="AB33" i="31"/>
  <c r="AC27" i="31"/>
  <c r="AB27" i="31"/>
  <c r="AC15" i="31"/>
  <c r="AB15" i="31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Z5" i="3"/>
  <c r="Y5" i="3"/>
  <c r="X5" i="3"/>
  <c r="W5" i="3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Z4" i="3"/>
  <c r="Y4" i="3"/>
  <c r="X4" i="3"/>
  <c r="W4" i="3"/>
  <c r="V4" i="3"/>
  <c r="U4" i="3"/>
  <c r="T4" i="3"/>
  <c r="S4" i="3"/>
  <c r="R4" i="3"/>
  <c r="Q4" i="3"/>
  <c r="P4" i="3"/>
  <c r="O4" i="3"/>
  <c r="N4" i="3"/>
  <c r="M4" i="3"/>
  <c r="L4" i="3"/>
  <c r="K4" i="3"/>
  <c r="J4" i="3"/>
  <c r="I4" i="3"/>
  <c r="H4" i="3"/>
  <c r="G4" i="3"/>
  <c r="F4" i="3"/>
  <c r="E4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Z30" i="38"/>
  <c r="M30" i="38"/>
  <c r="Z19" i="38"/>
  <c r="Z47" i="38" s="1"/>
  <c r="Y19" i="38"/>
  <c r="Y46" i="38" s="1"/>
  <c r="X19" i="38"/>
  <c r="X47" i="38" s="1"/>
  <c r="W19" i="38"/>
  <c r="W46" i="38" s="1"/>
  <c r="V19" i="38"/>
  <c r="V47" i="38" s="1"/>
  <c r="U19" i="38"/>
  <c r="U46" i="38" s="1"/>
  <c r="T19" i="38"/>
  <c r="T47" i="38" s="1"/>
  <c r="S19" i="38"/>
  <c r="S46" i="38" s="1"/>
  <c r="R19" i="38"/>
  <c r="R47" i="38" s="1"/>
  <c r="Q19" i="38"/>
  <c r="Q46" i="38" s="1"/>
  <c r="P19" i="38"/>
  <c r="P47" i="38" s="1"/>
  <c r="O19" i="38"/>
  <c r="O46" i="38" s="1"/>
  <c r="N19" i="38"/>
  <c r="N47" i="38" s="1"/>
  <c r="M19" i="38"/>
  <c r="M46" i="38" s="1"/>
  <c r="L19" i="38"/>
  <c r="L47" i="38" s="1"/>
  <c r="K19" i="38"/>
  <c r="K46" i="38" s="1"/>
  <c r="J19" i="38"/>
  <c r="J47" i="38" s="1"/>
  <c r="I19" i="38"/>
  <c r="I46" i="38" s="1"/>
  <c r="H19" i="38"/>
  <c r="H47" i="38" s="1"/>
  <c r="G19" i="38"/>
  <c r="G46" i="38" s="1"/>
  <c r="F19" i="38"/>
  <c r="F47" i="38" s="1"/>
  <c r="E19" i="38"/>
  <c r="E46" i="38" s="1"/>
  <c r="D19" i="38"/>
  <c r="D47" i="38" s="1"/>
  <c r="C19" i="38"/>
  <c r="C46" i="38" s="1"/>
  <c r="B19" i="38"/>
  <c r="B47" i="38" s="1"/>
  <c r="W1" i="38"/>
  <c r="L1" i="38"/>
  <c r="D4" i="3"/>
  <c r="Z30" i="37"/>
  <c r="M30" i="37"/>
  <c r="Z19" i="37"/>
  <c r="Z47" i="37" s="1"/>
  <c r="Y19" i="37"/>
  <c r="Y46" i="37" s="1"/>
  <c r="X19" i="37"/>
  <c r="X47" i="37" s="1"/>
  <c r="C19" i="37"/>
  <c r="C46" i="37" s="1"/>
  <c r="B19" i="37"/>
  <c r="B47" i="37" s="1"/>
  <c r="W19" i="37"/>
  <c r="U19" i="37"/>
  <c r="S19" i="37"/>
  <c r="Q19" i="37"/>
  <c r="O19" i="37"/>
  <c r="M19" i="37"/>
  <c r="K19" i="37"/>
  <c r="I19" i="37"/>
  <c r="G19" i="37"/>
  <c r="E19" i="37"/>
  <c r="Y1" i="37"/>
  <c r="L1" i="37"/>
  <c r="Z23" i="35"/>
  <c r="Y23" i="35"/>
  <c r="Y51" i="35" s="1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Z4" i="5"/>
  <c r="Z23" i="5" s="1"/>
  <c r="Y4" i="5"/>
  <c r="Y23" i="5" s="1"/>
  <c r="X4" i="5"/>
  <c r="W4" i="5"/>
  <c r="V4" i="5"/>
  <c r="U4" i="5"/>
  <c r="T4" i="5"/>
  <c r="S4" i="5"/>
  <c r="R4" i="5"/>
  <c r="Q4" i="5"/>
  <c r="P4" i="5"/>
  <c r="O4" i="5"/>
  <c r="N4" i="5"/>
  <c r="M4" i="5"/>
  <c r="L4" i="5"/>
  <c r="K4" i="5"/>
  <c r="J4" i="5"/>
  <c r="I4" i="5"/>
  <c r="H4" i="5"/>
  <c r="G4" i="5"/>
  <c r="F4" i="5"/>
  <c r="E4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AC68" i="28" l="1"/>
  <c r="AQ7" i="9"/>
  <c r="Y44" i="35"/>
  <c r="Y34" i="35"/>
  <c r="Y46" i="35"/>
  <c r="AC71" i="28"/>
  <c r="Y36" i="35"/>
  <c r="Y48" i="35"/>
  <c r="AB74" i="28"/>
  <c r="AC44" i="33"/>
  <c r="AQ44" i="9"/>
  <c r="Y38" i="35"/>
  <c r="Y50" i="35"/>
  <c r="AA74" i="28"/>
  <c r="Y42" i="35"/>
  <c r="Y40" i="35"/>
  <c r="AB72" i="28"/>
  <c r="AA72" i="28"/>
  <c r="AC74" i="28"/>
  <c r="AC48" i="3"/>
  <c r="AC49" i="5"/>
  <c r="AC47" i="5"/>
  <c r="AC43" i="5"/>
  <c r="AC41" i="5"/>
  <c r="AC39" i="5"/>
  <c r="AC37" i="5"/>
  <c r="AC35" i="5"/>
  <c r="AC33" i="5"/>
  <c r="AC48" i="5"/>
  <c r="AC46" i="5"/>
  <c r="AC44" i="5"/>
  <c r="AC42" i="5"/>
  <c r="AC40" i="5"/>
  <c r="AC38" i="5"/>
  <c r="AC34" i="5"/>
  <c r="AC32" i="5"/>
  <c r="AC36" i="5"/>
  <c r="AC50" i="5"/>
  <c r="AC45" i="5"/>
  <c r="AC48" i="33"/>
  <c r="AC46" i="33"/>
  <c r="AC40" i="33"/>
  <c r="AC38" i="33"/>
  <c r="AC36" i="33"/>
  <c r="AC34" i="33"/>
  <c r="AC32" i="33"/>
  <c r="AC47" i="33"/>
  <c r="AC45" i="33"/>
  <c r="AC43" i="33"/>
  <c r="AC41" i="33"/>
  <c r="AC39" i="33"/>
  <c r="AC37" i="33"/>
  <c r="AC35" i="33"/>
  <c r="AC33" i="33"/>
  <c r="AC31" i="33"/>
  <c r="AC42" i="33"/>
  <c r="AC50" i="28"/>
  <c r="AC66" i="28"/>
  <c r="AC64" i="28"/>
  <c r="AC62" i="28"/>
  <c r="AC60" i="28"/>
  <c r="AC58" i="28"/>
  <c r="AC56" i="28"/>
  <c r="AC54" i="28"/>
  <c r="AC52" i="28"/>
  <c r="AC46" i="28"/>
  <c r="AC44" i="28"/>
  <c r="AC42" i="28"/>
  <c r="AC69" i="28"/>
  <c r="AC67" i="28"/>
  <c r="AC65" i="28"/>
  <c r="AC63" i="28"/>
  <c r="AC61" i="28"/>
  <c r="AC59" i="28"/>
  <c r="AC57" i="28"/>
  <c r="AC55" i="28"/>
  <c r="AC53" i="28"/>
  <c r="AC51" i="28"/>
  <c r="AC49" i="28"/>
  <c r="AC47" i="28"/>
  <c r="AC45" i="28"/>
  <c r="AC43" i="28"/>
  <c r="AC41" i="28"/>
  <c r="AC72" i="28"/>
  <c r="AC73" i="28"/>
  <c r="AC48" i="28"/>
  <c r="AA41" i="28"/>
  <c r="AO7" i="9"/>
  <c r="AA32" i="33"/>
  <c r="AO44" i="9"/>
  <c r="AA32" i="5"/>
  <c r="AO87" i="9"/>
  <c r="AA34" i="3"/>
  <c r="AO126" i="9"/>
  <c r="AB42" i="28"/>
  <c r="AP7" i="9"/>
  <c r="AB34" i="33"/>
  <c r="AP44" i="9"/>
  <c r="AB33" i="5"/>
  <c r="AP87" i="9"/>
  <c r="AB34" i="3"/>
  <c r="AP126" i="9"/>
  <c r="AA46" i="3"/>
  <c r="AA43" i="3"/>
  <c r="AA41" i="3"/>
  <c r="AA39" i="3"/>
  <c r="AA37" i="3"/>
  <c r="AA35" i="3"/>
  <c r="AA33" i="3"/>
  <c r="AB46" i="3"/>
  <c r="AB43" i="3"/>
  <c r="AB41" i="3"/>
  <c r="AB39" i="3"/>
  <c r="AB37" i="3"/>
  <c r="AB35" i="3"/>
  <c r="AB33" i="3"/>
  <c r="AA47" i="3"/>
  <c r="AA44" i="3"/>
  <c r="AA42" i="3"/>
  <c r="AA40" i="3"/>
  <c r="AA38" i="3"/>
  <c r="AA36" i="3"/>
  <c r="AB47" i="3"/>
  <c r="AB44" i="3"/>
  <c r="AB42" i="3"/>
  <c r="AB40" i="3"/>
  <c r="AB38" i="3"/>
  <c r="AB36" i="3"/>
  <c r="AA49" i="5"/>
  <c r="AA47" i="5"/>
  <c r="AA45" i="5"/>
  <c r="AA43" i="5"/>
  <c r="AA41" i="5"/>
  <c r="AA39" i="5"/>
  <c r="AA37" i="5"/>
  <c r="AA35" i="5"/>
  <c r="AA33" i="5"/>
  <c r="AB50" i="5"/>
  <c r="AB48" i="5"/>
  <c r="AB46" i="5"/>
  <c r="AB44" i="5"/>
  <c r="AB42" i="5"/>
  <c r="AB40" i="5"/>
  <c r="AB38" i="5"/>
  <c r="AB36" i="5"/>
  <c r="AB34" i="5"/>
  <c r="AB32" i="5"/>
  <c r="AA50" i="5"/>
  <c r="AA48" i="5"/>
  <c r="AA46" i="5"/>
  <c r="AA53" i="5" s="1"/>
  <c r="AA44" i="5"/>
  <c r="AA42" i="5"/>
  <c r="AA40" i="5"/>
  <c r="AA38" i="5"/>
  <c r="AA36" i="5"/>
  <c r="AA34" i="5"/>
  <c r="AB49" i="5"/>
  <c r="AB47" i="5"/>
  <c r="AB45" i="5"/>
  <c r="AB43" i="5"/>
  <c r="AB41" i="5"/>
  <c r="AB39" i="5"/>
  <c r="AB37" i="5"/>
  <c r="AB35" i="5"/>
  <c r="AA47" i="33"/>
  <c r="AA45" i="33"/>
  <c r="AA43" i="33"/>
  <c r="AA41" i="33"/>
  <c r="AA39" i="33"/>
  <c r="AA37" i="33"/>
  <c r="AA35" i="33"/>
  <c r="AA33" i="33"/>
  <c r="AA31" i="33"/>
  <c r="AB31" i="33"/>
  <c r="AB47" i="33"/>
  <c r="AB45" i="33"/>
  <c r="AB43" i="33"/>
  <c r="AB41" i="33"/>
  <c r="AB39" i="33"/>
  <c r="AB37" i="33"/>
  <c r="AB35" i="33"/>
  <c r="AB32" i="33"/>
  <c r="AA48" i="33"/>
  <c r="AA46" i="33"/>
  <c r="AA44" i="33"/>
  <c r="AA42" i="33"/>
  <c r="AA40" i="33"/>
  <c r="AA38" i="33"/>
  <c r="AA36" i="33"/>
  <c r="AA34" i="33"/>
  <c r="AB33" i="33"/>
  <c r="AB48" i="33"/>
  <c r="AB46" i="33"/>
  <c r="AB44" i="33"/>
  <c r="AB42" i="33"/>
  <c r="AB40" i="33"/>
  <c r="AB38" i="33"/>
  <c r="AB36" i="33"/>
  <c r="AA73" i="28"/>
  <c r="AB73" i="28"/>
  <c r="AB71" i="28"/>
  <c r="AA71" i="28"/>
  <c r="AA68" i="28"/>
  <c r="AA66" i="28"/>
  <c r="AA64" i="28"/>
  <c r="AA62" i="28"/>
  <c r="AA60" i="28"/>
  <c r="AA58" i="28"/>
  <c r="AA56" i="28"/>
  <c r="AA54" i="28"/>
  <c r="AA52" i="28"/>
  <c r="AA50" i="28"/>
  <c r="AA48" i="28"/>
  <c r="AA46" i="28"/>
  <c r="AA44" i="28"/>
  <c r="AA42" i="28"/>
  <c r="AB69" i="28"/>
  <c r="AB67" i="28"/>
  <c r="AB65" i="28"/>
  <c r="AB63" i="28"/>
  <c r="AB61" i="28"/>
  <c r="AB59" i="28"/>
  <c r="AB57" i="28"/>
  <c r="AB55" i="28"/>
  <c r="AB53" i="28"/>
  <c r="AB51" i="28"/>
  <c r="AB49" i="28"/>
  <c r="AB47" i="28"/>
  <c r="AB45" i="28"/>
  <c r="AB43" i="28"/>
  <c r="AB41" i="28"/>
  <c r="AA69" i="28"/>
  <c r="AA67" i="28"/>
  <c r="AA65" i="28"/>
  <c r="AA63" i="28"/>
  <c r="AA61" i="28"/>
  <c r="AA59" i="28"/>
  <c r="AA57" i="28"/>
  <c r="AA55" i="28"/>
  <c r="AA53" i="28"/>
  <c r="AA51" i="28"/>
  <c r="AA49" i="28"/>
  <c r="AA47" i="28"/>
  <c r="AA45" i="28"/>
  <c r="AA43" i="28"/>
  <c r="AB68" i="28"/>
  <c r="AB66" i="28"/>
  <c r="AB64" i="28"/>
  <c r="AB62" i="28"/>
  <c r="AB60" i="28"/>
  <c r="AB58" i="28"/>
  <c r="AB56" i="28"/>
  <c r="AB54" i="28"/>
  <c r="AB52" i="28"/>
  <c r="AB50" i="28"/>
  <c r="AB48" i="28"/>
  <c r="AB46" i="28"/>
  <c r="AB44" i="28"/>
  <c r="C33" i="38"/>
  <c r="C48" i="38" s="1"/>
  <c r="E33" i="38"/>
  <c r="G33" i="38"/>
  <c r="I33" i="38"/>
  <c r="K33" i="38"/>
  <c r="M33" i="38"/>
  <c r="O33" i="38"/>
  <c r="Q33" i="38"/>
  <c r="S33" i="38"/>
  <c r="U33" i="38"/>
  <c r="W33" i="38"/>
  <c r="Y33" i="38"/>
  <c r="B34" i="38"/>
  <c r="D34" i="38"/>
  <c r="F34" i="38"/>
  <c r="H34" i="38"/>
  <c r="J34" i="38"/>
  <c r="L34" i="38"/>
  <c r="N34" i="38"/>
  <c r="P34" i="38"/>
  <c r="R34" i="38"/>
  <c r="T34" i="38"/>
  <c r="V34" i="38"/>
  <c r="X34" i="38"/>
  <c r="Z34" i="38"/>
  <c r="C35" i="38"/>
  <c r="E35" i="38"/>
  <c r="G35" i="38"/>
  <c r="I35" i="38"/>
  <c r="K35" i="38"/>
  <c r="M35" i="38"/>
  <c r="O35" i="38"/>
  <c r="Q35" i="38"/>
  <c r="S35" i="38"/>
  <c r="U35" i="38"/>
  <c r="W35" i="38"/>
  <c r="Y35" i="38"/>
  <c r="B36" i="38"/>
  <c r="D36" i="38"/>
  <c r="F36" i="38"/>
  <c r="H36" i="38"/>
  <c r="J36" i="38"/>
  <c r="L36" i="38"/>
  <c r="N36" i="38"/>
  <c r="P36" i="38"/>
  <c r="R36" i="38"/>
  <c r="T36" i="38"/>
  <c r="V36" i="38"/>
  <c r="X36" i="38"/>
  <c r="Z36" i="38"/>
  <c r="C37" i="38"/>
  <c r="E37" i="38"/>
  <c r="G37" i="38"/>
  <c r="I37" i="38"/>
  <c r="K37" i="38"/>
  <c r="M37" i="38"/>
  <c r="O37" i="38"/>
  <c r="Q37" i="38"/>
  <c r="S37" i="38"/>
  <c r="U37" i="38"/>
  <c r="W37" i="38"/>
  <c r="Y37" i="38"/>
  <c r="B38" i="38"/>
  <c r="D38" i="38"/>
  <c r="F38" i="38"/>
  <c r="H38" i="38"/>
  <c r="J38" i="38"/>
  <c r="L38" i="38"/>
  <c r="N38" i="38"/>
  <c r="P38" i="38"/>
  <c r="R38" i="38"/>
  <c r="T38" i="38"/>
  <c r="V38" i="38"/>
  <c r="X38" i="38"/>
  <c r="Z38" i="38"/>
  <c r="C39" i="38"/>
  <c r="E39" i="38"/>
  <c r="G39" i="38"/>
  <c r="I39" i="38"/>
  <c r="K39" i="38"/>
  <c r="M39" i="38"/>
  <c r="O39" i="38"/>
  <c r="Q39" i="38"/>
  <c r="S39" i="38"/>
  <c r="U39" i="38"/>
  <c r="W39" i="38"/>
  <c r="Y39" i="38"/>
  <c r="B40" i="38"/>
  <c r="D40" i="38"/>
  <c r="F40" i="38"/>
  <c r="H40" i="38"/>
  <c r="J40" i="38"/>
  <c r="L40" i="38"/>
  <c r="N40" i="38"/>
  <c r="P40" i="38"/>
  <c r="R40" i="38"/>
  <c r="T40" i="38"/>
  <c r="V40" i="38"/>
  <c r="X40" i="38"/>
  <c r="Z40" i="38"/>
  <c r="C41" i="38"/>
  <c r="E41" i="38"/>
  <c r="G41" i="38"/>
  <c r="I41" i="38"/>
  <c r="K41" i="38"/>
  <c r="M41" i="38"/>
  <c r="O41" i="38"/>
  <c r="Q41" i="38"/>
  <c r="S41" i="38"/>
  <c r="U41" i="38"/>
  <c r="W41" i="38"/>
  <c r="Y41" i="38"/>
  <c r="B42" i="38"/>
  <c r="D42" i="38"/>
  <c r="F42" i="38"/>
  <c r="H42" i="38"/>
  <c r="J42" i="38"/>
  <c r="L42" i="38"/>
  <c r="N42" i="38"/>
  <c r="P42" i="38"/>
  <c r="R42" i="38"/>
  <c r="T42" i="38"/>
  <c r="V42" i="38"/>
  <c r="X42" i="38"/>
  <c r="Z42" i="38"/>
  <c r="C43" i="38"/>
  <c r="E43" i="38"/>
  <c r="G43" i="38"/>
  <c r="I43" i="38"/>
  <c r="K43" i="38"/>
  <c r="M43" i="38"/>
  <c r="O43" i="38"/>
  <c r="Q43" i="38"/>
  <c r="S43" i="38"/>
  <c r="U43" i="38"/>
  <c r="W43" i="38"/>
  <c r="Y43" i="38"/>
  <c r="B44" i="38"/>
  <c r="D44" i="38"/>
  <c r="F44" i="38"/>
  <c r="H44" i="38"/>
  <c r="J44" i="38"/>
  <c r="L44" i="38"/>
  <c r="N44" i="38"/>
  <c r="P44" i="38"/>
  <c r="R44" i="38"/>
  <c r="T44" i="38"/>
  <c r="V44" i="38"/>
  <c r="X44" i="38"/>
  <c r="Z44" i="38"/>
  <c r="C45" i="38"/>
  <c r="E45" i="38"/>
  <c r="G45" i="38"/>
  <c r="I45" i="38"/>
  <c r="K45" i="38"/>
  <c r="M45" i="38"/>
  <c r="O45" i="38"/>
  <c r="Q45" i="38"/>
  <c r="S45" i="38"/>
  <c r="U45" i="38"/>
  <c r="W45" i="38"/>
  <c r="Y45" i="38"/>
  <c r="B46" i="38"/>
  <c r="D46" i="38"/>
  <c r="F46" i="38"/>
  <c r="H46" i="38"/>
  <c r="J46" i="38"/>
  <c r="L46" i="38"/>
  <c r="N46" i="38"/>
  <c r="P46" i="38"/>
  <c r="R46" i="38"/>
  <c r="T46" i="38"/>
  <c r="V46" i="38"/>
  <c r="X46" i="38"/>
  <c r="Z46" i="38"/>
  <c r="C47" i="38"/>
  <c r="E47" i="38"/>
  <c r="G47" i="38"/>
  <c r="I47" i="38"/>
  <c r="K47" i="38"/>
  <c r="M47" i="38"/>
  <c r="O47" i="38"/>
  <c r="Q47" i="38"/>
  <c r="S47" i="38"/>
  <c r="U47" i="38"/>
  <c r="W47" i="38"/>
  <c r="Y47" i="38"/>
  <c r="B33" i="38"/>
  <c r="B48" i="38" s="1"/>
  <c r="D33" i="38"/>
  <c r="F33" i="38"/>
  <c r="H33" i="38"/>
  <c r="J33" i="38"/>
  <c r="L33" i="38"/>
  <c r="N33" i="38"/>
  <c r="P33" i="38"/>
  <c r="R33" i="38"/>
  <c r="T33" i="38"/>
  <c r="V33" i="38"/>
  <c r="X33" i="38"/>
  <c r="Z33" i="38"/>
  <c r="C34" i="38"/>
  <c r="E34" i="38"/>
  <c r="G34" i="38"/>
  <c r="I34" i="38"/>
  <c r="K34" i="38"/>
  <c r="M34" i="38"/>
  <c r="O34" i="38"/>
  <c r="Q34" i="38"/>
  <c r="S34" i="38"/>
  <c r="U34" i="38"/>
  <c r="W34" i="38"/>
  <c r="Y34" i="38"/>
  <c r="B35" i="38"/>
  <c r="D35" i="38"/>
  <c r="F35" i="38"/>
  <c r="H35" i="38"/>
  <c r="J35" i="38"/>
  <c r="L35" i="38"/>
  <c r="N35" i="38"/>
  <c r="P35" i="38"/>
  <c r="R35" i="38"/>
  <c r="T35" i="38"/>
  <c r="V35" i="38"/>
  <c r="X35" i="38"/>
  <c r="Z35" i="38"/>
  <c r="C36" i="38"/>
  <c r="E36" i="38"/>
  <c r="G36" i="38"/>
  <c r="I36" i="38"/>
  <c r="K36" i="38"/>
  <c r="M36" i="38"/>
  <c r="O36" i="38"/>
  <c r="Q36" i="38"/>
  <c r="S36" i="38"/>
  <c r="U36" i="38"/>
  <c r="W36" i="38"/>
  <c r="Y36" i="38"/>
  <c r="B37" i="38"/>
  <c r="D37" i="38"/>
  <c r="F37" i="38"/>
  <c r="H37" i="38"/>
  <c r="J37" i="38"/>
  <c r="L37" i="38"/>
  <c r="N37" i="38"/>
  <c r="P37" i="38"/>
  <c r="R37" i="38"/>
  <c r="T37" i="38"/>
  <c r="V37" i="38"/>
  <c r="X37" i="38"/>
  <c r="Z37" i="38"/>
  <c r="C38" i="38"/>
  <c r="E38" i="38"/>
  <c r="G38" i="38"/>
  <c r="I38" i="38"/>
  <c r="K38" i="38"/>
  <c r="M38" i="38"/>
  <c r="O38" i="38"/>
  <c r="Q38" i="38"/>
  <c r="S38" i="38"/>
  <c r="U38" i="38"/>
  <c r="W38" i="38"/>
  <c r="Y38" i="38"/>
  <c r="B39" i="38"/>
  <c r="D39" i="38"/>
  <c r="F39" i="38"/>
  <c r="H39" i="38"/>
  <c r="J39" i="38"/>
  <c r="L39" i="38"/>
  <c r="N39" i="38"/>
  <c r="P39" i="38"/>
  <c r="R39" i="38"/>
  <c r="T39" i="38"/>
  <c r="V39" i="38"/>
  <c r="X39" i="38"/>
  <c r="Z39" i="38"/>
  <c r="C40" i="38"/>
  <c r="E40" i="38"/>
  <c r="G40" i="38"/>
  <c r="I40" i="38"/>
  <c r="K40" i="38"/>
  <c r="M40" i="38"/>
  <c r="O40" i="38"/>
  <c r="Q40" i="38"/>
  <c r="S40" i="38"/>
  <c r="U40" i="38"/>
  <c r="W40" i="38"/>
  <c r="Y40" i="38"/>
  <c r="B41" i="38"/>
  <c r="D41" i="38"/>
  <c r="F41" i="38"/>
  <c r="H41" i="38"/>
  <c r="J41" i="38"/>
  <c r="L41" i="38"/>
  <c r="N41" i="38"/>
  <c r="P41" i="38"/>
  <c r="R41" i="38"/>
  <c r="T41" i="38"/>
  <c r="V41" i="38"/>
  <c r="X41" i="38"/>
  <c r="Z41" i="38"/>
  <c r="C42" i="38"/>
  <c r="E42" i="38"/>
  <c r="G42" i="38"/>
  <c r="I42" i="38"/>
  <c r="K42" i="38"/>
  <c r="M42" i="38"/>
  <c r="O42" i="38"/>
  <c r="Q42" i="38"/>
  <c r="S42" i="38"/>
  <c r="U42" i="38"/>
  <c r="W42" i="38"/>
  <c r="Y42" i="38"/>
  <c r="B43" i="38"/>
  <c r="D43" i="38"/>
  <c r="F43" i="38"/>
  <c r="H43" i="38"/>
  <c r="J43" i="38"/>
  <c r="L43" i="38"/>
  <c r="N43" i="38"/>
  <c r="P43" i="38"/>
  <c r="R43" i="38"/>
  <c r="T43" i="38"/>
  <c r="V43" i="38"/>
  <c r="X43" i="38"/>
  <c r="Z43" i="38"/>
  <c r="C44" i="38"/>
  <c r="E44" i="38"/>
  <c r="G44" i="38"/>
  <c r="I44" i="38"/>
  <c r="K44" i="38"/>
  <c r="M44" i="38"/>
  <c r="O44" i="38"/>
  <c r="Q44" i="38"/>
  <c r="S44" i="38"/>
  <c r="U44" i="38"/>
  <c r="W44" i="38"/>
  <c r="Y44" i="38"/>
  <c r="B45" i="38"/>
  <c r="D45" i="38"/>
  <c r="F45" i="38"/>
  <c r="H45" i="38"/>
  <c r="J45" i="38"/>
  <c r="L45" i="38"/>
  <c r="N45" i="38"/>
  <c r="P45" i="38"/>
  <c r="R45" i="38"/>
  <c r="T45" i="38"/>
  <c r="V45" i="38"/>
  <c r="X45" i="38"/>
  <c r="Z45" i="38"/>
  <c r="E34" i="37"/>
  <c r="G34" i="37"/>
  <c r="I34" i="37"/>
  <c r="K34" i="37"/>
  <c r="M34" i="37"/>
  <c r="O34" i="37"/>
  <c r="Q34" i="37"/>
  <c r="S34" i="37"/>
  <c r="U34" i="37"/>
  <c r="W34" i="37"/>
  <c r="E35" i="37"/>
  <c r="G35" i="37"/>
  <c r="I35" i="37"/>
  <c r="K35" i="37"/>
  <c r="M35" i="37"/>
  <c r="O35" i="37"/>
  <c r="Q35" i="37"/>
  <c r="S35" i="37"/>
  <c r="U35" i="37"/>
  <c r="W35" i="37"/>
  <c r="E36" i="37"/>
  <c r="G36" i="37"/>
  <c r="I36" i="37"/>
  <c r="K36" i="37"/>
  <c r="M36" i="37"/>
  <c r="O36" i="37"/>
  <c r="Q36" i="37"/>
  <c r="S36" i="37"/>
  <c r="U36" i="37"/>
  <c r="W36" i="37"/>
  <c r="E37" i="37"/>
  <c r="G37" i="37"/>
  <c r="I37" i="37"/>
  <c r="K37" i="37"/>
  <c r="M37" i="37"/>
  <c r="O37" i="37"/>
  <c r="Q37" i="37"/>
  <c r="S37" i="37"/>
  <c r="U37" i="37"/>
  <c r="W37" i="37"/>
  <c r="E38" i="37"/>
  <c r="G38" i="37"/>
  <c r="I38" i="37"/>
  <c r="K38" i="37"/>
  <c r="M38" i="37"/>
  <c r="O38" i="37"/>
  <c r="Q38" i="37"/>
  <c r="S38" i="37"/>
  <c r="U38" i="37"/>
  <c r="W38" i="37"/>
  <c r="E39" i="37"/>
  <c r="G39" i="37"/>
  <c r="I39" i="37"/>
  <c r="K39" i="37"/>
  <c r="M39" i="37"/>
  <c r="O39" i="37"/>
  <c r="Q39" i="37"/>
  <c r="S39" i="37"/>
  <c r="U39" i="37"/>
  <c r="W39" i="37"/>
  <c r="E40" i="37"/>
  <c r="G40" i="37"/>
  <c r="I40" i="37"/>
  <c r="K40" i="37"/>
  <c r="M40" i="37"/>
  <c r="O40" i="37"/>
  <c r="Q40" i="37"/>
  <c r="S40" i="37"/>
  <c r="U40" i="37"/>
  <c r="W40" i="37"/>
  <c r="E41" i="37"/>
  <c r="G41" i="37"/>
  <c r="I41" i="37"/>
  <c r="K41" i="37"/>
  <c r="M41" i="37"/>
  <c r="O41" i="37"/>
  <c r="Q41" i="37"/>
  <c r="S41" i="37"/>
  <c r="U41" i="37"/>
  <c r="W41" i="37"/>
  <c r="E42" i="37"/>
  <c r="G42" i="37"/>
  <c r="I42" i="37"/>
  <c r="K42" i="37"/>
  <c r="M42" i="37"/>
  <c r="O42" i="37"/>
  <c r="Q42" i="37"/>
  <c r="S42" i="37"/>
  <c r="U42" i="37"/>
  <c r="W42" i="37"/>
  <c r="E43" i="37"/>
  <c r="G43" i="37"/>
  <c r="I43" i="37"/>
  <c r="K43" i="37"/>
  <c r="M43" i="37"/>
  <c r="O43" i="37"/>
  <c r="Q43" i="37"/>
  <c r="S43" i="37"/>
  <c r="U43" i="37"/>
  <c r="W43" i="37"/>
  <c r="E44" i="37"/>
  <c r="G44" i="37"/>
  <c r="I44" i="37"/>
  <c r="K44" i="37"/>
  <c r="M44" i="37"/>
  <c r="O44" i="37"/>
  <c r="Q44" i="37"/>
  <c r="S44" i="37"/>
  <c r="U44" i="37"/>
  <c r="W44" i="37"/>
  <c r="E45" i="37"/>
  <c r="G45" i="37"/>
  <c r="I45" i="37"/>
  <c r="K45" i="37"/>
  <c r="M45" i="37"/>
  <c r="O45" i="37"/>
  <c r="Q45" i="37"/>
  <c r="S45" i="37"/>
  <c r="U45" i="37"/>
  <c r="W45" i="37"/>
  <c r="E46" i="37"/>
  <c r="G46" i="37"/>
  <c r="I46" i="37"/>
  <c r="K46" i="37"/>
  <c r="M46" i="37"/>
  <c r="O46" i="37"/>
  <c r="Q46" i="37"/>
  <c r="S46" i="37"/>
  <c r="U46" i="37"/>
  <c r="W46" i="37"/>
  <c r="E47" i="37"/>
  <c r="G47" i="37"/>
  <c r="I47" i="37"/>
  <c r="K47" i="37"/>
  <c r="M47" i="37"/>
  <c r="O47" i="37"/>
  <c r="Q47" i="37"/>
  <c r="S47" i="37"/>
  <c r="U47" i="37"/>
  <c r="W47" i="37"/>
  <c r="D19" i="37"/>
  <c r="D33" i="37" s="1"/>
  <c r="F19" i="37"/>
  <c r="F33" i="37" s="1"/>
  <c r="H19" i="37"/>
  <c r="H33" i="37" s="1"/>
  <c r="J19" i="37"/>
  <c r="J33" i="37" s="1"/>
  <c r="L19" i="37"/>
  <c r="L33" i="37" s="1"/>
  <c r="N19" i="37"/>
  <c r="N33" i="37" s="1"/>
  <c r="P19" i="37"/>
  <c r="P33" i="37" s="1"/>
  <c r="R19" i="37"/>
  <c r="R33" i="37" s="1"/>
  <c r="T19" i="37"/>
  <c r="T33" i="37" s="1"/>
  <c r="V19" i="37"/>
  <c r="V33" i="37" s="1"/>
  <c r="C33" i="37"/>
  <c r="E33" i="37"/>
  <c r="G33" i="37"/>
  <c r="I33" i="37"/>
  <c r="K33" i="37"/>
  <c r="M33" i="37"/>
  <c r="O33" i="37"/>
  <c r="Q33" i="37"/>
  <c r="S33" i="37"/>
  <c r="U33" i="37"/>
  <c r="W33" i="37"/>
  <c r="Y33" i="37"/>
  <c r="B34" i="37"/>
  <c r="X34" i="37"/>
  <c r="Z34" i="37"/>
  <c r="C35" i="37"/>
  <c r="Y35" i="37"/>
  <c r="B36" i="37"/>
  <c r="X36" i="37"/>
  <c r="Z36" i="37"/>
  <c r="C37" i="37"/>
  <c r="Y37" i="37"/>
  <c r="B38" i="37"/>
  <c r="X38" i="37"/>
  <c r="Z38" i="37"/>
  <c r="C39" i="37"/>
  <c r="Y39" i="37"/>
  <c r="B40" i="37"/>
  <c r="X40" i="37"/>
  <c r="Z40" i="37"/>
  <c r="C41" i="37"/>
  <c r="Y41" i="37"/>
  <c r="B42" i="37"/>
  <c r="X42" i="37"/>
  <c r="Z42" i="37"/>
  <c r="C43" i="37"/>
  <c r="Y43" i="37"/>
  <c r="B44" i="37"/>
  <c r="X44" i="37"/>
  <c r="Z44" i="37"/>
  <c r="C45" i="37"/>
  <c r="B46" i="37"/>
  <c r="X46" i="37"/>
  <c r="Z46" i="37"/>
  <c r="C47" i="37"/>
  <c r="Y47" i="37"/>
  <c r="B33" i="37"/>
  <c r="X33" i="37"/>
  <c r="Z33" i="37"/>
  <c r="C34" i="37"/>
  <c r="Y34" i="37"/>
  <c r="B35" i="37"/>
  <c r="X35" i="37"/>
  <c r="Z35" i="37"/>
  <c r="C36" i="37"/>
  <c r="Y36" i="37"/>
  <c r="B37" i="37"/>
  <c r="X37" i="37"/>
  <c r="Z37" i="37"/>
  <c r="C38" i="37"/>
  <c r="Y38" i="37"/>
  <c r="B39" i="37"/>
  <c r="X39" i="37"/>
  <c r="Z39" i="37"/>
  <c r="C40" i="37"/>
  <c r="Y40" i="37"/>
  <c r="B41" i="37"/>
  <c r="X41" i="37"/>
  <c r="Z41" i="37"/>
  <c r="C42" i="37"/>
  <c r="Y42" i="37"/>
  <c r="B43" i="37"/>
  <c r="X43" i="37"/>
  <c r="Z43" i="37"/>
  <c r="C44" i="37"/>
  <c r="Y44" i="37"/>
  <c r="B45" i="37"/>
  <c r="X45" i="37"/>
  <c r="Y33" i="35"/>
  <c r="Y35" i="35"/>
  <c r="Y37" i="35"/>
  <c r="Y39" i="35"/>
  <c r="Y41" i="35"/>
  <c r="Y43" i="35"/>
  <c r="Y45" i="35"/>
  <c r="Y47" i="35"/>
  <c r="Y54" i="35" s="1"/>
  <c r="Y49" i="35"/>
  <c r="Z30" i="36"/>
  <c r="M30" i="36"/>
  <c r="Z25" i="36"/>
  <c r="Y25" i="36"/>
  <c r="X25" i="36"/>
  <c r="W25" i="36"/>
  <c r="V25" i="36"/>
  <c r="U25" i="36"/>
  <c r="T25" i="36"/>
  <c r="S25" i="36"/>
  <c r="R25" i="36"/>
  <c r="Q25" i="36"/>
  <c r="P25" i="36"/>
  <c r="O25" i="36"/>
  <c r="N25" i="36"/>
  <c r="M25" i="36"/>
  <c r="L25" i="36"/>
  <c r="K25" i="36"/>
  <c r="J25" i="36"/>
  <c r="I25" i="36"/>
  <c r="H25" i="36"/>
  <c r="G25" i="36"/>
  <c r="F25" i="36"/>
  <c r="E25" i="36"/>
  <c r="D25" i="36"/>
  <c r="C25" i="36"/>
  <c r="B25" i="36"/>
  <c r="Z24" i="36"/>
  <c r="Y24" i="36"/>
  <c r="X24" i="36"/>
  <c r="W24" i="36"/>
  <c r="V24" i="36"/>
  <c r="U24" i="36"/>
  <c r="T24" i="36"/>
  <c r="S24" i="36"/>
  <c r="R24" i="36"/>
  <c r="Q24" i="36"/>
  <c r="P24" i="36"/>
  <c r="O24" i="36"/>
  <c r="N24" i="36"/>
  <c r="M24" i="36"/>
  <c r="L24" i="36"/>
  <c r="K24" i="36"/>
  <c r="J24" i="36"/>
  <c r="I24" i="36"/>
  <c r="H24" i="36"/>
  <c r="G24" i="36"/>
  <c r="F24" i="36"/>
  <c r="E24" i="36"/>
  <c r="D24" i="36"/>
  <c r="C24" i="36"/>
  <c r="B24" i="36"/>
  <c r="Z23" i="36"/>
  <c r="Z47" i="36" s="1"/>
  <c r="Y23" i="36"/>
  <c r="X23" i="36"/>
  <c r="X49" i="36" s="1"/>
  <c r="W23" i="36"/>
  <c r="V23" i="36"/>
  <c r="V51" i="36" s="1"/>
  <c r="U23" i="36"/>
  <c r="T23" i="36"/>
  <c r="T45" i="36" s="1"/>
  <c r="S23" i="36"/>
  <c r="R23" i="36"/>
  <c r="R47" i="36" s="1"/>
  <c r="Q23" i="36"/>
  <c r="P23" i="36"/>
  <c r="P49" i="36" s="1"/>
  <c r="O23" i="36"/>
  <c r="N23" i="36"/>
  <c r="N51" i="36" s="1"/>
  <c r="M23" i="36"/>
  <c r="L23" i="36"/>
  <c r="L45" i="36" s="1"/>
  <c r="K23" i="36"/>
  <c r="J23" i="36"/>
  <c r="J47" i="36" s="1"/>
  <c r="I23" i="36"/>
  <c r="H23" i="36"/>
  <c r="H49" i="36" s="1"/>
  <c r="G23" i="36"/>
  <c r="F23" i="36"/>
  <c r="F51" i="36" s="1"/>
  <c r="E23" i="36"/>
  <c r="D23" i="36"/>
  <c r="D45" i="36" s="1"/>
  <c r="C23" i="36"/>
  <c r="B23" i="36"/>
  <c r="B47" i="36" s="1"/>
  <c r="W1" i="36"/>
  <c r="L1" i="36"/>
  <c r="C50" i="35"/>
  <c r="B50" i="35"/>
  <c r="C49" i="35"/>
  <c r="B49" i="35"/>
  <c r="C48" i="35"/>
  <c r="B48" i="35"/>
  <c r="C47" i="35"/>
  <c r="B47" i="35"/>
  <c r="C46" i="35"/>
  <c r="B46" i="35"/>
  <c r="C45" i="35"/>
  <c r="B45" i="35"/>
  <c r="C44" i="35"/>
  <c r="B44" i="35"/>
  <c r="C43" i="35"/>
  <c r="B43" i="35"/>
  <c r="C42" i="35"/>
  <c r="B42" i="35"/>
  <c r="C41" i="35"/>
  <c r="B41" i="35"/>
  <c r="C40" i="35"/>
  <c r="B40" i="35"/>
  <c r="C39" i="35"/>
  <c r="B39" i="35"/>
  <c r="C38" i="35"/>
  <c r="B38" i="35"/>
  <c r="C37" i="35"/>
  <c r="B37" i="35"/>
  <c r="C36" i="35"/>
  <c r="B36" i="35"/>
  <c r="C35" i="35"/>
  <c r="B35" i="35"/>
  <c r="C34" i="35"/>
  <c r="B34" i="35"/>
  <c r="C33" i="35"/>
  <c r="B33" i="35"/>
  <c r="C32" i="35"/>
  <c r="B32" i="35"/>
  <c r="Z29" i="35"/>
  <c r="Z25" i="35"/>
  <c r="Y25" i="35"/>
  <c r="X25" i="35"/>
  <c r="Z24" i="35"/>
  <c r="Y24" i="35"/>
  <c r="X24" i="35"/>
  <c r="X23" i="35"/>
  <c r="Y1" i="35"/>
  <c r="L1" i="35"/>
  <c r="Z21" i="33"/>
  <c r="Y21" i="33"/>
  <c r="X21" i="33"/>
  <c r="W21" i="33"/>
  <c r="V21" i="33"/>
  <c r="U21" i="33"/>
  <c r="T21" i="33"/>
  <c r="S21" i="33"/>
  <c r="R21" i="33"/>
  <c r="Q21" i="33"/>
  <c r="P21" i="33"/>
  <c r="O21" i="33"/>
  <c r="N21" i="33"/>
  <c r="M21" i="33"/>
  <c r="L21" i="33"/>
  <c r="K21" i="33"/>
  <c r="J21" i="33"/>
  <c r="I21" i="33"/>
  <c r="H21" i="33"/>
  <c r="G21" i="33"/>
  <c r="F21" i="33"/>
  <c r="E21" i="33"/>
  <c r="Z20" i="33"/>
  <c r="Y20" i="33"/>
  <c r="X20" i="33"/>
  <c r="W20" i="33"/>
  <c r="V20" i="33"/>
  <c r="U20" i="33"/>
  <c r="T20" i="33"/>
  <c r="S20" i="33"/>
  <c r="R20" i="33"/>
  <c r="Q20" i="33"/>
  <c r="P20" i="33"/>
  <c r="O20" i="33"/>
  <c r="N20" i="33"/>
  <c r="M20" i="33"/>
  <c r="L20" i="33"/>
  <c r="K20" i="33"/>
  <c r="J20" i="33"/>
  <c r="I20" i="33"/>
  <c r="H20" i="33"/>
  <c r="G20" i="33"/>
  <c r="F20" i="33"/>
  <c r="E20" i="33"/>
  <c r="Z19" i="33"/>
  <c r="Y19" i="33"/>
  <c r="X19" i="33"/>
  <c r="W19" i="33"/>
  <c r="V19" i="33"/>
  <c r="U19" i="33"/>
  <c r="T19" i="33"/>
  <c r="S19" i="33"/>
  <c r="R19" i="33"/>
  <c r="Q19" i="33"/>
  <c r="P19" i="33"/>
  <c r="O19" i="33"/>
  <c r="N19" i="33"/>
  <c r="M19" i="33"/>
  <c r="L19" i="33"/>
  <c r="K19" i="33"/>
  <c r="J19" i="33"/>
  <c r="I19" i="33"/>
  <c r="H19" i="33"/>
  <c r="G19" i="33"/>
  <c r="F19" i="33"/>
  <c r="E19" i="33"/>
  <c r="Z18" i="33"/>
  <c r="Y18" i="33"/>
  <c r="X18" i="33"/>
  <c r="W18" i="33"/>
  <c r="V18" i="33"/>
  <c r="U18" i="33"/>
  <c r="T18" i="33"/>
  <c r="S18" i="33"/>
  <c r="R18" i="33"/>
  <c r="Q18" i="33"/>
  <c r="P18" i="33"/>
  <c r="O18" i="33"/>
  <c r="N18" i="33"/>
  <c r="M18" i="33"/>
  <c r="L18" i="33"/>
  <c r="K18" i="33"/>
  <c r="J18" i="33"/>
  <c r="I18" i="33"/>
  <c r="H18" i="33"/>
  <c r="G18" i="33"/>
  <c r="F18" i="33"/>
  <c r="E18" i="33"/>
  <c r="Z16" i="33"/>
  <c r="Y16" i="33"/>
  <c r="X16" i="33"/>
  <c r="W16" i="33"/>
  <c r="V16" i="33"/>
  <c r="U16" i="33"/>
  <c r="T16" i="33"/>
  <c r="S16" i="33"/>
  <c r="R16" i="33"/>
  <c r="Q16" i="33"/>
  <c r="P16" i="33"/>
  <c r="O16" i="33"/>
  <c r="N16" i="33"/>
  <c r="M16" i="33"/>
  <c r="L16" i="33"/>
  <c r="K16" i="33"/>
  <c r="J16" i="33"/>
  <c r="I16" i="33"/>
  <c r="H16" i="33"/>
  <c r="G16" i="33"/>
  <c r="F16" i="33"/>
  <c r="E16" i="33"/>
  <c r="Z15" i="33"/>
  <c r="Y15" i="33"/>
  <c r="X15" i="33"/>
  <c r="W15" i="33"/>
  <c r="V15" i="33"/>
  <c r="U15" i="33"/>
  <c r="T15" i="33"/>
  <c r="S15" i="33"/>
  <c r="R15" i="33"/>
  <c r="Q15" i="33"/>
  <c r="P15" i="33"/>
  <c r="O15" i="33"/>
  <c r="N15" i="33"/>
  <c r="M15" i="33"/>
  <c r="L15" i="33"/>
  <c r="K15" i="33"/>
  <c r="J15" i="33"/>
  <c r="I15" i="33"/>
  <c r="H15" i="33"/>
  <c r="G15" i="33"/>
  <c r="F15" i="33"/>
  <c r="E15" i="33"/>
  <c r="Z14" i="33"/>
  <c r="Y14" i="33"/>
  <c r="X14" i="33"/>
  <c r="W14" i="33"/>
  <c r="V14" i="33"/>
  <c r="U14" i="33"/>
  <c r="T14" i="33"/>
  <c r="S14" i="33"/>
  <c r="R14" i="33"/>
  <c r="Q14" i="33"/>
  <c r="P14" i="33"/>
  <c r="O14" i="33"/>
  <c r="N14" i="33"/>
  <c r="M14" i="33"/>
  <c r="L14" i="33"/>
  <c r="K14" i="33"/>
  <c r="J14" i="33"/>
  <c r="I14" i="33"/>
  <c r="H14" i="33"/>
  <c r="G14" i="33"/>
  <c r="F14" i="33"/>
  <c r="E14" i="33"/>
  <c r="Z13" i="33"/>
  <c r="Y13" i="33"/>
  <c r="X13" i="33"/>
  <c r="W13" i="33"/>
  <c r="V13" i="33"/>
  <c r="U13" i="33"/>
  <c r="T13" i="33"/>
  <c r="S13" i="33"/>
  <c r="R13" i="33"/>
  <c r="Q13" i="33"/>
  <c r="P13" i="33"/>
  <c r="O13" i="33"/>
  <c r="N13" i="33"/>
  <c r="M13" i="33"/>
  <c r="L13" i="33"/>
  <c r="K13" i="33"/>
  <c r="J13" i="33"/>
  <c r="I13" i="33"/>
  <c r="H13" i="33"/>
  <c r="G13" i="33"/>
  <c r="F13" i="33"/>
  <c r="E13" i="33"/>
  <c r="Z12" i="33"/>
  <c r="AN43" i="9" s="1"/>
  <c r="Y12" i="33"/>
  <c r="AM43" i="9" s="1"/>
  <c r="X12" i="33"/>
  <c r="AL43" i="9" s="1"/>
  <c r="W12" i="33"/>
  <c r="AK43" i="9" s="1"/>
  <c r="V12" i="33"/>
  <c r="AJ43" i="9" s="1"/>
  <c r="U12" i="33"/>
  <c r="AI43" i="9" s="1"/>
  <c r="T12" i="33"/>
  <c r="AH43" i="9" s="1"/>
  <c r="S12" i="33"/>
  <c r="AG43" i="9" s="1"/>
  <c r="R12" i="33"/>
  <c r="AF43" i="9" s="1"/>
  <c r="Q12" i="33"/>
  <c r="AE43" i="9" s="1"/>
  <c r="P12" i="33"/>
  <c r="AD43" i="9" s="1"/>
  <c r="O12" i="33"/>
  <c r="AC43" i="9" s="1"/>
  <c r="N12" i="33"/>
  <c r="AB43" i="9" s="1"/>
  <c r="M12" i="33"/>
  <c r="AA43" i="9" s="1"/>
  <c r="L12" i="33"/>
  <c r="Z43" i="9" s="1"/>
  <c r="K12" i="33"/>
  <c r="Y43" i="9" s="1"/>
  <c r="J12" i="33"/>
  <c r="X43" i="9" s="1"/>
  <c r="I12" i="33"/>
  <c r="W43" i="9" s="1"/>
  <c r="H12" i="33"/>
  <c r="V43" i="9" s="1"/>
  <c r="G12" i="33"/>
  <c r="U43" i="9" s="1"/>
  <c r="F12" i="33"/>
  <c r="T43" i="9" s="1"/>
  <c r="E12" i="33"/>
  <c r="S43" i="9" s="1"/>
  <c r="Z11" i="33"/>
  <c r="Y11" i="33"/>
  <c r="X11" i="33"/>
  <c r="W11" i="33"/>
  <c r="V11" i="33"/>
  <c r="U11" i="33"/>
  <c r="T11" i="33"/>
  <c r="S11" i="33"/>
  <c r="R11" i="33"/>
  <c r="Q11" i="33"/>
  <c r="P11" i="33"/>
  <c r="O11" i="33"/>
  <c r="N11" i="33"/>
  <c r="M11" i="33"/>
  <c r="L11" i="33"/>
  <c r="K11" i="33"/>
  <c r="J11" i="33"/>
  <c r="I11" i="33"/>
  <c r="H11" i="33"/>
  <c r="G11" i="33"/>
  <c r="F11" i="33"/>
  <c r="E11" i="33"/>
  <c r="Z10" i="33"/>
  <c r="Y10" i="33"/>
  <c r="X10" i="33"/>
  <c r="W10" i="33"/>
  <c r="V10" i="33"/>
  <c r="U10" i="33"/>
  <c r="T10" i="33"/>
  <c r="S10" i="33"/>
  <c r="R10" i="33"/>
  <c r="Q10" i="33"/>
  <c r="P10" i="33"/>
  <c r="O10" i="33"/>
  <c r="N10" i="33"/>
  <c r="M10" i="33"/>
  <c r="L10" i="33"/>
  <c r="K10" i="33"/>
  <c r="J10" i="33"/>
  <c r="I10" i="33"/>
  <c r="H10" i="33"/>
  <c r="G10" i="33"/>
  <c r="F10" i="33"/>
  <c r="E10" i="33"/>
  <c r="Z9" i="33"/>
  <c r="AN42" i="9" s="1"/>
  <c r="Y9" i="33"/>
  <c r="AM42" i="9" s="1"/>
  <c r="X9" i="33"/>
  <c r="AL42" i="9" s="1"/>
  <c r="W9" i="33"/>
  <c r="AK42" i="9" s="1"/>
  <c r="V9" i="33"/>
  <c r="AJ42" i="9" s="1"/>
  <c r="U9" i="33"/>
  <c r="AI42" i="9" s="1"/>
  <c r="T9" i="33"/>
  <c r="AH42" i="9" s="1"/>
  <c r="S9" i="33"/>
  <c r="AG42" i="9" s="1"/>
  <c r="R9" i="33"/>
  <c r="AF42" i="9" s="1"/>
  <c r="Q9" i="33"/>
  <c r="AE42" i="9" s="1"/>
  <c r="P9" i="33"/>
  <c r="AD42" i="9" s="1"/>
  <c r="O9" i="33"/>
  <c r="AC42" i="9" s="1"/>
  <c r="N9" i="33"/>
  <c r="AB42" i="9" s="1"/>
  <c r="M9" i="33"/>
  <c r="AA42" i="9" s="1"/>
  <c r="L9" i="33"/>
  <c r="Z42" i="9" s="1"/>
  <c r="K9" i="33"/>
  <c r="Y42" i="9" s="1"/>
  <c r="J9" i="33"/>
  <c r="X42" i="9" s="1"/>
  <c r="I9" i="33"/>
  <c r="W42" i="9" s="1"/>
  <c r="H9" i="33"/>
  <c r="V42" i="9" s="1"/>
  <c r="G9" i="33"/>
  <c r="U42" i="9" s="1"/>
  <c r="F9" i="33"/>
  <c r="T42" i="9" s="1"/>
  <c r="E9" i="33"/>
  <c r="S42" i="9" s="1"/>
  <c r="Z8" i="33"/>
  <c r="Y8" i="33"/>
  <c r="X8" i="33"/>
  <c r="W8" i="33"/>
  <c r="V8" i="33"/>
  <c r="U8" i="33"/>
  <c r="T8" i="33"/>
  <c r="S8" i="33"/>
  <c r="R8" i="33"/>
  <c r="Q8" i="33"/>
  <c r="P8" i="33"/>
  <c r="O8" i="33"/>
  <c r="N8" i="33"/>
  <c r="M8" i="33"/>
  <c r="L8" i="33"/>
  <c r="K8" i="33"/>
  <c r="J8" i="33"/>
  <c r="I8" i="33"/>
  <c r="H8" i="33"/>
  <c r="G8" i="33"/>
  <c r="F8" i="33"/>
  <c r="E8" i="33"/>
  <c r="Z7" i="33"/>
  <c r="Y7" i="33"/>
  <c r="X7" i="33"/>
  <c r="W7" i="33"/>
  <c r="V7" i="33"/>
  <c r="U7" i="33"/>
  <c r="T7" i="33"/>
  <c r="S7" i="33"/>
  <c r="R7" i="33"/>
  <c r="Q7" i="33"/>
  <c r="P7" i="33"/>
  <c r="O7" i="33"/>
  <c r="N7" i="33"/>
  <c r="M7" i="33"/>
  <c r="L7" i="33"/>
  <c r="K7" i="33"/>
  <c r="J7" i="33"/>
  <c r="I7" i="33"/>
  <c r="H7" i="33"/>
  <c r="G7" i="33"/>
  <c r="F7" i="33"/>
  <c r="E7" i="33"/>
  <c r="Z6" i="33"/>
  <c r="Y6" i="33"/>
  <c r="X6" i="33"/>
  <c r="W6" i="33"/>
  <c r="V6" i="33"/>
  <c r="U6" i="33"/>
  <c r="T6" i="33"/>
  <c r="S6" i="33"/>
  <c r="R6" i="33"/>
  <c r="Q6" i="33"/>
  <c r="P6" i="33"/>
  <c r="O6" i="33"/>
  <c r="N6" i="33"/>
  <c r="M6" i="33"/>
  <c r="L6" i="33"/>
  <c r="K6" i="33"/>
  <c r="J6" i="33"/>
  <c r="I6" i="33"/>
  <c r="H6" i="33"/>
  <c r="G6" i="33"/>
  <c r="F6" i="33"/>
  <c r="E6" i="33"/>
  <c r="Z5" i="33"/>
  <c r="Y5" i="33"/>
  <c r="X5" i="33"/>
  <c r="W5" i="33"/>
  <c r="V5" i="33"/>
  <c r="U5" i="33"/>
  <c r="T5" i="33"/>
  <c r="S5" i="33"/>
  <c r="R5" i="33"/>
  <c r="Q5" i="33"/>
  <c r="P5" i="33"/>
  <c r="O5" i="33"/>
  <c r="N5" i="33"/>
  <c r="M5" i="33"/>
  <c r="L5" i="33"/>
  <c r="K5" i="33"/>
  <c r="J5" i="33"/>
  <c r="I5" i="33"/>
  <c r="H5" i="33"/>
  <c r="G5" i="33"/>
  <c r="F5" i="33"/>
  <c r="E5" i="33"/>
  <c r="Z4" i="33"/>
  <c r="AN41" i="9" s="1"/>
  <c r="Y4" i="33"/>
  <c r="AM41" i="9" s="1"/>
  <c r="X4" i="33"/>
  <c r="AL41" i="9" s="1"/>
  <c r="W4" i="33"/>
  <c r="AK41" i="9" s="1"/>
  <c r="V4" i="33"/>
  <c r="AJ41" i="9" s="1"/>
  <c r="D21" i="33"/>
  <c r="D20" i="33"/>
  <c r="D19" i="33"/>
  <c r="D18" i="33"/>
  <c r="D16" i="33"/>
  <c r="D15" i="33"/>
  <c r="D14" i="33"/>
  <c r="D13" i="33"/>
  <c r="D12" i="33"/>
  <c r="R43" i="9" s="1"/>
  <c r="D11" i="33"/>
  <c r="D10" i="33"/>
  <c r="D9" i="33"/>
  <c r="R42" i="9" s="1"/>
  <c r="D8" i="33"/>
  <c r="D7" i="33"/>
  <c r="D6" i="33"/>
  <c r="Z30" i="34"/>
  <c r="M30" i="34"/>
  <c r="Z17" i="34"/>
  <c r="Z17" i="33" s="1"/>
  <c r="Y17" i="34"/>
  <c r="Y17" i="33" s="1"/>
  <c r="X17" i="34"/>
  <c r="X17" i="33" s="1"/>
  <c r="W17" i="34"/>
  <c r="W17" i="33" s="1"/>
  <c r="V17" i="34"/>
  <c r="V17" i="33" s="1"/>
  <c r="U17" i="34"/>
  <c r="U17" i="33" s="1"/>
  <c r="T17" i="34"/>
  <c r="T17" i="33" s="1"/>
  <c r="S17" i="34"/>
  <c r="S17" i="33" s="1"/>
  <c r="R17" i="34"/>
  <c r="R17" i="33" s="1"/>
  <c r="Q17" i="34"/>
  <c r="Q17" i="33" s="1"/>
  <c r="P17" i="34"/>
  <c r="P17" i="33" s="1"/>
  <c r="O17" i="34"/>
  <c r="O17" i="33" s="1"/>
  <c r="N17" i="34"/>
  <c r="N17" i="33" s="1"/>
  <c r="M17" i="34"/>
  <c r="M17" i="33" s="1"/>
  <c r="L17" i="34"/>
  <c r="L17" i="33" s="1"/>
  <c r="K17" i="34"/>
  <c r="K17" i="33" s="1"/>
  <c r="J17" i="34"/>
  <c r="J17" i="33" s="1"/>
  <c r="I17" i="34"/>
  <c r="I17" i="33" s="1"/>
  <c r="H17" i="34"/>
  <c r="H17" i="33" s="1"/>
  <c r="G17" i="34"/>
  <c r="G17" i="33" s="1"/>
  <c r="F17" i="34"/>
  <c r="F17" i="33" s="1"/>
  <c r="E17" i="34"/>
  <c r="E17" i="33" s="1"/>
  <c r="D17" i="34"/>
  <c r="D17" i="33" s="1"/>
  <c r="C17" i="34"/>
  <c r="B17" i="34"/>
  <c r="U4" i="34"/>
  <c r="T4" i="34"/>
  <c r="S4" i="34"/>
  <c r="R4" i="34"/>
  <c r="R4" i="33" s="1"/>
  <c r="AF41" i="9" s="1"/>
  <c r="Q4" i="34"/>
  <c r="Q22" i="34" s="1"/>
  <c r="P4" i="34"/>
  <c r="O4" i="34"/>
  <c r="N4" i="34"/>
  <c r="N4" i="33" s="1"/>
  <c r="AB41" i="9" s="1"/>
  <c r="M4" i="34"/>
  <c r="M22" i="34" s="1"/>
  <c r="L4" i="34"/>
  <c r="K4" i="34"/>
  <c r="K22" i="34" s="1"/>
  <c r="J4" i="34"/>
  <c r="J4" i="33" s="1"/>
  <c r="X41" i="9" s="1"/>
  <c r="I4" i="34"/>
  <c r="H4" i="34"/>
  <c r="G4" i="34"/>
  <c r="G22" i="34" s="1"/>
  <c r="F4" i="34"/>
  <c r="F4" i="33" s="1"/>
  <c r="T41" i="9" s="1"/>
  <c r="E4" i="34"/>
  <c r="E22" i="34" s="1"/>
  <c r="D4" i="34"/>
  <c r="C4" i="34"/>
  <c r="B4" i="34"/>
  <c r="B22" i="34" s="1"/>
  <c r="W1" i="34"/>
  <c r="L1" i="34"/>
  <c r="D5" i="33"/>
  <c r="C48" i="33"/>
  <c r="B48" i="33"/>
  <c r="C47" i="33"/>
  <c r="B47" i="33"/>
  <c r="C46" i="33"/>
  <c r="B46" i="33"/>
  <c r="C45" i="33"/>
  <c r="B45" i="33"/>
  <c r="C44" i="33"/>
  <c r="B44" i="33"/>
  <c r="C43" i="33"/>
  <c r="B43" i="33"/>
  <c r="C42" i="33"/>
  <c r="B42" i="33"/>
  <c r="C41" i="33"/>
  <c r="B41" i="33"/>
  <c r="C40" i="33"/>
  <c r="B40" i="33"/>
  <c r="C39" i="33"/>
  <c r="B39" i="33"/>
  <c r="C38" i="33"/>
  <c r="B38" i="33"/>
  <c r="C37" i="33"/>
  <c r="B37" i="33"/>
  <c r="C36" i="33"/>
  <c r="B36" i="33"/>
  <c r="C35" i="33"/>
  <c r="B35" i="33"/>
  <c r="C34" i="33"/>
  <c r="B34" i="33"/>
  <c r="C33" i="33"/>
  <c r="B33" i="33"/>
  <c r="C32" i="33"/>
  <c r="B32" i="33"/>
  <c r="C31" i="33"/>
  <c r="C49" i="33" s="1"/>
  <c r="B31" i="33"/>
  <c r="B49" i="33" s="1"/>
  <c r="J22" i="33"/>
  <c r="X44" i="9" s="1"/>
  <c r="L29" i="33"/>
  <c r="K1" i="33"/>
  <c r="Z32" i="28"/>
  <c r="Y32" i="28"/>
  <c r="X32" i="28"/>
  <c r="W32" i="28"/>
  <c r="V32" i="28"/>
  <c r="U32" i="28"/>
  <c r="T32" i="28"/>
  <c r="S32" i="28"/>
  <c r="R32" i="28"/>
  <c r="Q32" i="28"/>
  <c r="P32" i="28"/>
  <c r="O32" i="28"/>
  <c r="N32" i="28"/>
  <c r="M32" i="28"/>
  <c r="L32" i="28"/>
  <c r="K32" i="28"/>
  <c r="J32" i="28"/>
  <c r="I32" i="28"/>
  <c r="H32" i="28"/>
  <c r="G32" i="28"/>
  <c r="F32" i="28"/>
  <c r="E32" i="28"/>
  <c r="Z31" i="28"/>
  <c r="Y31" i="28"/>
  <c r="X31" i="28"/>
  <c r="W31" i="28"/>
  <c r="V31" i="28"/>
  <c r="U31" i="28"/>
  <c r="T31" i="28"/>
  <c r="S31" i="28"/>
  <c r="R31" i="28"/>
  <c r="Q31" i="28"/>
  <c r="P31" i="28"/>
  <c r="O31" i="28"/>
  <c r="N31" i="28"/>
  <c r="M31" i="28"/>
  <c r="L31" i="28"/>
  <c r="K31" i="28"/>
  <c r="J31" i="28"/>
  <c r="I31" i="28"/>
  <c r="H31" i="28"/>
  <c r="G31" i="28"/>
  <c r="F31" i="28"/>
  <c r="E31" i="28"/>
  <c r="Z30" i="28"/>
  <c r="AN6" i="9" s="1"/>
  <c r="Y30" i="28"/>
  <c r="AM6" i="9" s="1"/>
  <c r="X30" i="28"/>
  <c r="AL6" i="9" s="1"/>
  <c r="W30" i="28"/>
  <c r="AK6" i="9" s="1"/>
  <c r="V30" i="28"/>
  <c r="AJ6" i="9" s="1"/>
  <c r="U30" i="28"/>
  <c r="AI6" i="9" s="1"/>
  <c r="T30" i="28"/>
  <c r="AH6" i="9" s="1"/>
  <c r="S30" i="28"/>
  <c r="AG6" i="9" s="1"/>
  <c r="R30" i="28"/>
  <c r="AF6" i="9" s="1"/>
  <c r="Q30" i="28"/>
  <c r="AE6" i="9" s="1"/>
  <c r="P30" i="28"/>
  <c r="AD6" i="9" s="1"/>
  <c r="O30" i="28"/>
  <c r="AC6" i="9" s="1"/>
  <c r="N30" i="28"/>
  <c r="AB6" i="9" s="1"/>
  <c r="M30" i="28"/>
  <c r="AA6" i="9" s="1"/>
  <c r="L30" i="28"/>
  <c r="Z6" i="9" s="1"/>
  <c r="K30" i="28"/>
  <c r="Y6" i="9" s="1"/>
  <c r="J30" i="28"/>
  <c r="X6" i="9" s="1"/>
  <c r="I30" i="28"/>
  <c r="W6" i="9" s="1"/>
  <c r="H30" i="28"/>
  <c r="V6" i="9" s="1"/>
  <c r="G30" i="28"/>
  <c r="U6" i="9" s="1"/>
  <c r="F30" i="28"/>
  <c r="T6" i="9" s="1"/>
  <c r="E30" i="28"/>
  <c r="S6" i="9" s="1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Z28" i="28"/>
  <c r="Y28" i="28"/>
  <c r="X28" i="28"/>
  <c r="W28" i="28"/>
  <c r="V28" i="28"/>
  <c r="U28" i="28"/>
  <c r="T28" i="28"/>
  <c r="S28" i="28"/>
  <c r="R28" i="28"/>
  <c r="Q28" i="28"/>
  <c r="P28" i="28"/>
  <c r="O28" i="28"/>
  <c r="N28" i="28"/>
  <c r="M28" i="28"/>
  <c r="L28" i="28"/>
  <c r="K28" i="28"/>
  <c r="J28" i="28"/>
  <c r="I28" i="28"/>
  <c r="H28" i="28"/>
  <c r="G28" i="28"/>
  <c r="F28" i="28"/>
  <c r="E28" i="28"/>
  <c r="Z27" i="28"/>
  <c r="Y27" i="28"/>
  <c r="X27" i="28"/>
  <c r="W27" i="28"/>
  <c r="V27" i="28"/>
  <c r="U27" i="28"/>
  <c r="T27" i="28"/>
  <c r="S27" i="28"/>
  <c r="R27" i="28"/>
  <c r="Q27" i="28"/>
  <c r="P27" i="28"/>
  <c r="O27" i="28"/>
  <c r="N27" i="28"/>
  <c r="M27" i="28"/>
  <c r="L27" i="28"/>
  <c r="K27" i="28"/>
  <c r="J27" i="28"/>
  <c r="I27" i="28"/>
  <c r="H27" i="28"/>
  <c r="G27" i="28"/>
  <c r="F27" i="28"/>
  <c r="E27" i="28"/>
  <c r="Z26" i="28"/>
  <c r="Y26" i="28"/>
  <c r="X26" i="28"/>
  <c r="W26" i="28"/>
  <c r="V26" i="28"/>
  <c r="U26" i="28"/>
  <c r="T26" i="28"/>
  <c r="S26" i="28"/>
  <c r="R26" i="28"/>
  <c r="Q26" i="28"/>
  <c r="P26" i="28"/>
  <c r="O26" i="28"/>
  <c r="N26" i="28"/>
  <c r="M26" i="28"/>
  <c r="L26" i="28"/>
  <c r="K26" i="28"/>
  <c r="J26" i="28"/>
  <c r="I26" i="28"/>
  <c r="H26" i="28"/>
  <c r="G26" i="28"/>
  <c r="F26" i="28"/>
  <c r="E26" i="28"/>
  <c r="Z25" i="28"/>
  <c r="Y25" i="28"/>
  <c r="X25" i="28"/>
  <c r="W25" i="28"/>
  <c r="V25" i="28"/>
  <c r="U25" i="28"/>
  <c r="T25" i="28"/>
  <c r="S25" i="28"/>
  <c r="R25" i="28"/>
  <c r="Q25" i="28"/>
  <c r="P25" i="28"/>
  <c r="O25" i="28"/>
  <c r="N25" i="28"/>
  <c r="M25" i="28"/>
  <c r="L25" i="28"/>
  <c r="K25" i="28"/>
  <c r="J25" i="28"/>
  <c r="I25" i="28"/>
  <c r="H25" i="28"/>
  <c r="G25" i="28"/>
  <c r="F25" i="28"/>
  <c r="E25" i="28"/>
  <c r="Z24" i="28"/>
  <c r="AN5" i="9" s="1"/>
  <c r="Y24" i="28"/>
  <c r="AM5" i="9" s="1"/>
  <c r="X24" i="28"/>
  <c r="AL5" i="9" s="1"/>
  <c r="W24" i="28"/>
  <c r="AK5" i="9" s="1"/>
  <c r="V24" i="28"/>
  <c r="AJ5" i="9" s="1"/>
  <c r="U24" i="28"/>
  <c r="AI5" i="9" s="1"/>
  <c r="T24" i="28"/>
  <c r="AH5" i="9" s="1"/>
  <c r="S24" i="28"/>
  <c r="AG5" i="9" s="1"/>
  <c r="R24" i="28"/>
  <c r="AF5" i="9" s="1"/>
  <c r="Q24" i="28"/>
  <c r="AE5" i="9" s="1"/>
  <c r="P24" i="28"/>
  <c r="AD5" i="9" s="1"/>
  <c r="O24" i="28"/>
  <c r="AC5" i="9" s="1"/>
  <c r="N24" i="28"/>
  <c r="AB5" i="9" s="1"/>
  <c r="M24" i="28"/>
  <c r="AA5" i="9" s="1"/>
  <c r="L24" i="28"/>
  <c r="Z5" i="9" s="1"/>
  <c r="K24" i="28"/>
  <c r="Y5" i="9" s="1"/>
  <c r="J24" i="28"/>
  <c r="X5" i="9" s="1"/>
  <c r="I24" i="28"/>
  <c r="W5" i="9" s="1"/>
  <c r="H24" i="28"/>
  <c r="V5" i="9" s="1"/>
  <c r="G24" i="28"/>
  <c r="U5" i="9" s="1"/>
  <c r="F24" i="28"/>
  <c r="T5" i="9" s="1"/>
  <c r="E24" i="28"/>
  <c r="S5" i="9" s="1"/>
  <c r="Z23" i="28"/>
  <c r="AN4" i="9" s="1"/>
  <c r="Y23" i="28"/>
  <c r="AM4" i="9" s="1"/>
  <c r="X23" i="28"/>
  <c r="AL4" i="9" s="1"/>
  <c r="W23" i="28"/>
  <c r="AK4" i="9" s="1"/>
  <c r="V23" i="28"/>
  <c r="AJ4" i="9" s="1"/>
  <c r="U23" i="28"/>
  <c r="AI4" i="9" s="1"/>
  <c r="T23" i="28"/>
  <c r="AH4" i="9" s="1"/>
  <c r="S23" i="28"/>
  <c r="AG4" i="9" s="1"/>
  <c r="R23" i="28"/>
  <c r="AF4" i="9" s="1"/>
  <c r="Q23" i="28"/>
  <c r="AE4" i="9" s="1"/>
  <c r="P23" i="28"/>
  <c r="AD4" i="9" s="1"/>
  <c r="O23" i="28"/>
  <c r="AC4" i="9" s="1"/>
  <c r="N23" i="28"/>
  <c r="AB4" i="9" s="1"/>
  <c r="M23" i="28"/>
  <c r="AA4" i="9" s="1"/>
  <c r="L23" i="28"/>
  <c r="Z4" i="9" s="1"/>
  <c r="K23" i="28"/>
  <c r="Y4" i="9" s="1"/>
  <c r="J23" i="28"/>
  <c r="X4" i="9" s="1"/>
  <c r="I23" i="28"/>
  <c r="W4" i="9" s="1"/>
  <c r="H23" i="28"/>
  <c r="V4" i="9" s="1"/>
  <c r="G23" i="28"/>
  <c r="U4" i="9" s="1"/>
  <c r="F23" i="28"/>
  <c r="T4" i="9" s="1"/>
  <c r="E23" i="28"/>
  <c r="S4" i="9" s="1"/>
  <c r="Z22" i="28"/>
  <c r="Y22" i="28"/>
  <c r="X22" i="28"/>
  <c r="W22" i="28"/>
  <c r="V22" i="28"/>
  <c r="U22" i="28"/>
  <c r="T22" i="28"/>
  <c r="S22" i="28"/>
  <c r="R22" i="28"/>
  <c r="Q22" i="28"/>
  <c r="P22" i="28"/>
  <c r="O22" i="28"/>
  <c r="N22" i="28"/>
  <c r="M22" i="28"/>
  <c r="L22" i="28"/>
  <c r="K22" i="28"/>
  <c r="J22" i="28"/>
  <c r="I22" i="28"/>
  <c r="H22" i="28"/>
  <c r="G22" i="28"/>
  <c r="F22" i="28"/>
  <c r="E22" i="28"/>
  <c r="Z21" i="28"/>
  <c r="Y21" i="28"/>
  <c r="X21" i="28"/>
  <c r="W21" i="28"/>
  <c r="V21" i="28"/>
  <c r="U21" i="28"/>
  <c r="T21" i="28"/>
  <c r="S21" i="28"/>
  <c r="R21" i="28"/>
  <c r="Q21" i="28"/>
  <c r="P21" i="28"/>
  <c r="O21" i="28"/>
  <c r="N21" i="28"/>
  <c r="M21" i="28"/>
  <c r="L21" i="28"/>
  <c r="K21" i="28"/>
  <c r="J21" i="28"/>
  <c r="I21" i="28"/>
  <c r="H21" i="28"/>
  <c r="G21" i="28"/>
  <c r="F21" i="28"/>
  <c r="E21" i="28"/>
  <c r="Z20" i="28"/>
  <c r="Y20" i="28"/>
  <c r="X20" i="28"/>
  <c r="X35" i="28" s="1"/>
  <c r="W20" i="28"/>
  <c r="V20" i="28"/>
  <c r="U20" i="28"/>
  <c r="T20" i="28"/>
  <c r="S20" i="28"/>
  <c r="R20" i="28"/>
  <c r="Q20" i="28"/>
  <c r="P20" i="28"/>
  <c r="O20" i="28"/>
  <c r="N20" i="28"/>
  <c r="M20" i="28"/>
  <c r="L20" i="28"/>
  <c r="K20" i="28"/>
  <c r="J20" i="28"/>
  <c r="I20" i="28"/>
  <c r="H20" i="28"/>
  <c r="G20" i="28"/>
  <c r="F20" i="28"/>
  <c r="E20" i="28"/>
  <c r="Z19" i="28"/>
  <c r="Y19" i="28"/>
  <c r="X19" i="28"/>
  <c r="W19" i="28"/>
  <c r="V19" i="28"/>
  <c r="U19" i="28"/>
  <c r="T19" i="28"/>
  <c r="S19" i="28"/>
  <c r="R19" i="28"/>
  <c r="Q19" i="28"/>
  <c r="P19" i="28"/>
  <c r="O19" i="28"/>
  <c r="N19" i="28"/>
  <c r="M19" i="28"/>
  <c r="L19" i="28"/>
  <c r="K19" i="28"/>
  <c r="J19" i="28"/>
  <c r="I19" i="28"/>
  <c r="H19" i="28"/>
  <c r="G19" i="28"/>
  <c r="F19" i="28"/>
  <c r="E19" i="28"/>
  <c r="Z18" i="28"/>
  <c r="Y18" i="28"/>
  <c r="X18" i="28"/>
  <c r="W18" i="28"/>
  <c r="V18" i="28"/>
  <c r="U18" i="28"/>
  <c r="T18" i="28"/>
  <c r="S18" i="28"/>
  <c r="R18" i="28"/>
  <c r="Q18" i="28"/>
  <c r="P18" i="28"/>
  <c r="O18" i="28"/>
  <c r="N18" i="28"/>
  <c r="M18" i="28"/>
  <c r="L18" i="28"/>
  <c r="K18" i="28"/>
  <c r="J18" i="28"/>
  <c r="I18" i="28"/>
  <c r="H18" i="28"/>
  <c r="G18" i="28"/>
  <c r="F18" i="28"/>
  <c r="E18" i="28"/>
  <c r="Z17" i="28"/>
  <c r="Y17" i="28"/>
  <c r="X17" i="28"/>
  <c r="W17" i="28"/>
  <c r="V17" i="28"/>
  <c r="U17" i="28"/>
  <c r="T17" i="28"/>
  <c r="S17" i="28"/>
  <c r="R17" i="28"/>
  <c r="Q17" i="28"/>
  <c r="P17" i="28"/>
  <c r="O17" i="28"/>
  <c r="N17" i="28"/>
  <c r="M17" i="28"/>
  <c r="L17" i="28"/>
  <c r="K17" i="28"/>
  <c r="J17" i="28"/>
  <c r="I17" i="28"/>
  <c r="H17" i="28"/>
  <c r="G17" i="28"/>
  <c r="F17" i="28"/>
  <c r="E17" i="28"/>
  <c r="Z16" i="28"/>
  <c r="Y16" i="28"/>
  <c r="X16" i="28"/>
  <c r="W16" i="28"/>
  <c r="V16" i="28"/>
  <c r="U16" i="28"/>
  <c r="T16" i="28"/>
  <c r="S16" i="28"/>
  <c r="R16" i="28"/>
  <c r="Q16" i="28"/>
  <c r="P16" i="28"/>
  <c r="O16" i="28"/>
  <c r="N16" i="28"/>
  <c r="M16" i="28"/>
  <c r="L16" i="28"/>
  <c r="K16" i="28"/>
  <c r="J16" i="28"/>
  <c r="I16" i="28"/>
  <c r="H16" i="28"/>
  <c r="G16" i="28"/>
  <c r="F16" i="28"/>
  <c r="E16" i="28"/>
  <c r="Z15" i="28"/>
  <c r="AN3" i="9" s="1"/>
  <c r="Y15" i="28"/>
  <c r="AM3" i="9" s="1"/>
  <c r="X15" i="28"/>
  <c r="AL3" i="9" s="1"/>
  <c r="W15" i="28"/>
  <c r="AK3" i="9" s="1"/>
  <c r="V15" i="28"/>
  <c r="AJ3" i="9" s="1"/>
  <c r="U15" i="28"/>
  <c r="AI3" i="9" s="1"/>
  <c r="T15" i="28"/>
  <c r="AH3" i="9" s="1"/>
  <c r="S15" i="28"/>
  <c r="AG3" i="9" s="1"/>
  <c r="R15" i="28"/>
  <c r="AF3" i="9" s="1"/>
  <c r="Q15" i="28"/>
  <c r="AE3" i="9" s="1"/>
  <c r="P15" i="28"/>
  <c r="AD3" i="9" s="1"/>
  <c r="O15" i="28"/>
  <c r="AC3" i="9" s="1"/>
  <c r="N15" i="28"/>
  <c r="AB3" i="9" s="1"/>
  <c r="M15" i="28"/>
  <c r="AA3" i="9" s="1"/>
  <c r="L15" i="28"/>
  <c r="Z3" i="9" s="1"/>
  <c r="K15" i="28"/>
  <c r="Y3" i="9" s="1"/>
  <c r="J15" i="28"/>
  <c r="X3" i="9" s="1"/>
  <c r="I15" i="28"/>
  <c r="W3" i="9" s="1"/>
  <c r="H15" i="28"/>
  <c r="V3" i="9" s="1"/>
  <c r="G15" i="28"/>
  <c r="U3" i="9" s="1"/>
  <c r="F15" i="28"/>
  <c r="T3" i="9" s="1"/>
  <c r="E15" i="28"/>
  <c r="S3" i="9" s="1"/>
  <c r="Z14" i="28"/>
  <c r="Y14" i="28"/>
  <c r="X14" i="28"/>
  <c r="W14" i="28"/>
  <c r="V14" i="28"/>
  <c r="U14" i="28"/>
  <c r="T14" i="28"/>
  <c r="S14" i="28"/>
  <c r="R14" i="28"/>
  <c r="Q14" i="28"/>
  <c r="P14" i="28"/>
  <c r="O14" i="28"/>
  <c r="N14" i="28"/>
  <c r="M14" i="28"/>
  <c r="L14" i="28"/>
  <c r="K14" i="28"/>
  <c r="J14" i="28"/>
  <c r="I14" i="28"/>
  <c r="H14" i="28"/>
  <c r="G14" i="28"/>
  <c r="F14" i="28"/>
  <c r="E14" i="28"/>
  <c r="Z13" i="28"/>
  <c r="Y13" i="28"/>
  <c r="X13" i="28"/>
  <c r="W13" i="28"/>
  <c r="V13" i="28"/>
  <c r="U13" i="28"/>
  <c r="T13" i="28"/>
  <c r="S13" i="28"/>
  <c r="R13" i="28"/>
  <c r="Q13" i="28"/>
  <c r="Z12" i="28"/>
  <c r="Y12" i="28"/>
  <c r="X12" i="28"/>
  <c r="W12" i="28"/>
  <c r="V12" i="28"/>
  <c r="U12" i="28"/>
  <c r="T12" i="28"/>
  <c r="S12" i="28"/>
  <c r="R12" i="28"/>
  <c r="Q12" i="28"/>
  <c r="P12" i="28"/>
  <c r="O12" i="28"/>
  <c r="N12" i="28"/>
  <c r="M12" i="28"/>
  <c r="L12" i="28"/>
  <c r="K12" i="28"/>
  <c r="J12" i="28"/>
  <c r="I12" i="28"/>
  <c r="H12" i="28"/>
  <c r="G12" i="28"/>
  <c r="F12" i="28"/>
  <c r="E12" i="28"/>
  <c r="Z11" i="28"/>
  <c r="Y11" i="28"/>
  <c r="X11" i="28"/>
  <c r="W11" i="28"/>
  <c r="V11" i="28"/>
  <c r="U11" i="28"/>
  <c r="T11" i="28"/>
  <c r="S11" i="28"/>
  <c r="R11" i="28"/>
  <c r="Q11" i="28"/>
  <c r="P11" i="28"/>
  <c r="O11" i="28"/>
  <c r="N11" i="28"/>
  <c r="M11" i="28"/>
  <c r="L11" i="28"/>
  <c r="K11" i="28"/>
  <c r="J11" i="28"/>
  <c r="I11" i="28"/>
  <c r="H11" i="28"/>
  <c r="G11" i="28"/>
  <c r="F11" i="28"/>
  <c r="E11" i="28"/>
  <c r="Z10" i="28"/>
  <c r="Y10" i="28"/>
  <c r="X10" i="28"/>
  <c r="W10" i="28"/>
  <c r="V10" i="28"/>
  <c r="U10" i="28"/>
  <c r="T10" i="28"/>
  <c r="S10" i="28"/>
  <c r="R10" i="28"/>
  <c r="Q10" i="28"/>
  <c r="P10" i="28"/>
  <c r="O10" i="28"/>
  <c r="N10" i="28"/>
  <c r="M10" i="28"/>
  <c r="L10" i="28"/>
  <c r="K10" i="28"/>
  <c r="J10" i="28"/>
  <c r="I10" i="28"/>
  <c r="H10" i="28"/>
  <c r="G10" i="28"/>
  <c r="F10" i="28"/>
  <c r="E10" i="28"/>
  <c r="Z9" i="28"/>
  <c r="Y9" i="28"/>
  <c r="X9" i="28"/>
  <c r="W9" i="28"/>
  <c r="V9" i="28"/>
  <c r="U9" i="28"/>
  <c r="T9" i="28"/>
  <c r="S9" i="28"/>
  <c r="R9" i="28"/>
  <c r="Q9" i="28"/>
  <c r="P9" i="28"/>
  <c r="O9" i="28"/>
  <c r="N9" i="28"/>
  <c r="M9" i="28"/>
  <c r="L9" i="28"/>
  <c r="K9" i="28"/>
  <c r="J9" i="28"/>
  <c r="I9" i="28"/>
  <c r="H9" i="28"/>
  <c r="G9" i="28"/>
  <c r="F9" i="28"/>
  <c r="E9" i="28"/>
  <c r="Z8" i="28"/>
  <c r="Y8" i="28"/>
  <c r="X8" i="28"/>
  <c r="W8" i="28"/>
  <c r="V8" i="28"/>
  <c r="U8" i="28"/>
  <c r="T8" i="28"/>
  <c r="S8" i="28"/>
  <c r="R8" i="28"/>
  <c r="Q8" i="28"/>
  <c r="P8" i="28"/>
  <c r="O8" i="28"/>
  <c r="N8" i="28"/>
  <c r="M8" i="28"/>
  <c r="L8" i="28"/>
  <c r="K8" i="28"/>
  <c r="J8" i="28"/>
  <c r="I8" i="28"/>
  <c r="H8" i="28"/>
  <c r="G8" i="28"/>
  <c r="F8" i="28"/>
  <c r="E8" i="28"/>
  <c r="Z7" i="28"/>
  <c r="Y7" i="28"/>
  <c r="X7" i="28"/>
  <c r="W7" i="28"/>
  <c r="V7" i="28"/>
  <c r="U7" i="28"/>
  <c r="T7" i="28"/>
  <c r="S7" i="28"/>
  <c r="R7" i="28"/>
  <c r="Q7" i="28"/>
  <c r="P7" i="28"/>
  <c r="O7" i="28"/>
  <c r="N7" i="28"/>
  <c r="M7" i="28"/>
  <c r="L7" i="28"/>
  <c r="K7" i="28"/>
  <c r="J7" i="28"/>
  <c r="I7" i="28"/>
  <c r="H7" i="28"/>
  <c r="G7" i="28"/>
  <c r="F7" i="28"/>
  <c r="E7" i="28"/>
  <c r="Z6" i="28"/>
  <c r="Y6" i="28"/>
  <c r="X6" i="28"/>
  <c r="W6" i="28"/>
  <c r="V6" i="28"/>
  <c r="U6" i="28"/>
  <c r="T6" i="28"/>
  <c r="S6" i="28"/>
  <c r="R6" i="28"/>
  <c r="Q6" i="28"/>
  <c r="P6" i="28"/>
  <c r="O6" i="28"/>
  <c r="N6" i="28"/>
  <c r="M6" i="28"/>
  <c r="L6" i="28"/>
  <c r="K6" i="28"/>
  <c r="J6" i="28"/>
  <c r="I6" i="28"/>
  <c r="H6" i="28"/>
  <c r="G6" i="28"/>
  <c r="F6" i="28"/>
  <c r="E6" i="28"/>
  <c r="Z5" i="28"/>
  <c r="Y5" i="28"/>
  <c r="X5" i="28"/>
  <c r="W5" i="28"/>
  <c r="V5" i="28"/>
  <c r="U5" i="28"/>
  <c r="T5" i="28"/>
  <c r="S5" i="28"/>
  <c r="R5" i="28"/>
  <c r="Q5" i="28"/>
  <c r="P5" i="28"/>
  <c r="O5" i="28"/>
  <c r="N5" i="28"/>
  <c r="M5" i="28"/>
  <c r="L5" i="28"/>
  <c r="K5" i="28"/>
  <c r="J5" i="28"/>
  <c r="I5" i="28"/>
  <c r="H5" i="28"/>
  <c r="G5" i="28"/>
  <c r="F5" i="28"/>
  <c r="E5" i="28"/>
  <c r="Z4" i="28"/>
  <c r="AN2" i="9" s="1"/>
  <c r="Y4" i="28"/>
  <c r="AM2" i="9" s="1"/>
  <c r="X4" i="28"/>
  <c r="AL2" i="9" s="1"/>
  <c r="W4" i="28"/>
  <c r="AK2" i="9" s="1"/>
  <c r="V4" i="28"/>
  <c r="AJ2" i="9" s="1"/>
  <c r="U4" i="28"/>
  <c r="AI2" i="9" s="1"/>
  <c r="T4" i="28"/>
  <c r="AH2" i="9" s="1"/>
  <c r="S4" i="28"/>
  <c r="AG2" i="9" s="1"/>
  <c r="R4" i="28"/>
  <c r="AF2" i="9" s="1"/>
  <c r="Q4" i="28"/>
  <c r="AE2" i="9" s="1"/>
  <c r="P4" i="28"/>
  <c r="AD2" i="9" s="1"/>
  <c r="O4" i="28"/>
  <c r="AC2" i="9" s="1"/>
  <c r="N4" i="28"/>
  <c r="AB2" i="9" s="1"/>
  <c r="M4" i="28"/>
  <c r="AA2" i="9" s="1"/>
  <c r="L4" i="28"/>
  <c r="Z2" i="9" s="1"/>
  <c r="K4" i="28"/>
  <c r="Y2" i="9" s="1"/>
  <c r="J4" i="28"/>
  <c r="X2" i="9" s="1"/>
  <c r="I4" i="28"/>
  <c r="W2" i="9" s="1"/>
  <c r="H4" i="28"/>
  <c r="V2" i="9" s="1"/>
  <c r="G4" i="28"/>
  <c r="U2" i="9" s="1"/>
  <c r="F4" i="28"/>
  <c r="T2" i="9" s="1"/>
  <c r="E4" i="28"/>
  <c r="S2" i="9" s="1"/>
  <c r="D32" i="28"/>
  <c r="D31" i="28"/>
  <c r="D30" i="28"/>
  <c r="R6" i="9" s="1"/>
  <c r="D29" i="28"/>
  <c r="D28" i="28"/>
  <c r="D27" i="28"/>
  <c r="D26" i="28"/>
  <c r="D25" i="28"/>
  <c r="D24" i="28"/>
  <c r="R5" i="9" s="1"/>
  <c r="D23" i="28"/>
  <c r="R4" i="9" s="1"/>
  <c r="D22" i="28"/>
  <c r="D21" i="28"/>
  <c r="D20" i="28"/>
  <c r="D19" i="28"/>
  <c r="D18" i="28"/>
  <c r="D17" i="28"/>
  <c r="D16" i="28"/>
  <c r="D15" i="28"/>
  <c r="R3" i="9" s="1"/>
  <c r="D14" i="28"/>
  <c r="D12" i="28"/>
  <c r="D11" i="28"/>
  <c r="D10" i="28"/>
  <c r="D9" i="28"/>
  <c r="D8" i="28"/>
  <c r="D7" i="28"/>
  <c r="D6" i="28"/>
  <c r="D5" i="28"/>
  <c r="D4" i="28"/>
  <c r="R2" i="9" s="1"/>
  <c r="Z38" i="32"/>
  <c r="M38" i="32"/>
  <c r="Z37" i="32"/>
  <c r="Y37" i="32"/>
  <c r="X37" i="32"/>
  <c r="W37" i="32"/>
  <c r="V37" i="32"/>
  <c r="U37" i="32"/>
  <c r="T37" i="32"/>
  <c r="S37" i="32"/>
  <c r="R37" i="32"/>
  <c r="Q37" i="32"/>
  <c r="P37" i="32"/>
  <c r="O37" i="32"/>
  <c r="N37" i="32"/>
  <c r="M37" i="32"/>
  <c r="L37" i="32"/>
  <c r="K37" i="32"/>
  <c r="J37" i="32"/>
  <c r="I37" i="32"/>
  <c r="H37" i="32"/>
  <c r="G37" i="32"/>
  <c r="F37" i="32"/>
  <c r="E37" i="32"/>
  <c r="D37" i="32"/>
  <c r="C37" i="32"/>
  <c r="B37" i="32"/>
  <c r="Z36" i="32"/>
  <c r="Y36" i="32"/>
  <c r="X36" i="32"/>
  <c r="W36" i="32"/>
  <c r="V36" i="32"/>
  <c r="U36" i="32"/>
  <c r="T36" i="32"/>
  <c r="S36" i="32"/>
  <c r="R36" i="32"/>
  <c r="Q36" i="32"/>
  <c r="P36" i="32"/>
  <c r="O36" i="32"/>
  <c r="N36" i="32"/>
  <c r="M36" i="32"/>
  <c r="L36" i="32"/>
  <c r="K36" i="32"/>
  <c r="J36" i="32"/>
  <c r="I36" i="32"/>
  <c r="H36" i="32"/>
  <c r="G36" i="32"/>
  <c r="F36" i="32"/>
  <c r="E36" i="32"/>
  <c r="D36" i="32"/>
  <c r="C36" i="32"/>
  <c r="B36" i="32"/>
  <c r="Z35" i="32"/>
  <c r="Y35" i="32"/>
  <c r="X35" i="32"/>
  <c r="W35" i="32"/>
  <c r="V35" i="32"/>
  <c r="U35" i="32"/>
  <c r="T35" i="32"/>
  <c r="S35" i="32"/>
  <c r="R35" i="32"/>
  <c r="Q35" i="32"/>
  <c r="P35" i="32"/>
  <c r="O35" i="32"/>
  <c r="N35" i="32"/>
  <c r="M35" i="32"/>
  <c r="L35" i="32"/>
  <c r="K35" i="32"/>
  <c r="J35" i="32"/>
  <c r="I35" i="32"/>
  <c r="H35" i="32"/>
  <c r="G35" i="32"/>
  <c r="F35" i="32"/>
  <c r="E35" i="32"/>
  <c r="D35" i="32"/>
  <c r="C35" i="32"/>
  <c r="B35" i="32"/>
  <c r="Z34" i="32"/>
  <c r="Y34" i="32"/>
  <c r="X34" i="32"/>
  <c r="W34" i="32"/>
  <c r="V34" i="32"/>
  <c r="U34" i="32"/>
  <c r="T34" i="32"/>
  <c r="S34" i="32"/>
  <c r="R34" i="32"/>
  <c r="Q34" i="32"/>
  <c r="P34" i="32"/>
  <c r="O34" i="32"/>
  <c r="N34" i="32"/>
  <c r="M34" i="32"/>
  <c r="L34" i="32"/>
  <c r="K34" i="32"/>
  <c r="J34" i="32"/>
  <c r="I34" i="32"/>
  <c r="H34" i="32"/>
  <c r="G34" i="32"/>
  <c r="F34" i="32"/>
  <c r="E34" i="32"/>
  <c r="D34" i="32"/>
  <c r="C34" i="32"/>
  <c r="B34" i="32"/>
  <c r="Z33" i="32"/>
  <c r="Y33" i="32"/>
  <c r="X33" i="32"/>
  <c r="W33" i="32"/>
  <c r="V33" i="32"/>
  <c r="U33" i="32"/>
  <c r="T33" i="32"/>
  <c r="S33" i="32"/>
  <c r="R33" i="32"/>
  <c r="Q33" i="32"/>
  <c r="P33" i="32"/>
  <c r="O33" i="32"/>
  <c r="N33" i="32"/>
  <c r="M33" i="32"/>
  <c r="L33" i="32"/>
  <c r="K33" i="32"/>
  <c r="J33" i="32"/>
  <c r="I33" i="32"/>
  <c r="H33" i="32"/>
  <c r="G33" i="32"/>
  <c r="F33" i="32"/>
  <c r="E33" i="32"/>
  <c r="D33" i="32"/>
  <c r="C33" i="32"/>
  <c r="B33" i="32"/>
  <c r="W2" i="32"/>
  <c r="L1" i="32"/>
  <c r="AA39" i="31"/>
  <c r="Z39" i="31"/>
  <c r="Y39" i="31"/>
  <c r="X39" i="31"/>
  <c r="W39" i="31"/>
  <c r="V39" i="31"/>
  <c r="U39" i="31"/>
  <c r="T39" i="31"/>
  <c r="S39" i="31"/>
  <c r="R39" i="31"/>
  <c r="Q39" i="31"/>
  <c r="P39" i="31"/>
  <c r="O39" i="31"/>
  <c r="N39" i="31"/>
  <c r="M39" i="31"/>
  <c r="L39" i="31"/>
  <c r="K39" i="31"/>
  <c r="J39" i="31"/>
  <c r="I39" i="31"/>
  <c r="H39" i="31"/>
  <c r="G39" i="31"/>
  <c r="F39" i="31"/>
  <c r="AA38" i="31"/>
  <c r="Z38" i="31"/>
  <c r="Y38" i="31"/>
  <c r="X38" i="31"/>
  <c r="W38" i="31"/>
  <c r="V38" i="31"/>
  <c r="U38" i="31"/>
  <c r="T38" i="31"/>
  <c r="S38" i="31"/>
  <c r="R38" i="31"/>
  <c r="Q38" i="31"/>
  <c r="P38" i="31"/>
  <c r="O38" i="31"/>
  <c r="N38" i="31"/>
  <c r="M38" i="31"/>
  <c r="L38" i="31"/>
  <c r="K38" i="31"/>
  <c r="J38" i="31"/>
  <c r="I38" i="31"/>
  <c r="H38" i="31"/>
  <c r="G38" i="31"/>
  <c r="F38" i="31"/>
  <c r="AA37" i="31"/>
  <c r="Z37" i="31"/>
  <c r="Y37" i="31"/>
  <c r="X37" i="31"/>
  <c r="W37" i="31"/>
  <c r="V37" i="31"/>
  <c r="U37" i="31"/>
  <c r="T37" i="31"/>
  <c r="S37" i="31"/>
  <c r="R37" i="31"/>
  <c r="Q37" i="31"/>
  <c r="P37" i="31"/>
  <c r="O37" i="31"/>
  <c r="N37" i="31"/>
  <c r="M37" i="31"/>
  <c r="L37" i="31"/>
  <c r="K37" i="31"/>
  <c r="J37" i="31"/>
  <c r="I37" i="31"/>
  <c r="H37" i="31"/>
  <c r="G37" i="31"/>
  <c r="F37" i="31"/>
  <c r="AA36" i="31"/>
  <c r="Z36" i="31"/>
  <c r="Y36" i="31"/>
  <c r="X36" i="31"/>
  <c r="W36" i="31"/>
  <c r="V36" i="31"/>
  <c r="U36" i="31"/>
  <c r="T36" i="31"/>
  <c r="S36" i="31"/>
  <c r="R36" i="31"/>
  <c r="Q36" i="31"/>
  <c r="P36" i="31"/>
  <c r="O36" i="31"/>
  <c r="N36" i="31"/>
  <c r="M36" i="31"/>
  <c r="L36" i="31"/>
  <c r="K36" i="31"/>
  <c r="J36" i="31"/>
  <c r="I36" i="31"/>
  <c r="H36" i="31"/>
  <c r="G36" i="31"/>
  <c r="F36" i="31"/>
  <c r="AA35" i="31"/>
  <c r="Z35" i="31"/>
  <c r="Y35" i="31"/>
  <c r="X35" i="31"/>
  <c r="W35" i="31"/>
  <c r="V35" i="31"/>
  <c r="U35" i="31"/>
  <c r="T35" i="31"/>
  <c r="S35" i="31"/>
  <c r="R35" i="31"/>
  <c r="Q35" i="31"/>
  <c r="P35" i="31"/>
  <c r="O35" i="31"/>
  <c r="N35" i="31"/>
  <c r="M35" i="31"/>
  <c r="L35" i="31"/>
  <c r="K35" i="31"/>
  <c r="J35" i="31"/>
  <c r="I35" i="31"/>
  <c r="H35" i="31"/>
  <c r="G35" i="31"/>
  <c r="F35" i="31"/>
  <c r="AA34" i="31"/>
  <c r="AA33" i="31" s="1"/>
  <c r="Z34" i="31"/>
  <c r="Z33" i="31" s="1"/>
  <c r="Y34" i="31"/>
  <c r="Y33" i="31" s="1"/>
  <c r="X34" i="31"/>
  <c r="X33" i="31" s="1"/>
  <c r="W34" i="31"/>
  <c r="V34" i="31"/>
  <c r="U34" i="31"/>
  <c r="U33" i="31" s="1"/>
  <c r="T34" i="31"/>
  <c r="T33" i="31" s="1"/>
  <c r="S34" i="31"/>
  <c r="S33" i="31" s="1"/>
  <c r="R34" i="31"/>
  <c r="R33" i="31" s="1"/>
  <c r="Q34" i="31"/>
  <c r="P34" i="31"/>
  <c r="O34" i="31"/>
  <c r="O33" i="31" s="1"/>
  <c r="N34" i="31"/>
  <c r="N33" i="31" s="1"/>
  <c r="M34" i="31"/>
  <c r="M33" i="31" s="1"/>
  <c r="L34" i="31"/>
  <c r="L33" i="31" s="1"/>
  <c r="K34" i="31"/>
  <c r="J34" i="31"/>
  <c r="I34" i="31"/>
  <c r="I33" i="31" s="1"/>
  <c r="H34" i="31"/>
  <c r="H33" i="31" s="1"/>
  <c r="G34" i="31"/>
  <c r="G33" i="31" s="1"/>
  <c r="F34" i="31"/>
  <c r="F33" i="31" s="1"/>
  <c r="W33" i="31"/>
  <c r="Q33" i="31"/>
  <c r="K33" i="31"/>
  <c r="AA32" i="31"/>
  <c r="AN196" i="9" s="1"/>
  <c r="Z32" i="31"/>
  <c r="AM196" i="9" s="1"/>
  <c r="Y32" i="31"/>
  <c r="AL196" i="9" s="1"/>
  <c r="X32" i="31"/>
  <c r="AK196" i="9" s="1"/>
  <c r="W32" i="31"/>
  <c r="AJ196" i="9" s="1"/>
  <c r="V32" i="31"/>
  <c r="AI196" i="9" s="1"/>
  <c r="U32" i="31"/>
  <c r="AH196" i="9" s="1"/>
  <c r="T32" i="31"/>
  <c r="AG196" i="9" s="1"/>
  <c r="S32" i="31"/>
  <c r="AF196" i="9" s="1"/>
  <c r="R32" i="31"/>
  <c r="AE196" i="9" s="1"/>
  <c r="Q32" i="31"/>
  <c r="AD196" i="9" s="1"/>
  <c r="P32" i="31"/>
  <c r="AC196" i="9" s="1"/>
  <c r="O32" i="31"/>
  <c r="AB196" i="9" s="1"/>
  <c r="N32" i="31"/>
  <c r="AA196" i="9" s="1"/>
  <c r="M32" i="31"/>
  <c r="Z196" i="9" s="1"/>
  <c r="L32" i="31"/>
  <c r="Y196" i="9" s="1"/>
  <c r="K32" i="31"/>
  <c r="X196" i="9" s="1"/>
  <c r="J32" i="31"/>
  <c r="W196" i="9" s="1"/>
  <c r="I32" i="31"/>
  <c r="V196" i="9" s="1"/>
  <c r="H32" i="31"/>
  <c r="U196" i="9" s="1"/>
  <c r="G32" i="31"/>
  <c r="T196" i="9" s="1"/>
  <c r="F32" i="31"/>
  <c r="S196" i="9" s="1"/>
  <c r="AA31" i="31"/>
  <c r="AN195" i="9" s="1"/>
  <c r="Z31" i="31"/>
  <c r="AM195" i="9" s="1"/>
  <c r="Y31" i="31"/>
  <c r="AL195" i="9" s="1"/>
  <c r="X31" i="31"/>
  <c r="AK195" i="9" s="1"/>
  <c r="W31" i="31"/>
  <c r="AJ195" i="9" s="1"/>
  <c r="V31" i="31"/>
  <c r="AI195" i="9" s="1"/>
  <c r="U31" i="31"/>
  <c r="AH195" i="9" s="1"/>
  <c r="T31" i="31"/>
  <c r="AG195" i="9" s="1"/>
  <c r="S31" i="31"/>
  <c r="AF195" i="9" s="1"/>
  <c r="R31" i="31"/>
  <c r="AE195" i="9" s="1"/>
  <c r="Q31" i="31"/>
  <c r="AD195" i="9" s="1"/>
  <c r="P31" i="31"/>
  <c r="AC195" i="9" s="1"/>
  <c r="O31" i="31"/>
  <c r="AB195" i="9" s="1"/>
  <c r="N31" i="31"/>
  <c r="AA195" i="9" s="1"/>
  <c r="M31" i="31"/>
  <c r="Z195" i="9" s="1"/>
  <c r="L31" i="31"/>
  <c r="Y195" i="9" s="1"/>
  <c r="K31" i="31"/>
  <c r="X195" i="9" s="1"/>
  <c r="J31" i="31"/>
  <c r="W195" i="9" s="1"/>
  <c r="I31" i="31"/>
  <c r="V195" i="9" s="1"/>
  <c r="H31" i="31"/>
  <c r="U195" i="9" s="1"/>
  <c r="G31" i="31"/>
  <c r="T195" i="9" s="1"/>
  <c r="F31" i="31"/>
  <c r="S195" i="9" s="1"/>
  <c r="AA30" i="31"/>
  <c r="Z30" i="31"/>
  <c r="Y30" i="31"/>
  <c r="X30" i="31"/>
  <c r="W30" i="31"/>
  <c r="V30" i="31"/>
  <c r="U30" i="31"/>
  <c r="T30" i="31"/>
  <c r="S30" i="31"/>
  <c r="R30" i="31"/>
  <c r="Q30" i="31"/>
  <c r="P30" i="31"/>
  <c r="O30" i="31"/>
  <c r="N30" i="31"/>
  <c r="M30" i="31"/>
  <c r="L30" i="31"/>
  <c r="K30" i="31"/>
  <c r="J30" i="31"/>
  <c r="I30" i="31"/>
  <c r="H30" i="31"/>
  <c r="G30" i="31"/>
  <c r="F30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AA28" i="31"/>
  <c r="AA27" i="31" s="1"/>
  <c r="Z28" i="31"/>
  <c r="Z27" i="31" s="1"/>
  <c r="Y28" i="31"/>
  <c r="Y27" i="31" s="1"/>
  <c r="X28" i="31"/>
  <c r="W28" i="31"/>
  <c r="W27" i="31" s="1"/>
  <c r="V28" i="31"/>
  <c r="U28" i="31"/>
  <c r="U27" i="31" s="1"/>
  <c r="T28" i="31"/>
  <c r="T27" i="31" s="1"/>
  <c r="S28" i="31"/>
  <c r="S27" i="31" s="1"/>
  <c r="R28" i="31"/>
  <c r="Q28" i="31"/>
  <c r="Q27" i="31" s="1"/>
  <c r="P28" i="31"/>
  <c r="O28" i="31"/>
  <c r="O27" i="31" s="1"/>
  <c r="N28" i="31"/>
  <c r="N27" i="31" s="1"/>
  <c r="M28" i="31"/>
  <c r="M27" i="31" s="1"/>
  <c r="L28" i="31"/>
  <c r="K28" i="31"/>
  <c r="K27" i="31" s="1"/>
  <c r="J28" i="31"/>
  <c r="I28" i="31"/>
  <c r="I27" i="31" s="1"/>
  <c r="H28" i="31"/>
  <c r="H27" i="31" s="1"/>
  <c r="G28" i="31"/>
  <c r="G27" i="31" s="1"/>
  <c r="F28" i="31"/>
  <c r="X27" i="31"/>
  <c r="R27" i="31"/>
  <c r="L27" i="31"/>
  <c r="F27" i="31"/>
  <c r="AA19" i="31"/>
  <c r="Z19" i="31"/>
  <c r="Y19" i="31"/>
  <c r="X19" i="31"/>
  <c r="W19" i="31"/>
  <c r="V19" i="31"/>
  <c r="U19" i="31"/>
  <c r="T19" i="31"/>
  <c r="S19" i="31"/>
  <c r="R19" i="31"/>
  <c r="Q19" i="31"/>
  <c r="P19" i="31"/>
  <c r="O19" i="31"/>
  <c r="N19" i="31"/>
  <c r="M19" i="31"/>
  <c r="L19" i="31"/>
  <c r="K19" i="31"/>
  <c r="J19" i="31"/>
  <c r="I19" i="31"/>
  <c r="H19" i="31"/>
  <c r="G19" i="31"/>
  <c r="F19" i="31"/>
  <c r="AA18" i="31"/>
  <c r="Z18" i="31"/>
  <c r="Y18" i="31"/>
  <c r="X18" i="31"/>
  <c r="W18" i="31"/>
  <c r="V18" i="31"/>
  <c r="U18" i="31"/>
  <c r="T18" i="31"/>
  <c r="S18" i="31"/>
  <c r="R18" i="31"/>
  <c r="Q18" i="31"/>
  <c r="P18" i="31"/>
  <c r="O18" i="31"/>
  <c r="N18" i="31"/>
  <c r="M18" i="31"/>
  <c r="L18" i="31"/>
  <c r="K18" i="31"/>
  <c r="J18" i="31"/>
  <c r="I18" i="31"/>
  <c r="H18" i="31"/>
  <c r="G18" i="31"/>
  <c r="F18" i="31"/>
  <c r="AA17" i="31"/>
  <c r="Z17" i="31"/>
  <c r="Y17" i="31"/>
  <c r="X17" i="31"/>
  <c r="W17" i="31"/>
  <c r="V17" i="31"/>
  <c r="U17" i="31"/>
  <c r="T17" i="31"/>
  <c r="S17" i="31"/>
  <c r="R17" i="31"/>
  <c r="Q17" i="31"/>
  <c r="P17" i="31"/>
  <c r="O17" i="31"/>
  <c r="N17" i="31"/>
  <c r="M17" i="31"/>
  <c r="L17" i="31"/>
  <c r="K17" i="31"/>
  <c r="J17" i="31"/>
  <c r="I17" i="31"/>
  <c r="H17" i="31"/>
  <c r="G17" i="31"/>
  <c r="F17" i="31"/>
  <c r="AA16" i="31"/>
  <c r="Z16" i="31"/>
  <c r="Y16" i="31"/>
  <c r="X16" i="31"/>
  <c r="W16" i="31"/>
  <c r="V16" i="31"/>
  <c r="U16" i="31"/>
  <c r="T16" i="31"/>
  <c r="S16" i="31"/>
  <c r="R16" i="31"/>
  <c r="Q16" i="31"/>
  <c r="P16" i="31"/>
  <c r="O16" i="31"/>
  <c r="N16" i="31"/>
  <c r="M16" i="31"/>
  <c r="L16" i="31"/>
  <c r="K16" i="31"/>
  <c r="J16" i="31"/>
  <c r="I16" i="31"/>
  <c r="H16" i="31"/>
  <c r="G16" i="31"/>
  <c r="F16" i="31"/>
  <c r="AA14" i="31"/>
  <c r="Z14" i="31"/>
  <c r="Y14" i="31"/>
  <c r="X14" i="31"/>
  <c r="W14" i="31"/>
  <c r="V14" i="31"/>
  <c r="U14" i="31"/>
  <c r="T14" i="31"/>
  <c r="AA13" i="31"/>
  <c r="Z13" i="31"/>
  <c r="Y13" i="31"/>
  <c r="X13" i="31"/>
  <c r="W13" i="31"/>
  <c r="V13" i="31"/>
  <c r="U13" i="31"/>
  <c r="T13" i="31"/>
  <c r="S13" i="31"/>
  <c r="R13" i="31"/>
  <c r="Q13" i="31"/>
  <c r="P13" i="31"/>
  <c r="O13" i="31"/>
  <c r="N13" i="31"/>
  <c r="M13" i="31"/>
  <c r="L13" i="31"/>
  <c r="K13" i="31"/>
  <c r="J13" i="31"/>
  <c r="I13" i="31"/>
  <c r="H13" i="31"/>
  <c r="G13" i="31"/>
  <c r="F13" i="31"/>
  <c r="AA12" i="31"/>
  <c r="Z12" i="31"/>
  <c r="Y12" i="31"/>
  <c r="X12" i="31"/>
  <c r="W12" i="31"/>
  <c r="V12" i="31"/>
  <c r="U12" i="31"/>
  <c r="T12" i="31"/>
  <c r="S12" i="31"/>
  <c r="R12" i="31"/>
  <c r="Q12" i="31"/>
  <c r="P12" i="31"/>
  <c r="O12" i="31"/>
  <c r="N12" i="31"/>
  <c r="M12" i="31"/>
  <c r="L12" i="31"/>
  <c r="K12" i="31"/>
  <c r="J12" i="31"/>
  <c r="I12" i="31"/>
  <c r="H12" i="31"/>
  <c r="G12" i="31"/>
  <c r="F12" i="31"/>
  <c r="AA11" i="31"/>
  <c r="Z11" i="31"/>
  <c r="Y11" i="31"/>
  <c r="X11" i="31"/>
  <c r="W11" i="31"/>
  <c r="V11" i="31"/>
  <c r="U11" i="31"/>
  <c r="T11" i="31"/>
  <c r="S11" i="31"/>
  <c r="R11" i="31"/>
  <c r="Q11" i="31"/>
  <c r="P11" i="31"/>
  <c r="O11" i="31"/>
  <c r="N11" i="31"/>
  <c r="M11" i="31"/>
  <c r="L11" i="31"/>
  <c r="K11" i="31"/>
  <c r="J11" i="31"/>
  <c r="I11" i="31"/>
  <c r="H11" i="31"/>
  <c r="G11" i="31"/>
  <c r="F11" i="31"/>
  <c r="AA10" i="31"/>
  <c r="Z10" i="31"/>
  <c r="Y10" i="31"/>
  <c r="X10" i="31"/>
  <c r="W10" i="31"/>
  <c r="V10" i="31"/>
  <c r="U10" i="31"/>
  <c r="T10" i="31"/>
  <c r="S10" i="31"/>
  <c r="R10" i="31"/>
  <c r="Q10" i="31"/>
  <c r="P10" i="31"/>
  <c r="O10" i="31"/>
  <c r="N10" i="31"/>
  <c r="M10" i="31"/>
  <c r="L10" i="31"/>
  <c r="K10" i="31"/>
  <c r="J10" i="31"/>
  <c r="I10" i="31"/>
  <c r="H10" i="31"/>
  <c r="G10" i="31"/>
  <c r="F10" i="31"/>
  <c r="AA9" i="31"/>
  <c r="Z9" i="31"/>
  <c r="Z15" i="31" s="1"/>
  <c r="Y9" i="31"/>
  <c r="Y15" i="31" s="1"/>
  <c r="X9" i="31"/>
  <c r="X15" i="31" s="1"/>
  <c r="W9" i="31"/>
  <c r="W15" i="31" s="1"/>
  <c r="V9" i="31"/>
  <c r="U9" i="31"/>
  <c r="T9" i="31"/>
  <c r="T15" i="31" s="1"/>
  <c r="S9" i="31"/>
  <c r="S15" i="31" s="1"/>
  <c r="R9" i="31"/>
  <c r="R15" i="31" s="1"/>
  <c r="Q9" i="31"/>
  <c r="Q15" i="31" s="1"/>
  <c r="P9" i="31"/>
  <c r="AA8" i="31"/>
  <c r="Z8" i="31"/>
  <c r="Y8" i="31"/>
  <c r="X8" i="31"/>
  <c r="W8" i="31"/>
  <c r="V8" i="31"/>
  <c r="U8" i="31"/>
  <c r="T8" i="31"/>
  <c r="S8" i="31"/>
  <c r="R8" i="31"/>
  <c r="Q8" i="31"/>
  <c r="P8" i="31"/>
  <c r="O8" i="31"/>
  <c r="N8" i="31"/>
  <c r="M8" i="31"/>
  <c r="L8" i="31"/>
  <c r="K8" i="31"/>
  <c r="J8" i="31"/>
  <c r="I8" i="31"/>
  <c r="H8" i="31"/>
  <c r="G8" i="31"/>
  <c r="F8" i="31"/>
  <c r="AA7" i="31"/>
  <c r="Z7" i="31"/>
  <c r="Y7" i="31"/>
  <c r="X7" i="31"/>
  <c r="W7" i="31"/>
  <c r="V7" i="31"/>
  <c r="U7" i="31"/>
  <c r="T7" i="31"/>
  <c r="S7" i="31"/>
  <c r="R7" i="31"/>
  <c r="Q7" i="31"/>
  <c r="P7" i="31"/>
  <c r="AA6" i="31"/>
  <c r="AN194" i="9" s="1"/>
  <c r="Z6" i="31"/>
  <c r="AM194" i="9" s="1"/>
  <c r="Y6" i="31"/>
  <c r="AL194" i="9" s="1"/>
  <c r="X6" i="31"/>
  <c r="AK194" i="9" s="1"/>
  <c r="W6" i="31"/>
  <c r="AJ194" i="9" s="1"/>
  <c r="V6" i="31"/>
  <c r="AI194" i="9" s="1"/>
  <c r="U6" i="31"/>
  <c r="AH194" i="9" s="1"/>
  <c r="T6" i="31"/>
  <c r="AG194" i="9" s="1"/>
  <c r="S6" i="31"/>
  <c r="AF194" i="9" s="1"/>
  <c r="R6" i="31"/>
  <c r="AE194" i="9" s="1"/>
  <c r="Q6" i="31"/>
  <c r="AD194" i="9" s="1"/>
  <c r="P6" i="31"/>
  <c r="AC194" i="9" s="1"/>
  <c r="O6" i="31"/>
  <c r="AB194" i="9" s="1"/>
  <c r="N6" i="31"/>
  <c r="AA194" i="9" s="1"/>
  <c r="M6" i="31"/>
  <c r="Z194" i="9" s="1"/>
  <c r="L6" i="31"/>
  <c r="Y194" i="9" s="1"/>
  <c r="K6" i="31"/>
  <c r="X194" i="9" s="1"/>
  <c r="J6" i="31"/>
  <c r="W194" i="9" s="1"/>
  <c r="I6" i="31"/>
  <c r="V194" i="9" s="1"/>
  <c r="H6" i="31"/>
  <c r="U194" i="9" s="1"/>
  <c r="G6" i="31"/>
  <c r="T194" i="9" s="1"/>
  <c r="F6" i="31"/>
  <c r="S194" i="9" s="1"/>
  <c r="AA5" i="31"/>
  <c r="Z5" i="31"/>
  <c r="Y5" i="31"/>
  <c r="X5" i="31"/>
  <c r="W5" i="31"/>
  <c r="V5" i="31"/>
  <c r="U5" i="31"/>
  <c r="T5" i="31"/>
  <c r="S5" i="31"/>
  <c r="R5" i="31"/>
  <c r="Q5" i="31"/>
  <c r="P5" i="31"/>
  <c r="O5" i="31"/>
  <c r="N5" i="31"/>
  <c r="M5" i="31"/>
  <c r="L5" i="31"/>
  <c r="K5" i="31"/>
  <c r="J5" i="31"/>
  <c r="I5" i="31"/>
  <c r="H5" i="31"/>
  <c r="G5" i="31"/>
  <c r="F5" i="31"/>
  <c r="AA4" i="31"/>
  <c r="Z4" i="31"/>
  <c r="Y4" i="31"/>
  <c r="X4" i="31"/>
  <c r="W4" i="31"/>
  <c r="V4" i="31"/>
  <c r="U4" i="31"/>
  <c r="T4" i="31"/>
  <c r="S4" i="31"/>
  <c r="R4" i="31"/>
  <c r="Q4" i="31"/>
  <c r="P4" i="31"/>
  <c r="O4" i="31"/>
  <c r="N4" i="31"/>
  <c r="M4" i="31"/>
  <c r="L4" i="31"/>
  <c r="K4" i="31"/>
  <c r="J4" i="31"/>
  <c r="I4" i="31"/>
  <c r="H4" i="31"/>
  <c r="G4" i="31"/>
  <c r="F4" i="31"/>
  <c r="E39" i="31"/>
  <c r="E38" i="31"/>
  <c r="E37" i="31"/>
  <c r="E36" i="31"/>
  <c r="E35" i="31"/>
  <c r="E34" i="31"/>
  <c r="E32" i="31"/>
  <c r="R196" i="9" s="1"/>
  <c r="E31" i="31"/>
  <c r="R195" i="9" s="1"/>
  <c r="E30" i="31"/>
  <c r="E29" i="31"/>
  <c r="E28" i="31"/>
  <c r="E19" i="31"/>
  <c r="E18" i="31"/>
  <c r="E17" i="31"/>
  <c r="E16" i="31"/>
  <c r="E13" i="31"/>
  <c r="E12" i="31"/>
  <c r="E11" i="31"/>
  <c r="E10" i="31"/>
  <c r="E8" i="31"/>
  <c r="E6" i="31"/>
  <c r="R194" i="9" s="1"/>
  <c r="E5" i="31"/>
  <c r="E4" i="31"/>
  <c r="AA33" i="29"/>
  <c r="Z33" i="29"/>
  <c r="Y33" i="29"/>
  <c r="X33" i="29"/>
  <c r="W33" i="29"/>
  <c r="V33" i="29"/>
  <c r="U33" i="29"/>
  <c r="T33" i="29"/>
  <c r="S33" i="29"/>
  <c r="R33" i="29"/>
  <c r="Q33" i="29"/>
  <c r="P33" i="29"/>
  <c r="O33" i="29"/>
  <c r="N33" i="29"/>
  <c r="M33" i="29"/>
  <c r="L33" i="29"/>
  <c r="K33" i="29"/>
  <c r="J33" i="29"/>
  <c r="I33" i="29"/>
  <c r="H33" i="29"/>
  <c r="G33" i="29"/>
  <c r="F33" i="29"/>
  <c r="E33" i="29"/>
  <c r="D33" i="29"/>
  <c r="C33" i="29"/>
  <c r="AA27" i="29"/>
  <c r="Z27" i="29"/>
  <c r="Y27" i="29"/>
  <c r="X27" i="29"/>
  <c r="W27" i="29"/>
  <c r="V27" i="29"/>
  <c r="U27" i="29"/>
  <c r="T27" i="29"/>
  <c r="S27" i="29"/>
  <c r="R27" i="29"/>
  <c r="Q27" i="29"/>
  <c r="P27" i="29"/>
  <c r="O27" i="29"/>
  <c r="N27" i="29"/>
  <c r="M27" i="29"/>
  <c r="L27" i="29"/>
  <c r="K27" i="29"/>
  <c r="J27" i="29"/>
  <c r="I27" i="29"/>
  <c r="H27" i="29"/>
  <c r="G27" i="29"/>
  <c r="F27" i="29"/>
  <c r="E27" i="29"/>
  <c r="D27" i="29"/>
  <c r="C27" i="29"/>
  <c r="AA15" i="29"/>
  <c r="Z15" i="29"/>
  <c r="Y15" i="29"/>
  <c r="X15" i="29"/>
  <c r="W15" i="29"/>
  <c r="V15" i="29"/>
  <c r="U15" i="29"/>
  <c r="T15" i="29"/>
  <c r="S15" i="29"/>
  <c r="R15" i="29"/>
  <c r="Q15" i="29"/>
  <c r="P15" i="29"/>
  <c r="S14" i="29"/>
  <c r="S14" i="31" s="1"/>
  <c r="R14" i="29"/>
  <c r="R14" i="31" s="1"/>
  <c r="Q14" i="29"/>
  <c r="Q14" i="31" s="1"/>
  <c r="P14" i="29"/>
  <c r="P14" i="31" s="1"/>
  <c r="O14" i="29"/>
  <c r="O14" i="31" s="1"/>
  <c r="N14" i="29"/>
  <c r="N14" i="31" s="1"/>
  <c r="M14" i="29"/>
  <c r="M14" i="31" s="1"/>
  <c r="L14" i="29"/>
  <c r="L14" i="31" s="1"/>
  <c r="K14" i="29"/>
  <c r="K14" i="31" s="1"/>
  <c r="J14" i="29"/>
  <c r="J14" i="31" s="1"/>
  <c r="I14" i="29"/>
  <c r="I14" i="31" s="1"/>
  <c r="H14" i="29"/>
  <c r="H14" i="31" s="1"/>
  <c r="G14" i="29"/>
  <c r="G14" i="31" s="1"/>
  <c r="F14" i="29"/>
  <c r="F14" i="31" s="1"/>
  <c r="E14" i="29"/>
  <c r="E14" i="31" s="1"/>
  <c r="D14" i="29"/>
  <c r="C14" i="29"/>
  <c r="O7" i="29"/>
  <c r="O9" i="29" s="1"/>
  <c r="O15" i="29" s="1"/>
  <c r="N7" i="29"/>
  <c r="N9" i="29" s="1"/>
  <c r="N15" i="29" s="1"/>
  <c r="M7" i="29"/>
  <c r="M9" i="29" s="1"/>
  <c r="M15" i="29" s="1"/>
  <c r="L7" i="29"/>
  <c r="L9" i="29" s="1"/>
  <c r="L15" i="29" s="1"/>
  <c r="K7" i="29"/>
  <c r="K9" i="29" s="1"/>
  <c r="K15" i="29" s="1"/>
  <c r="J7" i="29"/>
  <c r="J9" i="29" s="1"/>
  <c r="J15" i="29" s="1"/>
  <c r="I7" i="29"/>
  <c r="I9" i="29" s="1"/>
  <c r="I15" i="29" s="1"/>
  <c r="H7" i="29"/>
  <c r="H9" i="29" s="1"/>
  <c r="H15" i="29" s="1"/>
  <c r="G7" i="29"/>
  <c r="G9" i="29" s="1"/>
  <c r="G15" i="29" s="1"/>
  <c r="F7" i="29"/>
  <c r="F9" i="29" s="1"/>
  <c r="F15" i="29" s="1"/>
  <c r="E7" i="29"/>
  <c r="E9" i="29" s="1"/>
  <c r="E15" i="29" s="1"/>
  <c r="D7" i="29"/>
  <c r="D9" i="29" s="1"/>
  <c r="D15" i="29" s="1"/>
  <c r="C7" i="29"/>
  <c r="C9" i="29" s="1"/>
  <c r="C15" i="29" s="1"/>
  <c r="L38" i="28"/>
  <c r="C37" i="28"/>
  <c r="B37" i="28"/>
  <c r="Y36" i="28"/>
  <c r="X36" i="28"/>
  <c r="C36" i="28"/>
  <c r="B36" i="28"/>
  <c r="C35" i="28"/>
  <c r="B35" i="28"/>
  <c r="C34" i="28"/>
  <c r="B34" i="28"/>
  <c r="C33" i="28"/>
  <c r="C51" i="28" s="1"/>
  <c r="B33" i="28"/>
  <c r="AN157" i="9"/>
  <c r="AN156" i="9"/>
  <c r="AN155" i="9"/>
  <c r="AN125" i="9"/>
  <c r="AN124" i="9"/>
  <c r="AN123" i="9"/>
  <c r="AN122" i="9"/>
  <c r="AN121" i="9"/>
  <c r="AN120" i="9"/>
  <c r="AN119" i="9"/>
  <c r="AN118" i="9"/>
  <c r="AN117" i="9"/>
  <c r="AN86" i="9"/>
  <c r="AN85" i="9"/>
  <c r="AN84" i="9"/>
  <c r="AN83" i="9"/>
  <c r="AN82" i="9"/>
  <c r="AN81" i="9"/>
  <c r="AN80" i="9"/>
  <c r="Z19" i="3"/>
  <c r="Z47" i="3" s="1"/>
  <c r="Z25" i="5"/>
  <c r="Z24" i="5"/>
  <c r="Z50" i="5"/>
  <c r="Z30" i="2"/>
  <c r="E27" i="31" l="1"/>
  <c r="J27" i="31"/>
  <c r="P27" i="31"/>
  <c r="V27" i="31"/>
  <c r="N22" i="33"/>
  <c r="AB44" i="9" s="1"/>
  <c r="J33" i="31"/>
  <c r="P33" i="31"/>
  <c r="V33" i="31"/>
  <c r="Y37" i="28"/>
  <c r="Z22" i="33"/>
  <c r="AN44" i="9" s="1"/>
  <c r="Y35" i="28"/>
  <c r="X34" i="28"/>
  <c r="Z34" i="28"/>
  <c r="X37" i="28"/>
  <c r="Z33" i="28"/>
  <c r="AN7" i="9" s="1"/>
  <c r="Z35" i="28"/>
  <c r="Y34" i="28"/>
  <c r="Y33" i="28"/>
  <c r="AM7" i="9" s="1"/>
  <c r="Z37" i="28"/>
  <c r="Z36" i="28"/>
  <c r="U15" i="31"/>
  <c r="AA15" i="31"/>
  <c r="R22" i="33"/>
  <c r="R33" i="33" s="1"/>
  <c r="S22" i="34"/>
  <c r="W48" i="37"/>
  <c r="X33" i="28"/>
  <c r="AL7" i="9" s="1"/>
  <c r="P15" i="31"/>
  <c r="V15" i="31"/>
  <c r="V22" i="33"/>
  <c r="V40" i="33" s="1"/>
  <c r="X22" i="33"/>
  <c r="AL44" i="9" s="1"/>
  <c r="S48" i="37"/>
  <c r="G48" i="37"/>
  <c r="K48" i="37"/>
  <c r="C22" i="34"/>
  <c r="I22" i="34"/>
  <c r="O22" i="34"/>
  <c r="U22" i="34"/>
  <c r="B53" i="35"/>
  <c r="E33" i="31"/>
  <c r="F22" i="33"/>
  <c r="T44" i="9" s="1"/>
  <c r="C53" i="35"/>
  <c r="Y53" i="35"/>
  <c r="O48" i="37"/>
  <c r="AC53" i="5"/>
  <c r="AC51" i="5"/>
  <c r="AC52" i="5"/>
  <c r="AC49" i="33"/>
  <c r="AC70" i="28"/>
  <c r="E7" i="31"/>
  <c r="E9" i="31"/>
  <c r="E15" i="31" s="1"/>
  <c r="G7" i="31"/>
  <c r="I7" i="31"/>
  <c r="K7" i="31"/>
  <c r="M7" i="31"/>
  <c r="O7" i="31"/>
  <c r="G9" i="31"/>
  <c r="G15" i="31" s="1"/>
  <c r="I9" i="31"/>
  <c r="I15" i="31" s="1"/>
  <c r="K9" i="31"/>
  <c r="K15" i="31" s="1"/>
  <c r="M9" i="31"/>
  <c r="M15" i="31" s="1"/>
  <c r="O9" i="31"/>
  <c r="O15" i="31" s="1"/>
  <c r="B71" i="32"/>
  <c r="D71" i="32"/>
  <c r="F71" i="32"/>
  <c r="H71" i="32"/>
  <c r="J71" i="32"/>
  <c r="L71" i="32"/>
  <c r="N71" i="32"/>
  <c r="P71" i="32"/>
  <c r="R71" i="32"/>
  <c r="T71" i="32"/>
  <c r="V71" i="32"/>
  <c r="X71" i="32"/>
  <c r="Z71" i="32"/>
  <c r="C72" i="32"/>
  <c r="E72" i="32"/>
  <c r="G72" i="32"/>
  <c r="I72" i="32"/>
  <c r="K72" i="32"/>
  <c r="M72" i="32"/>
  <c r="O72" i="32"/>
  <c r="Q72" i="32"/>
  <c r="S72" i="32"/>
  <c r="U72" i="32"/>
  <c r="W72" i="32"/>
  <c r="Y72" i="32"/>
  <c r="B73" i="32"/>
  <c r="D73" i="32"/>
  <c r="F73" i="32"/>
  <c r="H73" i="32"/>
  <c r="J73" i="32"/>
  <c r="L73" i="32"/>
  <c r="N73" i="32"/>
  <c r="P73" i="32"/>
  <c r="F7" i="31"/>
  <c r="H7" i="31"/>
  <c r="J7" i="31"/>
  <c r="L7" i="31"/>
  <c r="N7" i="31"/>
  <c r="F9" i="31"/>
  <c r="F15" i="31" s="1"/>
  <c r="H9" i="31"/>
  <c r="H15" i="31" s="1"/>
  <c r="J9" i="31"/>
  <c r="J15" i="31" s="1"/>
  <c r="L9" i="31"/>
  <c r="L15" i="31" s="1"/>
  <c r="N9" i="31"/>
  <c r="N15" i="31" s="1"/>
  <c r="B67" i="32"/>
  <c r="B59" i="32"/>
  <c r="B53" i="32"/>
  <c r="B49" i="32"/>
  <c r="B43" i="32"/>
  <c r="B63" i="32"/>
  <c r="B51" i="32"/>
  <c r="B47" i="32"/>
  <c r="B41" i="32"/>
  <c r="D65" i="32"/>
  <c r="D57" i="32"/>
  <c r="D51" i="32"/>
  <c r="D47" i="32"/>
  <c r="D41" i="32"/>
  <c r="D61" i="32"/>
  <c r="D49" i="32"/>
  <c r="D43" i="32"/>
  <c r="F63" i="32"/>
  <c r="F49" i="32"/>
  <c r="F43" i="32"/>
  <c r="F67" i="32"/>
  <c r="F59" i="32"/>
  <c r="F53" i="32"/>
  <c r="F51" i="32"/>
  <c r="F47" i="32"/>
  <c r="F41" i="32"/>
  <c r="H61" i="32"/>
  <c r="H51" i="32"/>
  <c r="H47" i="32"/>
  <c r="H41" i="32"/>
  <c r="H65" i="32"/>
  <c r="H57" i="32"/>
  <c r="H49" i="32"/>
  <c r="H43" i="32"/>
  <c r="J67" i="32"/>
  <c r="J59" i="32"/>
  <c r="J53" i="32"/>
  <c r="J49" i="32"/>
  <c r="J43" i="32"/>
  <c r="J63" i="32"/>
  <c r="J51" i="32"/>
  <c r="J47" i="32"/>
  <c r="J41" i="32"/>
  <c r="L65" i="32"/>
  <c r="L57" i="32"/>
  <c r="L51" i="32"/>
  <c r="L47" i="32"/>
  <c r="L41" i="32"/>
  <c r="L61" i="32"/>
  <c r="L49" i="32"/>
  <c r="L43" i="32"/>
  <c r="N63" i="32"/>
  <c r="N49" i="32"/>
  <c r="N43" i="32"/>
  <c r="N67" i="32"/>
  <c r="N59" i="32"/>
  <c r="N53" i="32"/>
  <c r="N51" i="32"/>
  <c r="N47" i="32"/>
  <c r="N41" i="32"/>
  <c r="P61" i="32"/>
  <c r="P51" i="32"/>
  <c r="P47" i="32"/>
  <c r="P41" i="32"/>
  <c r="P69" i="32"/>
  <c r="P65" i="32"/>
  <c r="P57" i="32"/>
  <c r="P49" i="32"/>
  <c r="P43" i="32"/>
  <c r="R67" i="32"/>
  <c r="R59" i="32"/>
  <c r="R53" i="32"/>
  <c r="R49" i="32"/>
  <c r="R45" i="32"/>
  <c r="R43" i="32"/>
  <c r="R63" i="32"/>
  <c r="R51" i="32"/>
  <c r="R47" i="32"/>
  <c r="R44" i="32"/>
  <c r="R41" i="32"/>
  <c r="T69" i="32"/>
  <c r="T65" i="32"/>
  <c r="T57" i="32"/>
  <c r="T51" i="32"/>
  <c r="T47" i="32"/>
  <c r="T44" i="32"/>
  <c r="T41" i="32"/>
  <c r="T61" i="32"/>
  <c r="T49" i="32"/>
  <c r="T45" i="32"/>
  <c r="T43" i="32"/>
  <c r="V63" i="32"/>
  <c r="V49" i="32"/>
  <c r="V45" i="32"/>
  <c r="V43" i="32"/>
  <c r="V67" i="32"/>
  <c r="V59" i="32"/>
  <c r="V53" i="32"/>
  <c r="V51" i="32"/>
  <c r="V47" i="32"/>
  <c r="V44" i="32"/>
  <c r="V41" i="32"/>
  <c r="X61" i="32"/>
  <c r="X51" i="32"/>
  <c r="X47" i="32"/>
  <c r="X44" i="32"/>
  <c r="X41" i="32"/>
  <c r="X69" i="32"/>
  <c r="X65" i="32"/>
  <c r="X57" i="32"/>
  <c r="X49" i="32"/>
  <c r="X45" i="32"/>
  <c r="X43" i="32"/>
  <c r="Z67" i="32"/>
  <c r="Z59" i="32"/>
  <c r="Z53" i="32"/>
  <c r="Z49" i="32"/>
  <c r="Z45" i="32"/>
  <c r="Z43" i="32"/>
  <c r="Z63" i="32"/>
  <c r="Z55" i="32"/>
  <c r="Z51" i="32"/>
  <c r="Z47" i="32"/>
  <c r="Z44" i="32"/>
  <c r="Z41" i="32"/>
  <c r="R73" i="32"/>
  <c r="T73" i="32"/>
  <c r="V73" i="32"/>
  <c r="X73" i="32"/>
  <c r="Z73" i="32"/>
  <c r="C74" i="32"/>
  <c r="E74" i="32"/>
  <c r="G74" i="32"/>
  <c r="I74" i="32"/>
  <c r="K74" i="32"/>
  <c r="M74" i="32"/>
  <c r="O74" i="32"/>
  <c r="Q74" i="32"/>
  <c r="S74" i="32"/>
  <c r="U74" i="32"/>
  <c r="W74" i="32"/>
  <c r="Y74" i="32"/>
  <c r="F22" i="34"/>
  <c r="J22" i="34"/>
  <c r="N22" i="34"/>
  <c r="R22" i="34"/>
  <c r="V22" i="34"/>
  <c r="Z22" i="34"/>
  <c r="E4" i="33"/>
  <c r="S41" i="9" s="1"/>
  <c r="G4" i="33"/>
  <c r="U41" i="9" s="1"/>
  <c r="I4" i="33"/>
  <c r="W41" i="9" s="1"/>
  <c r="K4" i="33"/>
  <c r="Y41" i="9" s="1"/>
  <c r="M4" i="33"/>
  <c r="O4" i="33"/>
  <c r="AC41" i="9" s="1"/>
  <c r="Q4" i="33"/>
  <c r="AE41" i="9" s="1"/>
  <c r="S4" i="33"/>
  <c r="AG41" i="9" s="1"/>
  <c r="U4" i="33"/>
  <c r="AI41" i="9" s="1"/>
  <c r="D33" i="36"/>
  <c r="H33" i="36"/>
  <c r="L33" i="36"/>
  <c r="P33" i="36"/>
  <c r="T33" i="36"/>
  <c r="X33" i="36"/>
  <c r="B35" i="36"/>
  <c r="J35" i="36"/>
  <c r="R35" i="36"/>
  <c r="Z35" i="36"/>
  <c r="H37" i="36"/>
  <c r="P37" i="36"/>
  <c r="X37" i="36"/>
  <c r="F39" i="36"/>
  <c r="N39" i="36"/>
  <c r="V39" i="36"/>
  <c r="D41" i="36"/>
  <c r="L41" i="36"/>
  <c r="T41" i="36"/>
  <c r="B43" i="36"/>
  <c r="J43" i="36"/>
  <c r="R43" i="36"/>
  <c r="Z43" i="36"/>
  <c r="H45" i="36"/>
  <c r="P45" i="36"/>
  <c r="X45" i="36"/>
  <c r="F47" i="36"/>
  <c r="N47" i="36"/>
  <c r="V47" i="36"/>
  <c r="D49" i="36"/>
  <c r="L49" i="36"/>
  <c r="T49" i="36"/>
  <c r="B51" i="36"/>
  <c r="J51" i="36"/>
  <c r="R51" i="36"/>
  <c r="Z51" i="36"/>
  <c r="D22" i="34"/>
  <c r="H22" i="34"/>
  <c r="H33" i="34" s="1"/>
  <c r="L22" i="34"/>
  <c r="P22" i="34"/>
  <c r="P46" i="34" s="1"/>
  <c r="T22" i="34"/>
  <c r="X22" i="34"/>
  <c r="D46" i="34"/>
  <c r="T46" i="34"/>
  <c r="D4" i="33"/>
  <c r="H4" i="33"/>
  <c r="L4" i="33"/>
  <c r="P4" i="33"/>
  <c r="T4" i="33"/>
  <c r="B33" i="36"/>
  <c r="F33" i="36"/>
  <c r="J33" i="36"/>
  <c r="N33" i="36"/>
  <c r="R33" i="36"/>
  <c r="V33" i="36"/>
  <c r="Z33" i="36"/>
  <c r="F35" i="36"/>
  <c r="N35" i="36"/>
  <c r="V35" i="36"/>
  <c r="D37" i="36"/>
  <c r="L37" i="36"/>
  <c r="T37" i="36"/>
  <c r="B39" i="36"/>
  <c r="J39" i="36"/>
  <c r="R39" i="36"/>
  <c r="Z39" i="36"/>
  <c r="H41" i="36"/>
  <c r="P41" i="36"/>
  <c r="X41" i="36"/>
  <c r="F43" i="36"/>
  <c r="N43" i="36"/>
  <c r="V43" i="36"/>
  <c r="Y52" i="35"/>
  <c r="AB48" i="3"/>
  <c r="AA48" i="3"/>
  <c r="AA51" i="5"/>
  <c r="AB52" i="5"/>
  <c r="AB51" i="5"/>
  <c r="AA52" i="5"/>
  <c r="AB53" i="5"/>
  <c r="AA49" i="33"/>
  <c r="AB49" i="33"/>
  <c r="AA70" i="28"/>
  <c r="Y51" i="28"/>
  <c r="AB70" i="28"/>
  <c r="AN126" i="9"/>
  <c r="X48" i="38"/>
  <c r="T48" i="38"/>
  <c r="P48" i="38"/>
  <c r="L48" i="38"/>
  <c r="H48" i="38"/>
  <c r="D48" i="38"/>
  <c r="W48" i="38"/>
  <c r="S48" i="38"/>
  <c r="O48" i="38"/>
  <c r="K48" i="38"/>
  <c r="G48" i="38"/>
  <c r="Z48" i="38"/>
  <c r="V48" i="38"/>
  <c r="R48" i="38"/>
  <c r="N48" i="38"/>
  <c r="J48" i="38"/>
  <c r="F48" i="38"/>
  <c r="Y48" i="38"/>
  <c r="U48" i="38"/>
  <c r="Q48" i="38"/>
  <c r="M48" i="38"/>
  <c r="I48" i="38"/>
  <c r="E48" i="38"/>
  <c r="U48" i="37"/>
  <c r="Q48" i="37"/>
  <c r="M48" i="37"/>
  <c r="I48" i="37"/>
  <c r="E48" i="37"/>
  <c r="Z48" i="37"/>
  <c r="B48" i="37"/>
  <c r="C48" i="37"/>
  <c r="T47" i="37"/>
  <c r="P47" i="37"/>
  <c r="L47" i="37"/>
  <c r="H47" i="37"/>
  <c r="D47" i="37"/>
  <c r="T46" i="37"/>
  <c r="P46" i="37"/>
  <c r="L46" i="37"/>
  <c r="H46" i="37"/>
  <c r="D46" i="37"/>
  <c r="T45" i="37"/>
  <c r="P45" i="37"/>
  <c r="L45" i="37"/>
  <c r="H45" i="37"/>
  <c r="D45" i="37"/>
  <c r="T44" i="37"/>
  <c r="P44" i="37"/>
  <c r="L44" i="37"/>
  <c r="H44" i="37"/>
  <c r="D44" i="37"/>
  <c r="T43" i="37"/>
  <c r="P43" i="37"/>
  <c r="L43" i="37"/>
  <c r="H43" i="37"/>
  <c r="D43" i="37"/>
  <c r="T42" i="37"/>
  <c r="P42" i="37"/>
  <c r="L42" i="37"/>
  <c r="H42" i="37"/>
  <c r="D42" i="37"/>
  <c r="T41" i="37"/>
  <c r="P41" i="37"/>
  <c r="L41" i="37"/>
  <c r="H41" i="37"/>
  <c r="D41" i="37"/>
  <c r="T40" i="37"/>
  <c r="P40" i="37"/>
  <c r="L40" i="37"/>
  <c r="H40" i="37"/>
  <c r="D40" i="37"/>
  <c r="T39" i="37"/>
  <c r="P39" i="37"/>
  <c r="L39" i="37"/>
  <c r="H39" i="37"/>
  <c r="D39" i="37"/>
  <c r="T38" i="37"/>
  <c r="P38" i="37"/>
  <c r="L38" i="37"/>
  <c r="H38" i="37"/>
  <c r="D38" i="37"/>
  <c r="T37" i="37"/>
  <c r="P37" i="37"/>
  <c r="L37" i="37"/>
  <c r="H37" i="37"/>
  <c r="D37" i="37"/>
  <c r="T36" i="37"/>
  <c r="P36" i="37"/>
  <c r="L36" i="37"/>
  <c r="H36" i="37"/>
  <c r="D36" i="37"/>
  <c r="T35" i="37"/>
  <c r="P35" i="37"/>
  <c r="L35" i="37"/>
  <c r="H35" i="37"/>
  <c r="D35" i="37"/>
  <c r="T34" i="37"/>
  <c r="P34" i="37"/>
  <c r="L34" i="37"/>
  <c r="H34" i="37"/>
  <c r="D34" i="37"/>
  <c r="X48" i="37"/>
  <c r="Y48" i="37"/>
  <c r="V47" i="37"/>
  <c r="R47" i="37"/>
  <c r="N47" i="37"/>
  <c r="J47" i="37"/>
  <c r="F47" i="37"/>
  <c r="V46" i="37"/>
  <c r="R46" i="37"/>
  <c r="N46" i="37"/>
  <c r="J46" i="37"/>
  <c r="F46" i="37"/>
  <c r="V45" i="37"/>
  <c r="R45" i="37"/>
  <c r="N45" i="37"/>
  <c r="J45" i="37"/>
  <c r="F45" i="37"/>
  <c r="V44" i="37"/>
  <c r="R44" i="37"/>
  <c r="N44" i="37"/>
  <c r="J44" i="37"/>
  <c r="F44" i="37"/>
  <c r="V43" i="37"/>
  <c r="R43" i="37"/>
  <c r="N43" i="37"/>
  <c r="J43" i="37"/>
  <c r="F43" i="37"/>
  <c r="V42" i="37"/>
  <c r="R42" i="37"/>
  <c r="N42" i="37"/>
  <c r="J42" i="37"/>
  <c r="F42" i="37"/>
  <c r="V41" i="37"/>
  <c r="R41" i="37"/>
  <c r="N41" i="37"/>
  <c r="J41" i="37"/>
  <c r="F41" i="37"/>
  <c r="V40" i="37"/>
  <c r="R40" i="37"/>
  <c r="N40" i="37"/>
  <c r="J40" i="37"/>
  <c r="F40" i="37"/>
  <c r="V39" i="37"/>
  <c r="R39" i="37"/>
  <c r="N39" i="37"/>
  <c r="J39" i="37"/>
  <c r="F39" i="37"/>
  <c r="V38" i="37"/>
  <c r="R38" i="37"/>
  <c r="N38" i="37"/>
  <c r="J38" i="37"/>
  <c r="F38" i="37"/>
  <c r="V37" i="37"/>
  <c r="R37" i="37"/>
  <c r="N37" i="37"/>
  <c r="J37" i="37"/>
  <c r="F37" i="37"/>
  <c r="V36" i="37"/>
  <c r="R36" i="37"/>
  <c r="N36" i="37"/>
  <c r="J36" i="37"/>
  <c r="F36" i="37"/>
  <c r="V35" i="37"/>
  <c r="R35" i="37"/>
  <c r="N35" i="37"/>
  <c r="J35" i="37"/>
  <c r="F35" i="37"/>
  <c r="V34" i="37"/>
  <c r="R34" i="37"/>
  <c r="N34" i="37"/>
  <c r="J34" i="37"/>
  <c r="F34" i="37"/>
  <c r="AN87" i="9"/>
  <c r="D24" i="35"/>
  <c r="F24" i="35"/>
  <c r="H24" i="35"/>
  <c r="J24" i="35"/>
  <c r="L24" i="35"/>
  <c r="N24" i="35"/>
  <c r="P24" i="35"/>
  <c r="R24" i="35"/>
  <c r="T24" i="35"/>
  <c r="V24" i="35"/>
  <c r="C51" i="36"/>
  <c r="C49" i="36"/>
  <c r="C47" i="36"/>
  <c r="C45" i="36"/>
  <c r="C43" i="36"/>
  <c r="C41" i="36"/>
  <c r="C39" i="36"/>
  <c r="C37" i="36"/>
  <c r="C35" i="36"/>
  <c r="E51" i="36"/>
  <c r="E49" i="36"/>
  <c r="E47" i="36"/>
  <c r="E45" i="36"/>
  <c r="E43" i="36"/>
  <c r="E41" i="36"/>
  <c r="E39" i="36"/>
  <c r="E37" i="36"/>
  <c r="E35" i="36"/>
  <c r="G51" i="36"/>
  <c r="G49" i="36"/>
  <c r="G47" i="36"/>
  <c r="G45" i="36"/>
  <c r="G43" i="36"/>
  <c r="G41" i="36"/>
  <c r="G39" i="36"/>
  <c r="G37" i="36"/>
  <c r="G35" i="36"/>
  <c r="I51" i="36"/>
  <c r="I49" i="36"/>
  <c r="I47" i="36"/>
  <c r="I45" i="36"/>
  <c r="I43" i="36"/>
  <c r="I41" i="36"/>
  <c r="I39" i="36"/>
  <c r="I37" i="36"/>
  <c r="I35" i="36"/>
  <c r="K51" i="36"/>
  <c r="K49" i="36"/>
  <c r="K47" i="36"/>
  <c r="K45" i="36"/>
  <c r="K43" i="36"/>
  <c r="K41" i="36"/>
  <c r="K39" i="36"/>
  <c r="K37" i="36"/>
  <c r="K35" i="36"/>
  <c r="M51" i="36"/>
  <c r="M49" i="36"/>
  <c r="M47" i="36"/>
  <c r="M45" i="36"/>
  <c r="M43" i="36"/>
  <c r="M41" i="36"/>
  <c r="M39" i="36"/>
  <c r="M37" i="36"/>
  <c r="M35" i="36"/>
  <c r="O51" i="36"/>
  <c r="O49" i="36"/>
  <c r="O47" i="36"/>
  <c r="O45" i="36"/>
  <c r="O43" i="36"/>
  <c r="O41" i="36"/>
  <c r="O39" i="36"/>
  <c r="O37" i="36"/>
  <c r="O35" i="36"/>
  <c r="Q51" i="36"/>
  <c r="Q49" i="36"/>
  <c r="Q47" i="36"/>
  <c r="Q45" i="36"/>
  <c r="Q43" i="36"/>
  <c r="Q41" i="36"/>
  <c r="Q39" i="36"/>
  <c r="Q37" i="36"/>
  <c r="Q35" i="36"/>
  <c r="S51" i="36"/>
  <c r="S49" i="36"/>
  <c r="S47" i="36"/>
  <c r="S45" i="36"/>
  <c r="S43" i="36"/>
  <c r="S41" i="36"/>
  <c r="S39" i="36"/>
  <c r="S37" i="36"/>
  <c r="S35" i="36"/>
  <c r="U51" i="36"/>
  <c r="U49" i="36"/>
  <c r="U47" i="36"/>
  <c r="U45" i="36"/>
  <c r="U43" i="36"/>
  <c r="U41" i="36"/>
  <c r="U39" i="36"/>
  <c r="U37" i="36"/>
  <c r="U35" i="36"/>
  <c r="W51" i="36"/>
  <c r="W49" i="36"/>
  <c r="W47" i="36"/>
  <c r="W45" i="36"/>
  <c r="W43" i="36"/>
  <c r="W41" i="36"/>
  <c r="W39" i="36"/>
  <c r="W37" i="36"/>
  <c r="W35" i="36"/>
  <c r="Y51" i="36"/>
  <c r="Y49" i="36"/>
  <c r="Y47" i="36"/>
  <c r="Y45" i="36"/>
  <c r="Y43" i="36"/>
  <c r="Y41" i="36"/>
  <c r="Y39" i="36"/>
  <c r="Y37" i="36"/>
  <c r="Y35" i="36"/>
  <c r="B50" i="36"/>
  <c r="B48" i="36"/>
  <c r="B46" i="36"/>
  <c r="B44" i="36"/>
  <c r="B42" i="36"/>
  <c r="B40" i="36"/>
  <c r="B38" i="36"/>
  <c r="B36" i="36"/>
  <c r="D50" i="36"/>
  <c r="D48" i="36"/>
  <c r="D46" i="36"/>
  <c r="D44" i="36"/>
  <c r="D42" i="36"/>
  <c r="D40" i="36"/>
  <c r="D38" i="36"/>
  <c r="D36" i="36"/>
  <c r="F50" i="36"/>
  <c r="F54" i="36" s="1"/>
  <c r="F48" i="36"/>
  <c r="F46" i="36"/>
  <c r="F44" i="36"/>
  <c r="F42" i="36"/>
  <c r="F40" i="36"/>
  <c r="F38" i="36"/>
  <c r="F36" i="36"/>
  <c r="H50" i="36"/>
  <c r="H48" i="36"/>
  <c r="H46" i="36"/>
  <c r="H44" i="36"/>
  <c r="H42" i="36"/>
  <c r="H40" i="36"/>
  <c r="H38" i="36"/>
  <c r="H36" i="36"/>
  <c r="J50" i="36"/>
  <c r="J48" i="36"/>
  <c r="J46" i="36"/>
  <c r="J44" i="36"/>
  <c r="J42" i="36"/>
  <c r="J40" i="36"/>
  <c r="J38" i="36"/>
  <c r="J36" i="36"/>
  <c r="L50" i="36"/>
  <c r="L48" i="36"/>
  <c r="L46" i="36"/>
  <c r="L44" i="36"/>
  <c r="L42" i="36"/>
  <c r="L40" i="36"/>
  <c r="L38" i="36"/>
  <c r="L36" i="36"/>
  <c r="N50" i="36"/>
  <c r="N48" i="36"/>
  <c r="N46" i="36"/>
  <c r="N44" i="36"/>
  <c r="N42" i="36"/>
  <c r="N40" i="36"/>
  <c r="N38" i="36"/>
  <c r="N36" i="36"/>
  <c r="P50" i="36"/>
  <c r="P48" i="36"/>
  <c r="P46" i="36"/>
  <c r="P44" i="36"/>
  <c r="P42" i="36"/>
  <c r="P40" i="36"/>
  <c r="P38" i="36"/>
  <c r="P36" i="36"/>
  <c r="P34" i="36"/>
  <c r="R50" i="36"/>
  <c r="R48" i="36"/>
  <c r="R46" i="36"/>
  <c r="R44" i="36"/>
  <c r="R42" i="36"/>
  <c r="R40" i="36"/>
  <c r="R38" i="36"/>
  <c r="R36" i="36"/>
  <c r="R34" i="36"/>
  <c r="T50" i="36"/>
  <c r="T48" i="36"/>
  <c r="T46" i="36"/>
  <c r="T44" i="36"/>
  <c r="T42" i="36"/>
  <c r="T40" i="36"/>
  <c r="T38" i="36"/>
  <c r="T36" i="36"/>
  <c r="T34" i="36"/>
  <c r="V50" i="36"/>
  <c r="V48" i="36"/>
  <c r="V46" i="36"/>
  <c r="V44" i="36"/>
  <c r="V42" i="36"/>
  <c r="V40" i="36"/>
  <c r="V38" i="36"/>
  <c r="V36" i="36"/>
  <c r="V34" i="36"/>
  <c r="X50" i="36"/>
  <c r="X48" i="36"/>
  <c r="X46" i="36"/>
  <c r="X44" i="36"/>
  <c r="X42" i="36"/>
  <c r="X40" i="36"/>
  <c r="X38" i="36"/>
  <c r="X36" i="36"/>
  <c r="X34" i="36"/>
  <c r="Z50" i="36"/>
  <c r="Z48" i="36"/>
  <c r="Z46" i="36"/>
  <c r="Z44" i="36"/>
  <c r="Z42" i="36"/>
  <c r="Z40" i="36"/>
  <c r="Z38" i="36"/>
  <c r="Z36" i="36"/>
  <c r="Z34" i="36"/>
  <c r="C34" i="36"/>
  <c r="E34" i="36"/>
  <c r="G34" i="36"/>
  <c r="I34" i="36"/>
  <c r="K34" i="36"/>
  <c r="M34" i="36"/>
  <c r="O34" i="36"/>
  <c r="S34" i="36"/>
  <c r="W34" i="36"/>
  <c r="E36" i="36"/>
  <c r="I36" i="36"/>
  <c r="M36" i="36"/>
  <c r="Q36" i="36"/>
  <c r="U36" i="36"/>
  <c r="Y36" i="36"/>
  <c r="C38" i="36"/>
  <c r="G38" i="36"/>
  <c r="K38" i="36"/>
  <c r="O38" i="36"/>
  <c r="S38" i="36"/>
  <c r="W38" i="36"/>
  <c r="E40" i="36"/>
  <c r="I40" i="36"/>
  <c r="M40" i="36"/>
  <c r="Q40" i="36"/>
  <c r="U40" i="36"/>
  <c r="Y40" i="36"/>
  <c r="C42" i="36"/>
  <c r="G42" i="36"/>
  <c r="K42" i="36"/>
  <c r="O42" i="36"/>
  <c r="S42" i="36"/>
  <c r="W42" i="36"/>
  <c r="E44" i="36"/>
  <c r="I44" i="36"/>
  <c r="M44" i="36"/>
  <c r="Q44" i="36"/>
  <c r="U44" i="36"/>
  <c r="Y44" i="36"/>
  <c r="C46" i="36"/>
  <c r="G46" i="36"/>
  <c r="K46" i="36"/>
  <c r="O46" i="36"/>
  <c r="S46" i="36"/>
  <c r="W46" i="36"/>
  <c r="B54" i="36"/>
  <c r="J54" i="36"/>
  <c r="N54" i="36"/>
  <c r="R54" i="36"/>
  <c r="V54" i="36"/>
  <c r="Z54" i="36"/>
  <c r="E48" i="36"/>
  <c r="I48" i="36"/>
  <c r="M48" i="36"/>
  <c r="Q48" i="36"/>
  <c r="U48" i="36"/>
  <c r="Y48" i="36"/>
  <c r="C50" i="36"/>
  <c r="G50" i="36"/>
  <c r="K50" i="36"/>
  <c r="O50" i="36"/>
  <c r="S50" i="36"/>
  <c r="W50" i="36"/>
  <c r="C33" i="36"/>
  <c r="E33" i="36"/>
  <c r="G33" i="36"/>
  <c r="I33" i="36"/>
  <c r="K33" i="36"/>
  <c r="M33" i="36"/>
  <c r="O33" i="36"/>
  <c r="Q33" i="36"/>
  <c r="S33" i="36"/>
  <c r="U33" i="36"/>
  <c r="W33" i="36"/>
  <c r="Y33" i="36"/>
  <c r="B34" i="36"/>
  <c r="D34" i="36"/>
  <c r="F34" i="36"/>
  <c r="H34" i="36"/>
  <c r="J34" i="36"/>
  <c r="L34" i="36"/>
  <c r="N34" i="36"/>
  <c r="Q34" i="36"/>
  <c r="U34" i="36"/>
  <c r="Y34" i="36"/>
  <c r="D35" i="36"/>
  <c r="H35" i="36"/>
  <c r="L35" i="36"/>
  <c r="P35" i="36"/>
  <c r="T35" i="36"/>
  <c r="X35" i="36"/>
  <c r="C36" i="36"/>
  <c r="G36" i="36"/>
  <c r="K36" i="36"/>
  <c r="O36" i="36"/>
  <c r="S36" i="36"/>
  <c r="W36" i="36"/>
  <c r="B37" i="36"/>
  <c r="F37" i="36"/>
  <c r="J37" i="36"/>
  <c r="N37" i="36"/>
  <c r="R37" i="36"/>
  <c r="V37" i="36"/>
  <c r="Z37" i="36"/>
  <c r="E38" i="36"/>
  <c r="I38" i="36"/>
  <c r="M38" i="36"/>
  <c r="Q38" i="36"/>
  <c r="U38" i="36"/>
  <c r="Y38" i="36"/>
  <c r="D39" i="36"/>
  <c r="H39" i="36"/>
  <c r="L39" i="36"/>
  <c r="P39" i="36"/>
  <c r="T39" i="36"/>
  <c r="X39" i="36"/>
  <c r="C40" i="36"/>
  <c r="G40" i="36"/>
  <c r="K40" i="36"/>
  <c r="O40" i="36"/>
  <c r="S40" i="36"/>
  <c r="W40" i="36"/>
  <c r="B41" i="36"/>
  <c r="F41" i="36"/>
  <c r="J41" i="36"/>
  <c r="N41" i="36"/>
  <c r="R41" i="36"/>
  <c r="V41" i="36"/>
  <c r="Z41" i="36"/>
  <c r="E42" i="36"/>
  <c r="I42" i="36"/>
  <c r="M42" i="36"/>
  <c r="Q42" i="36"/>
  <c r="U42" i="36"/>
  <c r="Y42" i="36"/>
  <c r="D43" i="36"/>
  <c r="H43" i="36"/>
  <c r="L43" i="36"/>
  <c r="P43" i="36"/>
  <c r="T43" i="36"/>
  <c r="X43" i="36"/>
  <c r="C44" i="36"/>
  <c r="G44" i="36"/>
  <c r="K44" i="36"/>
  <c r="O44" i="36"/>
  <c r="S44" i="36"/>
  <c r="W44" i="36"/>
  <c r="B45" i="36"/>
  <c r="F45" i="36"/>
  <c r="J45" i="36"/>
  <c r="N45" i="36"/>
  <c r="R45" i="36"/>
  <c r="V45" i="36"/>
  <c r="Z45" i="36"/>
  <c r="E46" i="36"/>
  <c r="I46" i="36"/>
  <c r="M46" i="36"/>
  <c r="Q46" i="36"/>
  <c r="U46" i="36"/>
  <c r="Y46" i="36"/>
  <c r="D47" i="36"/>
  <c r="H47" i="36"/>
  <c r="L47" i="36"/>
  <c r="P47" i="36"/>
  <c r="T47" i="36"/>
  <c r="X47" i="36"/>
  <c r="C48" i="36"/>
  <c r="G48" i="36"/>
  <c r="K48" i="36"/>
  <c r="O48" i="36"/>
  <c r="S48" i="36"/>
  <c r="W48" i="36"/>
  <c r="B49" i="36"/>
  <c r="F49" i="36"/>
  <c r="J49" i="36"/>
  <c r="N49" i="36"/>
  <c r="R49" i="36"/>
  <c r="V49" i="36"/>
  <c r="Z49" i="36"/>
  <c r="E50" i="36"/>
  <c r="I50" i="36"/>
  <c r="M50" i="36"/>
  <c r="Q50" i="36"/>
  <c r="U50" i="36"/>
  <c r="Y50" i="36"/>
  <c r="D51" i="36"/>
  <c r="H51" i="36"/>
  <c r="L51" i="36"/>
  <c r="P51" i="36"/>
  <c r="T51" i="36"/>
  <c r="X51" i="36"/>
  <c r="Y32" i="35"/>
  <c r="E23" i="35"/>
  <c r="E33" i="35" s="1"/>
  <c r="G23" i="35"/>
  <c r="G32" i="35" s="1"/>
  <c r="I23" i="35"/>
  <c r="I32" i="35" s="1"/>
  <c r="K23" i="35"/>
  <c r="K32" i="35" s="1"/>
  <c r="M23" i="35"/>
  <c r="M32" i="35" s="1"/>
  <c r="O23" i="35"/>
  <c r="O32" i="35" s="1"/>
  <c r="Q23" i="35"/>
  <c r="Q32" i="35" s="1"/>
  <c r="S23" i="35"/>
  <c r="S32" i="35" s="1"/>
  <c r="U23" i="35"/>
  <c r="U32" i="35" s="1"/>
  <c r="W23" i="35"/>
  <c r="W32" i="35" s="1"/>
  <c r="E25" i="35"/>
  <c r="G25" i="35"/>
  <c r="I25" i="35"/>
  <c r="K25" i="35"/>
  <c r="M25" i="35"/>
  <c r="O25" i="35"/>
  <c r="Q25" i="35"/>
  <c r="S25" i="35"/>
  <c r="U25" i="35"/>
  <c r="W25" i="35"/>
  <c r="C51" i="35"/>
  <c r="X50" i="35"/>
  <c r="X48" i="35"/>
  <c r="X46" i="35"/>
  <c r="X44" i="35"/>
  <c r="X42" i="35"/>
  <c r="X40" i="35"/>
  <c r="X38" i="35"/>
  <c r="X36" i="35"/>
  <c r="X34" i="35"/>
  <c r="X32" i="35"/>
  <c r="X49" i="35"/>
  <c r="X47" i="35"/>
  <c r="X45" i="35"/>
  <c r="X43" i="35"/>
  <c r="X41" i="35"/>
  <c r="X39" i="35"/>
  <c r="X37" i="35"/>
  <c r="X35" i="35"/>
  <c r="X33" i="35"/>
  <c r="Z50" i="35"/>
  <c r="Z48" i="35"/>
  <c r="Z46" i="35"/>
  <c r="Z44" i="35"/>
  <c r="Z42" i="35"/>
  <c r="Z40" i="35"/>
  <c r="Z38" i="35"/>
  <c r="Z36" i="35"/>
  <c r="Z34" i="35"/>
  <c r="Z32" i="35"/>
  <c r="Z49" i="35"/>
  <c r="Z47" i="35"/>
  <c r="Z45" i="35"/>
  <c r="Z43" i="35"/>
  <c r="Z41" i="35"/>
  <c r="Z39" i="35"/>
  <c r="Z37" i="35"/>
  <c r="Z35" i="35"/>
  <c r="Z33" i="35"/>
  <c r="D23" i="35"/>
  <c r="D32" i="35" s="1"/>
  <c r="F23" i="35"/>
  <c r="F32" i="35" s="1"/>
  <c r="H23" i="35"/>
  <c r="H32" i="35" s="1"/>
  <c r="J23" i="35"/>
  <c r="J32" i="35" s="1"/>
  <c r="L23" i="35"/>
  <c r="L32" i="35" s="1"/>
  <c r="N23" i="35"/>
  <c r="N32" i="35" s="1"/>
  <c r="P23" i="35"/>
  <c r="P32" i="35" s="1"/>
  <c r="R23" i="35"/>
  <c r="R32" i="35" s="1"/>
  <c r="T23" i="35"/>
  <c r="T32" i="35" s="1"/>
  <c r="V23" i="35"/>
  <c r="V32" i="35" s="1"/>
  <c r="E24" i="35"/>
  <c r="G24" i="35"/>
  <c r="I24" i="35"/>
  <c r="K24" i="35"/>
  <c r="M24" i="35"/>
  <c r="O24" i="35"/>
  <c r="Q24" i="35"/>
  <c r="S24" i="35"/>
  <c r="U24" i="35"/>
  <c r="W24" i="35"/>
  <c r="D25" i="35"/>
  <c r="F25" i="35"/>
  <c r="H25" i="35"/>
  <c r="J25" i="35"/>
  <c r="L25" i="35"/>
  <c r="N25" i="35"/>
  <c r="P25" i="35"/>
  <c r="R25" i="35"/>
  <c r="T25" i="35"/>
  <c r="V25" i="35"/>
  <c r="B52" i="35"/>
  <c r="B51" i="35"/>
  <c r="C52" i="35"/>
  <c r="C50" i="34"/>
  <c r="C48" i="34"/>
  <c r="C44" i="34"/>
  <c r="C42" i="34"/>
  <c r="C40" i="34"/>
  <c r="C38" i="34"/>
  <c r="C36" i="34"/>
  <c r="C34" i="34"/>
  <c r="E50" i="34"/>
  <c r="E48" i="34"/>
  <c r="E44" i="34"/>
  <c r="E42" i="34"/>
  <c r="E40" i="34"/>
  <c r="E38" i="34"/>
  <c r="E36" i="34"/>
  <c r="E34" i="34"/>
  <c r="G50" i="34"/>
  <c r="G48" i="34"/>
  <c r="G44" i="34"/>
  <c r="G42" i="34"/>
  <c r="G40" i="34"/>
  <c r="G38" i="34"/>
  <c r="G36" i="34"/>
  <c r="G34" i="34"/>
  <c r="K50" i="34"/>
  <c r="K48" i="34"/>
  <c r="K44" i="34"/>
  <c r="K42" i="34"/>
  <c r="K40" i="34"/>
  <c r="K38" i="34"/>
  <c r="K36" i="34"/>
  <c r="K34" i="34"/>
  <c r="M50" i="34"/>
  <c r="M48" i="34"/>
  <c r="M44" i="34"/>
  <c r="M42" i="34"/>
  <c r="M40" i="34"/>
  <c r="M38" i="34"/>
  <c r="M36" i="34"/>
  <c r="M34" i="34"/>
  <c r="O50" i="34"/>
  <c r="O48" i="34"/>
  <c r="O44" i="34"/>
  <c r="O42" i="34"/>
  <c r="O40" i="34"/>
  <c r="O38" i="34"/>
  <c r="O36" i="34"/>
  <c r="O34" i="34"/>
  <c r="Q50" i="34"/>
  <c r="Q48" i="34"/>
  <c r="Q44" i="34"/>
  <c r="Q42" i="34"/>
  <c r="Q40" i="34"/>
  <c r="Q38" i="34"/>
  <c r="Q36" i="34"/>
  <c r="Q34" i="34"/>
  <c r="S50" i="34"/>
  <c r="S48" i="34"/>
  <c r="S44" i="34"/>
  <c r="S42" i="34"/>
  <c r="S40" i="34"/>
  <c r="S38" i="34"/>
  <c r="S36" i="34"/>
  <c r="S34" i="34"/>
  <c r="U50" i="34"/>
  <c r="U48" i="34"/>
  <c r="U44" i="34"/>
  <c r="U42" i="34"/>
  <c r="U40" i="34"/>
  <c r="U38" i="34"/>
  <c r="U36" i="34"/>
  <c r="U34" i="34"/>
  <c r="W46" i="34"/>
  <c r="W22" i="34"/>
  <c r="Y22" i="34"/>
  <c r="Y46" i="34" s="1"/>
  <c r="B49" i="34"/>
  <c r="B47" i="34"/>
  <c r="B45" i="34"/>
  <c r="B43" i="34"/>
  <c r="B41" i="34"/>
  <c r="B39" i="34"/>
  <c r="B37" i="34"/>
  <c r="B35" i="34"/>
  <c r="F49" i="34"/>
  <c r="F47" i="34"/>
  <c r="F45" i="34"/>
  <c r="F43" i="34"/>
  <c r="F41" i="34"/>
  <c r="F39" i="34"/>
  <c r="F37" i="34"/>
  <c r="F35" i="34"/>
  <c r="J49" i="34"/>
  <c r="J47" i="34"/>
  <c r="J45" i="34"/>
  <c r="J43" i="34"/>
  <c r="J41" i="34"/>
  <c r="J39" i="34"/>
  <c r="J37" i="34"/>
  <c r="J35" i="34"/>
  <c r="N49" i="34"/>
  <c r="N47" i="34"/>
  <c r="N45" i="34"/>
  <c r="N43" i="34"/>
  <c r="N41" i="34"/>
  <c r="N39" i="34"/>
  <c r="N37" i="34"/>
  <c r="N35" i="34"/>
  <c r="R49" i="34"/>
  <c r="R47" i="34"/>
  <c r="R45" i="34"/>
  <c r="R43" i="34"/>
  <c r="R41" i="34"/>
  <c r="R39" i="34"/>
  <c r="R37" i="34"/>
  <c r="R35" i="34"/>
  <c r="V47" i="34"/>
  <c r="Z49" i="34"/>
  <c r="Z47" i="34"/>
  <c r="Z45" i="34"/>
  <c r="Z43" i="34"/>
  <c r="Z41" i="34"/>
  <c r="Z39" i="34"/>
  <c r="Z37" i="34"/>
  <c r="Z35" i="34"/>
  <c r="Z33" i="34"/>
  <c r="D49" i="34"/>
  <c r="D47" i="34"/>
  <c r="D45" i="34"/>
  <c r="D43" i="34"/>
  <c r="D41" i="34"/>
  <c r="D39" i="34"/>
  <c r="D37" i="34"/>
  <c r="D35" i="34"/>
  <c r="H49" i="34"/>
  <c r="H47" i="34"/>
  <c r="H45" i="34"/>
  <c r="H43" i="34"/>
  <c r="H41" i="34"/>
  <c r="H39" i="34"/>
  <c r="H37" i="34"/>
  <c r="H35" i="34"/>
  <c r="L49" i="34"/>
  <c r="L47" i="34"/>
  <c r="L45" i="34"/>
  <c r="L43" i="34"/>
  <c r="L41" i="34"/>
  <c r="L39" i="34"/>
  <c r="L37" i="34"/>
  <c r="L35" i="34"/>
  <c r="P49" i="34"/>
  <c r="P47" i="34"/>
  <c r="P45" i="34"/>
  <c r="P43" i="34"/>
  <c r="P41" i="34"/>
  <c r="P39" i="34"/>
  <c r="P37" i="34"/>
  <c r="P35" i="34"/>
  <c r="T49" i="34"/>
  <c r="T47" i="34"/>
  <c r="T45" i="34"/>
  <c r="T43" i="34"/>
  <c r="T41" i="34"/>
  <c r="T39" i="34"/>
  <c r="T37" i="34"/>
  <c r="T35" i="34"/>
  <c r="X43" i="34"/>
  <c r="C46" i="34"/>
  <c r="E46" i="34"/>
  <c r="G46" i="34"/>
  <c r="K46" i="34"/>
  <c r="M46" i="34"/>
  <c r="O46" i="34"/>
  <c r="Q46" i="34"/>
  <c r="S46" i="34"/>
  <c r="U46" i="34"/>
  <c r="E33" i="34"/>
  <c r="M33" i="34"/>
  <c r="Q33" i="34"/>
  <c r="U33" i="34"/>
  <c r="C35" i="34"/>
  <c r="G35" i="34"/>
  <c r="K35" i="34"/>
  <c r="O35" i="34"/>
  <c r="S35" i="34"/>
  <c r="B36" i="34"/>
  <c r="F36" i="34"/>
  <c r="J36" i="34"/>
  <c r="N36" i="34"/>
  <c r="R36" i="34"/>
  <c r="Z36" i="34"/>
  <c r="E37" i="34"/>
  <c r="M37" i="34"/>
  <c r="Q37" i="34"/>
  <c r="U37" i="34"/>
  <c r="C39" i="34"/>
  <c r="G39" i="34"/>
  <c r="K39" i="34"/>
  <c r="O39" i="34"/>
  <c r="S39" i="34"/>
  <c r="B40" i="34"/>
  <c r="F40" i="34"/>
  <c r="J40" i="34"/>
  <c r="N40" i="34"/>
  <c r="R40" i="34"/>
  <c r="Z40" i="34"/>
  <c r="E41" i="34"/>
  <c r="M41" i="34"/>
  <c r="Q41" i="34"/>
  <c r="U41" i="34"/>
  <c r="C43" i="34"/>
  <c r="G43" i="34"/>
  <c r="K43" i="34"/>
  <c r="O43" i="34"/>
  <c r="S43" i="34"/>
  <c r="B44" i="34"/>
  <c r="F44" i="34"/>
  <c r="J44" i="34"/>
  <c r="N44" i="34"/>
  <c r="R44" i="34"/>
  <c r="Z44" i="34"/>
  <c r="E45" i="34"/>
  <c r="M45" i="34"/>
  <c r="Q45" i="34"/>
  <c r="U45" i="34"/>
  <c r="C47" i="34"/>
  <c r="G47" i="34"/>
  <c r="K47" i="34"/>
  <c r="O47" i="34"/>
  <c r="S47" i="34"/>
  <c r="B48" i="34"/>
  <c r="F48" i="34"/>
  <c r="J48" i="34"/>
  <c r="N48" i="34"/>
  <c r="R48" i="34"/>
  <c r="Z48" i="34"/>
  <c r="E49" i="34"/>
  <c r="M49" i="34"/>
  <c r="Q49" i="34"/>
  <c r="U49" i="34"/>
  <c r="B33" i="34"/>
  <c r="F33" i="34"/>
  <c r="J33" i="34"/>
  <c r="N33" i="34"/>
  <c r="R33" i="34"/>
  <c r="C33" i="34"/>
  <c r="G33" i="34"/>
  <c r="K33" i="34"/>
  <c r="O33" i="34"/>
  <c r="S33" i="34"/>
  <c r="B34" i="34"/>
  <c r="F34" i="34"/>
  <c r="J34" i="34"/>
  <c r="N34" i="34"/>
  <c r="R34" i="34"/>
  <c r="Z34" i="34"/>
  <c r="E35" i="34"/>
  <c r="M35" i="34"/>
  <c r="Q35" i="34"/>
  <c r="U35" i="34"/>
  <c r="D36" i="34"/>
  <c r="H36" i="34"/>
  <c r="L36" i="34"/>
  <c r="P36" i="34"/>
  <c r="T36" i="34"/>
  <c r="C37" i="34"/>
  <c r="G37" i="34"/>
  <c r="K37" i="34"/>
  <c r="O37" i="34"/>
  <c r="S37" i="34"/>
  <c r="B38" i="34"/>
  <c r="F38" i="34"/>
  <c r="J38" i="34"/>
  <c r="N38" i="34"/>
  <c r="R38" i="34"/>
  <c r="Z38" i="34"/>
  <c r="E39" i="34"/>
  <c r="M39" i="34"/>
  <c r="Q39" i="34"/>
  <c r="U39" i="34"/>
  <c r="D40" i="34"/>
  <c r="H40" i="34"/>
  <c r="L40" i="34"/>
  <c r="P40" i="34"/>
  <c r="T40" i="34"/>
  <c r="C41" i="34"/>
  <c r="G41" i="34"/>
  <c r="K41" i="34"/>
  <c r="O41" i="34"/>
  <c r="S41" i="34"/>
  <c r="B42" i="34"/>
  <c r="F42" i="34"/>
  <c r="J42" i="34"/>
  <c r="N42" i="34"/>
  <c r="R42" i="34"/>
  <c r="Z42" i="34"/>
  <c r="E43" i="34"/>
  <c r="M43" i="34"/>
  <c r="Q43" i="34"/>
  <c r="U43" i="34"/>
  <c r="D44" i="34"/>
  <c r="H44" i="34"/>
  <c r="L44" i="34"/>
  <c r="P44" i="34"/>
  <c r="T44" i="34"/>
  <c r="X44" i="34"/>
  <c r="C45" i="34"/>
  <c r="G45" i="34"/>
  <c r="K45" i="34"/>
  <c r="O45" i="34"/>
  <c r="S45" i="34"/>
  <c r="B46" i="34"/>
  <c r="F46" i="34"/>
  <c r="J46" i="34"/>
  <c r="N46" i="34"/>
  <c r="R46" i="34"/>
  <c r="Z46" i="34"/>
  <c r="E47" i="34"/>
  <c r="M47" i="34"/>
  <c r="Q47" i="34"/>
  <c r="U47" i="34"/>
  <c r="D48" i="34"/>
  <c r="H48" i="34"/>
  <c r="L48" i="34"/>
  <c r="P48" i="34"/>
  <c r="T48" i="34"/>
  <c r="C49" i="34"/>
  <c r="G49" i="34"/>
  <c r="K49" i="34"/>
  <c r="O49" i="34"/>
  <c r="S49" i="34"/>
  <c r="B50" i="34"/>
  <c r="F50" i="34"/>
  <c r="J50" i="34"/>
  <c r="N50" i="34"/>
  <c r="R50" i="34"/>
  <c r="Z50" i="34"/>
  <c r="X46" i="33"/>
  <c r="X42" i="33"/>
  <c r="X40" i="33"/>
  <c r="X38" i="33"/>
  <c r="X36" i="33"/>
  <c r="X34" i="33"/>
  <c r="X32" i="33"/>
  <c r="X47" i="33"/>
  <c r="X45" i="33"/>
  <c r="X43" i="33"/>
  <c r="X41" i="33"/>
  <c r="X39" i="33"/>
  <c r="X37" i="33"/>
  <c r="X35" i="33"/>
  <c r="X33" i="33"/>
  <c r="Z46" i="33"/>
  <c r="Z42" i="33"/>
  <c r="Z40" i="33"/>
  <c r="Z38" i="33"/>
  <c r="Z36" i="33"/>
  <c r="Z34" i="33"/>
  <c r="Z32" i="33"/>
  <c r="Z47" i="33"/>
  <c r="Z45" i="33"/>
  <c r="Z43" i="33"/>
  <c r="Z41" i="33"/>
  <c r="Z39" i="33"/>
  <c r="Z37" i="33"/>
  <c r="Z35" i="33"/>
  <c r="Z33" i="33"/>
  <c r="F45" i="33"/>
  <c r="J45" i="33"/>
  <c r="N45" i="33"/>
  <c r="F46" i="33"/>
  <c r="J46" i="33"/>
  <c r="N46" i="33"/>
  <c r="F47" i="33"/>
  <c r="J47" i="33"/>
  <c r="N47" i="33"/>
  <c r="F48" i="33"/>
  <c r="J48" i="33"/>
  <c r="N48" i="33"/>
  <c r="X48" i="33"/>
  <c r="Z48" i="33"/>
  <c r="F32" i="33"/>
  <c r="J32" i="33"/>
  <c r="N32" i="33"/>
  <c r="F33" i="33"/>
  <c r="J33" i="33"/>
  <c r="N33" i="33"/>
  <c r="F34" i="33"/>
  <c r="J34" i="33"/>
  <c r="N34" i="33"/>
  <c r="F35" i="33"/>
  <c r="J35" i="33"/>
  <c r="N35" i="33"/>
  <c r="F36" i="33"/>
  <c r="J36" i="33"/>
  <c r="N36" i="33"/>
  <c r="F37" i="33"/>
  <c r="J37" i="33"/>
  <c r="N37" i="33"/>
  <c r="F38" i="33"/>
  <c r="J38" i="33"/>
  <c r="N38" i="33"/>
  <c r="F39" i="33"/>
  <c r="J39" i="33"/>
  <c r="N39" i="33"/>
  <c r="F40" i="33"/>
  <c r="J40" i="33"/>
  <c r="N40" i="33"/>
  <c r="F41" i="33"/>
  <c r="J41" i="33"/>
  <c r="N41" i="33"/>
  <c r="F42" i="33"/>
  <c r="J42" i="33"/>
  <c r="N42" i="33"/>
  <c r="F43" i="33"/>
  <c r="J43" i="33"/>
  <c r="N43" i="33"/>
  <c r="F44" i="33"/>
  <c r="J44" i="33"/>
  <c r="N44" i="33"/>
  <c r="X44" i="33"/>
  <c r="Z44" i="33"/>
  <c r="E22" i="33"/>
  <c r="G22" i="33"/>
  <c r="I22" i="33"/>
  <c r="K22" i="33"/>
  <c r="O22" i="33"/>
  <c r="Q22" i="33"/>
  <c r="S22" i="33"/>
  <c r="U22" i="33"/>
  <c r="W22" i="33"/>
  <c r="Y22" i="33"/>
  <c r="F31" i="33"/>
  <c r="J31" i="33"/>
  <c r="N31" i="33"/>
  <c r="X31" i="33"/>
  <c r="X49" i="33" s="1"/>
  <c r="Z31" i="33"/>
  <c r="C67" i="32"/>
  <c r="C65" i="32"/>
  <c r="C63" i="32"/>
  <c r="C61" i="32"/>
  <c r="C59" i="32"/>
  <c r="C57" i="32"/>
  <c r="C53" i="32"/>
  <c r="E67" i="32"/>
  <c r="E65" i="32"/>
  <c r="E63" i="32"/>
  <c r="E61" i="32"/>
  <c r="E59" i="32"/>
  <c r="E57" i="32"/>
  <c r="E53" i="32"/>
  <c r="G67" i="32"/>
  <c r="G65" i="32"/>
  <c r="G63" i="32"/>
  <c r="G61" i="32"/>
  <c r="G59" i="32"/>
  <c r="G57" i="32"/>
  <c r="G53" i="32"/>
  <c r="I67" i="32"/>
  <c r="I65" i="32"/>
  <c r="I63" i="32"/>
  <c r="I61" i="32"/>
  <c r="I59" i="32"/>
  <c r="I57" i="32"/>
  <c r="I53" i="32"/>
  <c r="K67" i="32"/>
  <c r="K65" i="32"/>
  <c r="K63" i="32"/>
  <c r="K61" i="32"/>
  <c r="K59" i="32"/>
  <c r="K57" i="32"/>
  <c r="K53" i="32"/>
  <c r="M67" i="32"/>
  <c r="M65" i="32"/>
  <c r="M63" i="32"/>
  <c r="M61" i="32"/>
  <c r="M59" i="32"/>
  <c r="M57" i="32"/>
  <c r="M53" i="32"/>
  <c r="O69" i="32"/>
  <c r="O67" i="32"/>
  <c r="O65" i="32"/>
  <c r="O63" i="32"/>
  <c r="O61" i="32"/>
  <c r="O59" i="32"/>
  <c r="O57" i="32"/>
  <c r="O53" i="32"/>
  <c r="Q69" i="32"/>
  <c r="Q67" i="32"/>
  <c r="Q65" i="32"/>
  <c r="Q63" i="32"/>
  <c r="Q61" i="32"/>
  <c r="Q59" i="32"/>
  <c r="Q57" i="32"/>
  <c r="Q53" i="32"/>
  <c r="S69" i="32"/>
  <c r="S67" i="32"/>
  <c r="S65" i="32"/>
  <c r="S63" i="32"/>
  <c r="S61" i="32"/>
  <c r="S59" i="32"/>
  <c r="S57" i="32"/>
  <c r="S53" i="32"/>
  <c r="U69" i="32"/>
  <c r="U67" i="32"/>
  <c r="U65" i="32"/>
  <c r="U63" i="32"/>
  <c r="U61" i="32"/>
  <c r="U59" i="32"/>
  <c r="U57" i="32"/>
  <c r="U53" i="32"/>
  <c r="W69" i="32"/>
  <c r="W67" i="32"/>
  <c r="W65" i="32"/>
  <c r="W63" i="32"/>
  <c r="W61" i="32"/>
  <c r="W59" i="32"/>
  <c r="W57" i="32"/>
  <c r="W53" i="32"/>
  <c r="Y69" i="32"/>
  <c r="Y67" i="32"/>
  <c r="Y65" i="32"/>
  <c r="Y63" i="32"/>
  <c r="Y61" i="32"/>
  <c r="Y59" i="32"/>
  <c r="Y57" i="32"/>
  <c r="Y55" i="32"/>
  <c r="Y53" i="32"/>
  <c r="B66" i="32"/>
  <c r="B64" i="32"/>
  <c r="B62" i="32"/>
  <c r="B60" i="32"/>
  <c r="B58" i="32"/>
  <c r="B56" i="32"/>
  <c r="B54" i="32"/>
  <c r="D66" i="32"/>
  <c r="D64" i="32"/>
  <c r="D62" i="32"/>
  <c r="D60" i="32"/>
  <c r="D58" i="32"/>
  <c r="D56" i="32"/>
  <c r="D54" i="32"/>
  <c r="F66" i="32"/>
  <c r="F64" i="32"/>
  <c r="F62" i="32"/>
  <c r="F60" i="32"/>
  <c r="F58" i="32"/>
  <c r="F56" i="32"/>
  <c r="F54" i="32"/>
  <c r="H66" i="32"/>
  <c r="H64" i="32"/>
  <c r="H62" i="32"/>
  <c r="H60" i="32"/>
  <c r="H58" i="32"/>
  <c r="H56" i="32"/>
  <c r="H54" i="32"/>
  <c r="J66" i="32"/>
  <c r="J64" i="32"/>
  <c r="J62" i="32"/>
  <c r="J60" i="32"/>
  <c r="J58" i="32"/>
  <c r="J56" i="32"/>
  <c r="J54" i="32"/>
  <c r="L66" i="32"/>
  <c r="L64" i="32"/>
  <c r="L62" i="32"/>
  <c r="L60" i="32"/>
  <c r="L58" i="32"/>
  <c r="L56" i="32"/>
  <c r="L54" i="32"/>
  <c r="N68" i="32"/>
  <c r="N66" i="32"/>
  <c r="N64" i="32"/>
  <c r="N62" i="32"/>
  <c r="N60" i="32"/>
  <c r="N58" i="32"/>
  <c r="N56" i="32"/>
  <c r="N54" i="32"/>
  <c r="P68" i="32"/>
  <c r="P66" i="32"/>
  <c r="P64" i="32"/>
  <c r="P62" i="32"/>
  <c r="P60" i="32"/>
  <c r="P58" i="32"/>
  <c r="P56" i="32"/>
  <c r="P54" i="32"/>
  <c r="R68" i="32"/>
  <c r="R66" i="32"/>
  <c r="R64" i="32"/>
  <c r="R62" i="32"/>
  <c r="R60" i="32"/>
  <c r="R58" i="32"/>
  <c r="R56" i="32"/>
  <c r="R54" i="32"/>
  <c r="T68" i="32"/>
  <c r="T66" i="32"/>
  <c r="T64" i="32"/>
  <c r="T62" i="32"/>
  <c r="T60" i="32"/>
  <c r="T58" i="32"/>
  <c r="T56" i="32"/>
  <c r="T54" i="32"/>
  <c r="T52" i="32"/>
  <c r="V68" i="32"/>
  <c r="V66" i="32"/>
  <c r="V64" i="32"/>
  <c r="V62" i="32"/>
  <c r="V60" i="32"/>
  <c r="V58" i="32"/>
  <c r="V56" i="32"/>
  <c r="V54" i="32"/>
  <c r="V52" i="32"/>
  <c r="X68" i="32"/>
  <c r="X66" i="32"/>
  <c r="X64" i="32"/>
  <c r="X62" i="32"/>
  <c r="X60" i="32"/>
  <c r="X58" i="32"/>
  <c r="X56" i="32"/>
  <c r="X54" i="32"/>
  <c r="X52" i="32"/>
  <c r="Z68" i="32"/>
  <c r="Z66" i="32"/>
  <c r="Z64" i="32"/>
  <c r="Z62" i="32"/>
  <c r="Z60" i="32"/>
  <c r="Z58" i="32"/>
  <c r="Z56" i="32"/>
  <c r="Z54" i="32"/>
  <c r="Z52" i="32"/>
  <c r="C42" i="32"/>
  <c r="E42" i="32"/>
  <c r="G42" i="32"/>
  <c r="I42" i="32"/>
  <c r="K42" i="32"/>
  <c r="M42" i="32"/>
  <c r="O42" i="32"/>
  <c r="Q42" i="32"/>
  <c r="S42" i="32"/>
  <c r="U42" i="32"/>
  <c r="W42" i="32"/>
  <c r="Y42" i="32"/>
  <c r="C46" i="32"/>
  <c r="E46" i="32"/>
  <c r="G46" i="32"/>
  <c r="I46" i="32"/>
  <c r="K46" i="32"/>
  <c r="M46" i="32"/>
  <c r="O46" i="32"/>
  <c r="Q46" i="32"/>
  <c r="S46" i="32"/>
  <c r="U46" i="32"/>
  <c r="W46" i="32"/>
  <c r="Y46" i="32"/>
  <c r="C48" i="32"/>
  <c r="E48" i="32"/>
  <c r="G48" i="32"/>
  <c r="I48" i="32"/>
  <c r="K48" i="32"/>
  <c r="M48" i="32"/>
  <c r="O48" i="32"/>
  <c r="Q48" i="32"/>
  <c r="S48" i="32"/>
  <c r="U48" i="32"/>
  <c r="W48" i="32"/>
  <c r="Y48" i="32"/>
  <c r="C50" i="32"/>
  <c r="E50" i="32"/>
  <c r="G50" i="32"/>
  <c r="I50" i="32"/>
  <c r="K50" i="32"/>
  <c r="M50" i="32"/>
  <c r="O50" i="32"/>
  <c r="Q50" i="32"/>
  <c r="S50" i="32"/>
  <c r="U50" i="32"/>
  <c r="W50" i="32"/>
  <c r="Y50" i="32"/>
  <c r="C52" i="32"/>
  <c r="E52" i="32"/>
  <c r="G52" i="32"/>
  <c r="I52" i="32"/>
  <c r="K52" i="32"/>
  <c r="M52" i="32"/>
  <c r="O52" i="32"/>
  <c r="Q52" i="32"/>
  <c r="S52" i="32"/>
  <c r="W52" i="32"/>
  <c r="E54" i="32"/>
  <c r="I54" i="32"/>
  <c r="M54" i="32"/>
  <c r="Q54" i="32"/>
  <c r="U54" i="32"/>
  <c r="Y54" i="32"/>
  <c r="E56" i="32"/>
  <c r="I56" i="32"/>
  <c r="M56" i="32"/>
  <c r="Q56" i="32"/>
  <c r="U56" i="32"/>
  <c r="Y56" i="32"/>
  <c r="C58" i="32"/>
  <c r="G58" i="32"/>
  <c r="K58" i="32"/>
  <c r="O58" i="32"/>
  <c r="S58" i="32"/>
  <c r="W58" i="32"/>
  <c r="E60" i="32"/>
  <c r="I60" i="32"/>
  <c r="M60" i="32"/>
  <c r="Q60" i="32"/>
  <c r="U60" i="32"/>
  <c r="Y60" i="32"/>
  <c r="C62" i="32"/>
  <c r="G62" i="32"/>
  <c r="K62" i="32"/>
  <c r="O62" i="32"/>
  <c r="S62" i="32"/>
  <c r="W62" i="32"/>
  <c r="E64" i="32"/>
  <c r="I64" i="32"/>
  <c r="M64" i="32"/>
  <c r="Q64" i="32"/>
  <c r="U64" i="32"/>
  <c r="Y64" i="32"/>
  <c r="C66" i="32"/>
  <c r="G66" i="32"/>
  <c r="K66" i="32"/>
  <c r="O66" i="32"/>
  <c r="S66" i="32"/>
  <c r="W66" i="32"/>
  <c r="Q68" i="32"/>
  <c r="U68" i="32"/>
  <c r="Y68" i="32"/>
  <c r="C71" i="32"/>
  <c r="E71" i="32"/>
  <c r="G71" i="32"/>
  <c r="I71" i="32"/>
  <c r="K71" i="32"/>
  <c r="M71" i="32"/>
  <c r="O71" i="32"/>
  <c r="Q71" i="32"/>
  <c r="S71" i="32"/>
  <c r="U71" i="32"/>
  <c r="W71" i="32"/>
  <c r="Y71" i="32"/>
  <c r="B72" i="32"/>
  <c r="D72" i="32"/>
  <c r="F72" i="32"/>
  <c r="H72" i="32"/>
  <c r="J72" i="32"/>
  <c r="L72" i="32"/>
  <c r="N72" i="32"/>
  <c r="P72" i="32"/>
  <c r="R72" i="32"/>
  <c r="T72" i="32"/>
  <c r="V72" i="32"/>
  <c r="X72" i="32"/>
  <c r="Z72" i="32"/>
  <c r="C73" i="32"/>
  <c r="E73" i="32"/>
  <c r="G73" i="32"/>
  <c r="I73" i="32"/>
  <c r="K73" i="32"/>
  <c r="M73" i="32"/>
  <c r="O73" i="32"/>
  <c r="Q73" i="32"/>
  <c r="S73" i="32"/>
  <c r="U73" i="32"/>
  <c r="W73" i="32"/>
  <c r="Y73" i="32"/>
  <c r="B74" i="32"/>
  <c r="D74" i="32"/>
  <c r="F74" i="32"/>
  <c r="H74" i="32"/>
  <c r="J74" i="32"/>
  <c r="L74" i="32"/>
  <c r="N74" i="32"/>
  <c r="P74" i="32"/>
  <c r="R74" i="32"/>
  <c r="T74" i="32"/>
  <c r="V74" i="32"/>
  <c r="X74" i="32"/>
  <c r="Z74" i="32"/>
  <c r="C41" i="32"/>
  <c r="E41" i="32"/>
  <c r="G41" i="32"/>
  <c r="I41" i="32"/>
  <c r="K41" i="32"/>
  <c r="M41" i="32"/>
  <c r="O41" i="32"/>
  <c r="Q41" i="32"/>
  <c r="S41" i="32"/>
  <c r="U41" i="32"/>
  <c r="W41" i="32"/>
  <c r="Y41" i="32"/>
  <c r="B42" i="32"/>
  <c r="D42" i="32"/>
  <c r="F42" i="32"/>
  <c r="H42" i="32"/>
  <c r="J42" i="32"/>
  <c r="L42" i="32"/>
  <c r="N42" i="32"/>
  <c r="P42" i="32"/>
  <c r="R42" i="32"/>
  <c r="T42" i="32"/>
  <c r="V42" i="32"/>
  <c r="X42" i="32"/>
  <c r="Z42" i="32"/>
  <c r="C43" i="32"/>
  <c r="E43" i="32"/>
  <c r="G43" i="32"/>
  <c r="I43" i="32"/>
  <c r="K43" i="32"/>
  <c r="M43" i="32"/>
  <c r="O43" i="32"/>
  <c r="Q43" i="32"/>
  <c r="S43" i="32"/>
  <c r="U43" i="32"/>
  <c r="W43" i="32"/>
  <c r="Y43" i="32"/>
  <c r="Q44" i="32"/>
  <c r="S44" i="32"/>
  <c r="U44" i="32"/>
  <c r="W44" i="32"/>
  <c r="Y44" i="32"/>
  <c r="Q45" i="32"/>
  <c r="S45" i="32"/>
  <c r="U45" i="32"/>
  <c r="W45" i="32"/>
  <c r="Y45" i="32"/>
  <c r="B46" i="32"/>
  <c r="D46" i="32"/>
  <c r="F46" i="32"/>
  <c r="H46" i="32"/>
  <c r="J46" i="32"/>
  <c r="L46" i="32"/>
  <c r="N46" i="32"/>
  <c r="P46" i="32"/>
  <c r="R46" i="32"/>
  <c r="T46" i="32"/>
  <c r="V46" i="32"/>
  <c r="X46" i="32"/>
  <c r="Z46" i="32"/>
  <c r="C47" i="32"/>
  <c r="E47" i="32"/>
  <c r="G47" i="32"/>
  <c r="I47" i="32"/>
  <c r="K47" i="32"/>
  <c r="M47" i="32"/>
  <c r="O47" i="32"/>
  <c r="Q47" i="32"/>
  <c r="S47" i="32"/>
  <c r="U47" i="32"/>
  <c r="W47" i="32"/>
  <c r="Y47" i="32"/>
  <c r="B48" i="32"/>
  <c r="D48" i="32"/>
  <c r="F48" i="32"/>
  <c r="H48" i="32"/>
  <c r="J48" i="32"/>
  <c r="L48" i="32"/>
  <c r="N48" i="32"/>
  <c r="P48" i="32"/>
  <c r="R48" i="32"/>
  <c r="T48" i="32"/>
  <c r="V48" i="32"/>
  <c r="X48" i="32"/>
  <c r="Z48" i="32"/>
  <c r="C49" i="32"/>
  <c r="E49" i="32"/>
  <c r="G49" i="32"/>
  <c r="I49" i="32"/>
  <c r="K49" i="32"/>
  <c r="M49" i="32"/>
  <c r="O49" i="32"/>
  <c r="Q49" i="32"/>
  <c r="S49" i="32"/>
  <c r="U49" i="32"/>
  <c r="W49" i="32"/>
  <c r="Y49" i="32"/>
  <c r="B50" i="32"/>
  <c r="D50" i="32"/>
  <c r="F50" i="32"/>
  <c r="H50" i="32"/>
  <c r="J50" i="32"/>
  <c r="L50" i="32"/>
  <c r="N50" i="32"/>
  <c r="P50" i="32"/>
  <c r="R50" i="32"/>
  <c r="T50" i="32"/>
  <c r="V50" i="32"/>
  <c r="X50" i="32"/>
  <c r="Z50" i="32"/>
  <c r="C51" i="32"/>
  <c r="E51" i="32"/>
  <c r="G51" i="32"/>
  <c r="I51" i="32"/>
  <c r="K51" i="32"/>
  <c r="M51" i="32"/>
  <c r="O51" i="32"/>
  <c r="Q51" i="32"/>
  <c r="S51" i="32"/>
  <c r="U51" i="32"/>
  <c r="W51" i="32"/>
  <c r="Y51" i="32"/>
  <c r="B52" i="32"/>
  <c r="D52" i="32"/>
  <c r="F52" i="32"/>
  <c r="H52" i="32"/>
  <c r="J52" i="32"/>
  <c r="L52" i="32"/>
  <c r="N52" i="32"/>
  <c r="P52" i="32"/>
  <c r="R52" i="32"/>
  <c r="U52" i="32"/>
  <c r="Y52" i="32"/>
  <c r="D53" i="32"/>
  <c r="H53" i="32"/>
  <c r="L53" i="32"/>
  <c r="P53" i="32"/>
  <c r="T53" i="32"/>
  <c r="X53" i="32"/>
  <c r="C54" i="32"/>
  <c r="G54" i="32"/>
  <c r="K54" i="32"/>
  <c r="O54" i="32"/>
  <c r="S54" i="32"/>
  <c r="W54" i="32"/>
  <c r="X55" i="32"/>
  <c r="C56" i="32"/>
  <c r="G56" i="32"/>
  <c r="K56" i="32"/>
  <c r="O56" i="32"/>
  <c r="S56" i="32"/>
  <c r="W56" i="32"/>
  <c r="B57" i="32"/>
  <c r="F57" i="32"/>
  <c r="J57" i="32"/>
  <c r="N57" i="32"/>
  <c r="R57" i="32"/>
  <c r="V57" i="32"/>
  <c r="Z57" i="32"/>
  <c r="E58" i="32"/>
  <c r="I58" i="32"/>
  <c r="M58" i="32"/>
  <c r="Q58" i="32"/>
  <c r="U58" i="32"/>
  <c r="Y58" i="32"/>
  <c r="D59" i="32"/>
  <c r="H59" i="32"/>
  <c r="L59" i="32"/>
  <c r="P59" i="32"/>
  <c r="T59" i="32"/>
  <c r="X59" i="32"/>
  <c r="C60" i="32"/>
  <c r="G60" i="32"/>
  <c r="K60" i="32"/>
  <c r="O60" i="32"/>
  <c r="S60" i="32"/>
  <c r="W60" i="32"/>
  <c r="B61" i="32"/>
  <c r="F61" i="32"/>
  <c r="J61" i="32"/>
  <c r="N61" i="32"/>
  <c r="R61" i="32"/>
  <c r="V61" i="32"/>
  <c r="Z61" i="32"/>
  <c r="E62" i="32"/>
  <c r="I62" i="32"/>
  <c r="M62" i="32"/>
  <c r="Q62" i="32"/>
  <c r="U62" i="32"/>
  <c r="Y62" i="32"/>
  <c r="D63" i="32"/>
  <c r="H63" i="32"/>
  <c r="L63" i="32"/>
  <c r="P63" i="32"/>
  <c r="T63" i="32"/>
  <c r="X63" i="32"/>
  <c r="C64" i="32"/>
  <c r="G64" i="32"/>
  <c r="K64" i="32"/>
  <c r="O64" i="32"/>
  <c r="S64" i="32"/>
  <c r="W64" i="32"/>
  <c r="B65" i="32"/>
  <c r="F65" i="32"/>
  <c r="J65" i="32"/>
  <c r="N65" i="32"/>
  <c r="R65" i="32"/>
  <c r="V65" i="32"/>
  <c r="Z65" i="32"/>
  <c r="E66" i="32"/>
  <c r="I66" i="32"/>
  <c r="M66" i="32"/>
  <c r="Q66" i="32"/>
  <c r="U66" i="32"/>
  <c r="Y66" i="32"/>
  <c r="D67" i="32"/>
  <c r="H67" i="32"/>
  <c r="L67" i="32"/>
  <c r="P67" i="32"/>
  <c r="T67" i="32"/>
  <c r="X67" i="32"/>
  <c r="O68" i="32"/>
  <c r="S68" i="32"/>
  <c r="W68" i="32"/>
  <c r="N69" i="32"/>
  <c r="R69" i="32"/>
  <c r="V69" i="32"/>
  <c r="Z69" i="32"/>
  <c r="B67" i="28"/>
  <c r="B65" i="28"/>
  <c r="B63" i="28"/>
  <c r="B61" i="28"/>
  <c r="B59" i="28"/>
  <c r="B57" i="28"/>
  <c r="B53" i="28"/>
  <c r="B66" i="28"/>
  <c r="B64" i="28"/>
  <c r="B62" i="28"/>
  <c r="B60" i="28"/>
  <c r="B58" i="28"/>
  <c r="B56" i="28"/>
  <c r="B54" i="28"/>
  <c r="X69" i="28"/>
  <c r="X67" i="28"/>
  <c r="X65" i="28"/>
  <c r="X61" i="28"/>
  <c r="X59" i="28"/>
  <c r="X57" i="28"/>
  <c r="X55" i="28"/>
  <c r="X53" i="28"/>
  <c r="X66" i="28"/>
  <c r="X64" i="28"/>
  <c r="X62" i="28"/>
  <c r="X60" i="28"/>
  <c r="X58" i="28"/>
  <c r="X54" i="28"/>
  <c r="X52" i="28"/>
  <c r="Z65" i="28"/>
  <c r="Z53" i="28"/>
  <c r="Z58" i="28"/>
  <c r="D33" i="28"/>
  <c r="F33" i="28"/>
  <c r="H33" i="28"/>
  <c r="J33" i="28"/>
  <c r="L33" i="28"/>
  <c r="N33" i="28"/>
  <c r="P33" i="28"/>
  <c r="R33" i="28"/>
  <c r="T33" i="28"/>
  <c r="V33" i="28"/>
  <c r="C71" i="28"/>
  <c r="E34" i="28"/>
  <c r="G34" i="28"/>
  <c r="I34" i="28"/>
  <c r="K34" i="28"/>
  <c r="M34" i="28"/>
  <c r="O34" i="28"/>
  <c r="Q34" i="28"/>
  <c r="S34" i="28"/>
  <c r="U34" i="28"/>
  <c r="W34" i="28"/>
  <c r="B72" i="28"/>
  <c r="D35" i="28"/>
  <c r="F35" i="28"/>
  <c r="H35" i="28"/>
  <c r="J35" i="28"/>
  <c r="L35" i="28"/>
  <c r="N35" i="28"/>
  <c r="P35" i="28"/>
  <c r="R35" i="28"/>
  <c r="T35" i="28"/>
  <c r="V35" i="28"/>
  <c r="C73" i="28"/>
  <c r="E36" i="28"/>
  <c r="G36" i="28"/>
  <c r="I36" i="28"/>
  <c r="K36" i="28"/>
  <c r="M36" i="28"/>
  <c r="O36" i="28"/>
  <c r="Q36" i="28"/>
  <c r="S36" i="28"/>
  <c r="U36" i="28"/>
  <c r="W36" i="28"/>
  <c r="Y73" i="28"/>
  <c r="B74" i="28"/>
  <c r="D37" i="28"/>
  <c r="D74" i="28" s="1"/>
  <c r="F37" i="28"/>
  <c r="F74" i="28" s="1"/>
  <c r="H37" i="28"/>
  <c r="H74" i="28" s="1"/>
  <c r="J37" i="28"/>
  <c r="J74" i="28" s="1"/>
  <c r="L37" i="28"/>
  <c r="L74" i="28" s="1"/>
  <c r="N37" i="28"/>
  <c r="N74" i="28" s="1"/>
  <c r="P37" i="28"/>
  <c r="P74" i="28" s="1"/>
  <c r="R37" i="28"/>
  <c r="R74" i="28" s="1"/>
  <c r="T37" i="28"/>
  <c r="T74" i="28" s="1"/>
  <c r="V37" i="28"/>
  <c r="V74" i="28" s="1"/>
  <c r="X74" i="28"/>
  <c r="C41" i="28"/>
  <c r="Y41" i="28"/>
  <c r="B42" i="28"/>
  <c r="C43" i="28"/>
  <c r="Y43" i="28"/>
  <c r="Y44" i="28"/>
  <c r="Y45" i="28"/>
  <c r="B46" i="28"/>
  <c r="X46" i="28"/>
  <c r="C47" i="28"/>
  <c r="Y47" i="28"/>
  <c r="B48" i="28"/>
  <c r="C49" i="28"/>
  <c r="Y49" i="28"/>
  <c r="B50" i="28"/>
  <c r="X50" i="28"/>
  <c r="B52" i="28"/>
  <c r="C66" i="28"/>
  <c r="C64" i="28"/>
  <c r="C62" i="28"/>
  <c r="C60" i="28"/>
  <c r="C58" i="28"/>
  <c r="C56" i="28"/>
  <c r="C54" i="28"/>
  <c r="C67" i="28"/>
  <c r="C65" i="28"/>
  <c r="C63" i="28"/>
  <c r="C61" i="28"/>
  <c r="C59" i="28"/>
  <c r="C57" i="28"/>
  <c r="C53" i="28"/>
  <c r="C70" i="28" s="1"/>
  <c r="Y68" i="28"/>
  <c r="Y66" i="28"/>
  <c r="Y62" i="28"/>
  <c r="Y60" i="28"/>
  <c r="Y58" i="28"/>
  <c r="Y56" i="28"/>
  <c r="Y54" i="28"/>
  <c r="Y69" i="28"/>
  <c r="Y67" i="28"/>
  <c r="Y65" i="28"/>
  <c r="Y63" i="28"/>
  <c r="Y61" i="28"/>
  <c r="Y57" i="28"/>
  <c r="Y55" i="28"/>
  <c r="Y53" i="28"/>
  <c r="E33" i="28"/>
  <c r="G33" i="28"/>
  <c r="I33" i="28"/>
  <c r="K33" i="28"/>
  <c r="M33" i="28"/>
  <c r="O33" i="28"/>
  <c r="Q33" i="28"/>
  <c r="S33" i="28"/>
  <c r="U33" i="28"/>
  <c r="W33" i="28"/>
  <c r="B71" i="28"/>
  <c r="D34" i="28"/>
  <c r="D71" i="28" s="1"/>
  <c r="F34" i="28"/>
  <c r="F71" i="28" s="1"/>
  <c r="H34" i="28"/>
  <c r="H71" i="28" s="1"/>
  <c r="J34" i="28"/>
  <c r="J71" i="28" s="1"/>
  <c r="L34" i="28"/>
  <c r="L71" i="28" s="1"/>
  <c r="N34" i="28"/>
  <c r="N71" i="28" s="1"/>
  <c r="P34" i="28"/>
  <c r="P71" i="28" s="1"/>
  <c r="R34" i="28"/>
  <c r="R71" i="28" s="1"/>
  <c r="T34" i="28"/>
  <c r="T71" i="28" s="1"/>
  <c r="V34" i="28"/>
  <c r="V71" i="28" s="1"/>
  <c r="X71" i="28"/>
  <c r="C72" i="28"/>
  <c r="E35" i="28"/>
  <c r="G35" i="28"/>
  <c r="G72" i="28" s="1"/>
  <c r="I35" i="28"/>
  <c r="K35" i="28"/>
  <c r="K72" i="28" s="1"/>
  <c r="M35" i="28"/>
  <c r="O35" i="28"/>
  <c r="O72" i="28" s="1"/>
  <c r="Q35" i="28"/>
  <c r="S35" i="28"/>
  <c r="S72" i="28" s="1"/>
  <c r="U35" i="28"/>
  <c r="W35" i="28"/>
  <c r="W72" i="28" s="1"/>
  <c r="Y72" i="28"/>
  <c r="B73" i="28"/>
  <c r="D36" i="28"/>
  <c r="F36" i="28"/>
  <c r="F73" i="28" s="1"/>
  <c r="H36" i="28"/>
  <c r="J36" i="28"/>
  <c r="L36" i="28"/>
  <c r="N36" i="28"/>
  <c r="N73" i="28" s="1"/>
  <c r="P36" i="28"/>
  <c r="R36" i="28"/>
  <c r="R73" i="28" s="1"/>
  <c r="T36" i="28"/>
  <c r="V36" i="28"/>
  <c r="X73" i="28"/>
  <c r="C74" i="28"/>
  <c r="E37" i="28"/>
  <c r="G37" i="28"/>
  <c r="I37" i="28"/>
  <c r="K37" i="28"/>
  <c r="M37" i="28"/>
  <c r="M74" i="28" s="1"/>
  <c r="O37" i="28"/>
  <c r="Q37" i="28"/>
  <c r="S37" i="28"/>
  <c r="U37" i="28"/>
  <c r="W37" i="28"/>
  <c r="Y74" i="28"/>
  <c r="B41" i="28"/>
  <c r="X41" i="28"/>
  <c r="C42" i="28"/>
  <c r="Y42" i="28"/>
  <c r="B43" i="28"/>
  <c r="X43" i="28"/>
  <c r="Z43" i="28"/>
  <c r="X45" i="28"/>
  <c r="C46" i="28"/>
  <c r="Y46" i="28"/>
  <c r="B47" i="28"/>
  <c r="X47" i="28"/>
  <c r="C48" i="28"/>
  <c r="Y48" i="28"/>
  <c r="B49" i="28"/>
  <c r="C50" i="28"/>
  <c r="Y50" i="28"/>
  <c r="B51" i="28"/>
  <c r="X51" i="28"/>
  <c r="C52" i="28"/>
  <c r="Z33" i="3"/>
  <c r="Z35" i="3"/>
  <c r="Z37" i="3"/>
  <c r="Z39" i="3"/>
  <c r="Z41" i="3"/>
  <c r="Z43" i="3"/>
  <c r="Z46" i="3"/>
  <c r="Z34" i="3"/>
  <c r="Z36" i="3"/>
  <c r="Z38" i="3"/>
  <c r="Z40" i="3"/>
  <c r="Z42" i="3"/>
  <c r="Z44" i="3"/>
  <c r="Z32" i="5"/>
  <c r="Z34" i="5"/>
  <c r="Z36" i="5"/>
  <c r="Z37" i="5"/>
  <c r="Z39" i="5"/>
  <c r="Z41" i="5"/>
  <c r="Z43" i="5"/>
  <c r="Z45" i="5"/>
  <c r="Z47" i="5"/>
  <c r="Z49" i="5"/>
  <c r="Z33" i="5"/>
  <c r="Z35" i="5"/>
  <c r="Z38" i="5"/>
  <c r="Z40" i="5"/>
  <c r="Z42" i="5"/>
  <c r="Z44" i="5"/>
  <c r="Z46" i="5"/>
  <c r="Z48" i="5"/>
  <c r="AM157" i="9"/>
  <c r="AM156" i="9"/>
  <c r="AM155" i="9"/>
  <c r="AM125" i="9"/>
  <c r="AM124" i="9"/>
  <c r="AM123" i="9"/>
  <c r="AM122" i="9"/>
  <c r="AM121" i="9"/>
  <c r="AM120" i="9"/>
  <c r="AM119" i="9"/>
  <c r="AM118" i="9"/>
  <c r="AM117" i="9"/>
  <c r="AM86" i="9"/>
  <c r="AM85" i="9"/>
  <c r="AM84" i="9"/>
  <c r="AM83" i="9"/>
  <c r="AM82" i="9"/>
  <c r="AM81" i="9"/>
  <c r="AM80" i="9"/>
  <c r="Y19" i="3"/>
  <c r="AM126" i="9" s="1"/>
  <c r="AM87" i="9"/>
  <c r="Y25" i="5"/>
  <c r="Y24" i="5"/>
  <c r="AC125" i="9"/>
  <c r="AA125" i="9"/>
  <c r="U125" i="9"/>
  <c r="S125" i="9"/>
  <c r="AA124" i="9"/>
  <c r="Y124" i="9"/>
  <c r="S124" i="9"/>
  <c r="AE123" i="9"/>
  <c r="AC123" i="9"/>
  <c r="AA123" i="9"/>
  <c r="U123" i="9"/>
  <c r="AF122" i="9"/>
  <c r="Z122" i="9"/>
  <c r="X122" i="9"/>
  <c r="V122" i="9"/>
  <c r="T122" i="9"/>
  <c r="AI121" i="9"/>
  <c r="AG121" i="9"/>
  <c r="AC121" i="9"/>
  <c r="AA121" i="9"/>
  <c r="W121" i="9"/>
  <c r="U121" i="9"/>
  <c r="S121" i="9"/>
  <c r="AC120" i="9"/>
  <c r="AA120" i="9"/>
  <c r="Y120" i="9"/>
  <c r="W120" i="9"/>
  <c r="U120" i="9"/>
  <c r="AJ119" i="9"/>
  <c r="Z119" i="9"/>
  <c r="AI118" i="9"/>
  <c r="AE118" i="9"/>
  <c r="AC118" i="9"/>
  <c r="Y118" i="9"/>
  <c r="T19" i="3"/>
  <c r="P19" i="3"/>
  <c r="N19" i="3"/>
  <c r="L19" i="3"/>
  <c r="J19" i="3"/>
  <c r="I19" i="3"/>
  <c r="G19" i="3"/>
  <c r="R123" i="9"/>
  <c r="R120" i="9"/>
  <c r="M30" i="27"/>
  <c r="W30" i="27"/>
  <c r="W19" i="27"/>
  <c r="W47" i="27" s="1"/>
  <c r="V19" i="27"/>
  <c r="V33" i="27" s="1"/>
  <c r="L1" i="27"/>
  <c r="V1" i="27"/>
  <c r="W19" i="26"/>
  <c r="W47" i="26" s="1"/>
  <c r="V19" i="26"/>
  <c r="V33" i="26" s="1"/>
  <c r="V1" i="26"/>
  <c r="W25" i="5"/>
  <c r="AJ157" i="9"/>
  <c r="AG157" i="9"/>
  <c r="AE157" i="9"/>
  <c r="AC157" i="9"/>
  <c r="AA157" i="9"/>
  <c r="W157" i="9"/>
  <c r="U157" i="9"/>
  <c r="AI156" i="9"/>
  <c r="AH156" i="9"/>
  <c r="AG156" i="9"/>
  <c r="AE156" i="9"/>
  <c r="AC156" i="9"/>
  <c r="AA156" i="9"/>
  <c r="Y156" i="9"/>
  <c r="AJ86" i="9"/>
  <c r="AH86" i="9"/>
  <c r="AF86" i="9"/>
  <c r="AB86" i="9"/>
  <c r="AH85" i="9"/>
  <c r="AF85" i="9"/>
  <c r="AD85" i="9"/>
  <c r="AC85" i="9"/>
  <c r="Y85" i="9"/>
  <c r="X85" i="9"/>
  <c r="V85" i="9"/>
  <c r="U85" i="9"/>
  <c r="T85" i="9"/>
  <c r="AI84" i="9"/>
  <c r="AC84" i="9"/>
  <c r="AA84" i="9"/>
  <c r="Z84" i="9"/>
  <c r="AE83" i="9"/>
  <c r="AD83" i="9"/>
  <c r="AB83" i="9"/>
  <c r="T83" i="9"/>
  <c r="AI82" i="9"/>
  <c r="AG82" i="9"/>
  <c r="AE82" i="9"/>
  <c r="AA82" i="9"/>
  <c r="Y82" i="9"/>
  <c r="W82" i="9"/>
  <c r="U82" i="9"/>
  <c r="S82" i="9"/>
  <c r="AH81" i="9"/>
  <c r="AG81" i="9"/>
  <c r="AB81" i="9"/>
  <c r="Z81" i="9"/>
  <c r="Y81" i="9"/>
  <c r="X81" i="9"/>
  <c r="V81" i="9"/>
  <c r="T81" i="9"/>
  <c r="W24" i="5"/>
  <c r="AI80" i="9"/>
  <c r="AE80" i="9"/>
  <c r="AB80" i="9"/>
  <c r="AA80" i="9"/>
  <c r="Z80" i="9"/>
  <c r="X80" i="9"/>
  <c r="V80" i="9"/>
  <c r="T80" i="9"/>
  <c r="R157" i="9"/>
  <c r="R156" i="9"/>
  <c r="R86" i="9"/>
  <c r="R84" i="9"/>
  <c r="R82" i="9"/>
  <c r="R81" i="9"/>
  <c r="M30" i="23"/>
  <c r="W30" i="23"/>
  <c r="W25" i="23"/>
  <c r="V25" i="23"/>
  <c r="W24" i="23"/>
  <c r="V24" i="23"/>
  <c r="W23" i="23"/>
  <c r="W51" i="23" s="1"/>
  <c r="V23" i="23"/>
  <c r="V51" i="23" s="1"/>
  <c r="L1" i="23"/>
  <c r="V1" i="23"/>
  <c r="W25" i="22"/>
  <c r="V25" i="22"/>
  <c r="W24" i="22"/>
  <c r="V24" i="22"/>
  <c r="W23" i="22"/>
  <c r="W51" i="22" s="1"/>
  <c r="V23" i="22"/>
  <c r="V51" i="22" s="1"/>
  <c r="V1" i="22"/>
  <c r="T22" i="2"/>
  <c r="R22" i="2"/>
  <c r="P22" i="2"/>
  <c r="W30" i="15"/>
  <c r="M30" i="15"/>
  <c r="W22" i="15"/>
  <c r="W50" i="15" s="1"/>
  <c r="V22" i="15"/>
  <c r="V33" i="15" s="1"/>
  <c r="L1" i="15"/>
  <c r="V1" i="15"/>
  <c r="W22" i="14"/>
  <c r="W50" i="14" s="1"/>
  <c r="V22" i="14"/>
  <c r="V33" i="14" s="1"/>
  <c r="L1" i="19"/>
  <c r="W37" i="19"/>
  <c r="W36" i="19"/>
  <c r="V36" i="19"/>
  <c r="W35" i="19"/>
  <c r="V35" i="19"/>
  <c r="W34" i="19"/>
  <c r="V34" i="19"/>
  <c r="W33" i="19"/>
  <c r="V33" i="19"/>
  <c r="W32" i="19"/>
  <c r="W59" i="19" s="1"/>
  <c r="V32" i="19"/>
  <c r="V67" i="19" s="1"/>
  <c r="V1" i="19"/>
  <c r="W36" i="18"/>
  <c r="V36" i="18"/>
  <c r="W35" i="18"/>
  <c r="V35" i="18"/>
  <c r="W34" i="18"/>
  <c r="V34" i="18"/>
  <c r="W33" i="18"/>
  <c r="V33" i="18"/>
  <c r="W32" i="18"/>
  <c r="W67" i="18" s="1"/>
  <c r="V32" i="18"/>
  <c r="V52" i="18" s="1"/>
  <c r="AL157" i="9"/>
  <c r="AK157" i="9"/>
  <c r="AL156" i="9"/>
  <c r="AK156" i="9"/>
  <c r="AL155" i="9"/>
  <c r="AK155" i="9"/>
  <c r="AL125" i="9"/>
  <c r="AK125" i="9"/>
  <c r="AL124" i="9"/>
  <c r="AK124" i="9"/>
  <c r="AL123" i="9"/>
  <c r="AK123" i="9"/>
  <c r="AL122" i="9"/>
  <c r="AK122" i="9"/>
  <c r="AL121" i="9"/>
  <c r="AK121" i="9"/>
  <c r="AL120" i="9"/>
  <c r="AK120" i="9"/>
  <c r="AL119" i="9"/>
  <c r="AK119" i="9"/>
  <c r="AL118" i="9"/>
  <c r="AK118" i="9"/>
  <c r="AL117" i="9"/>
  <c r="AK117" i="9"/>
  <c r="AL86" i="9"/>
  <c r="AK86" i="9"/>
  <c r="AL85" i="9"/>
  <c r="AK85" i="9"/>
  <c r="AL84" i="9"/>
  <c r="AK84" i="9"/>
  <c r="AL83" i="9"/>
  <c r="AK83" i="9"/>
  <c r="AL82" i="9"/>
  <c r="AK82" i="9"/>
  <c r="AL81" i="9"/>
  <c r="AK81" i="9"/>
  <c r="AL80" i="9"/>
  <c r="AK80" i="9"/>
  <c r="X25" i="5"/>
  <c r="X24" i="5"/>
  <c r="X23" i="5"/>
  <c r="AL87" i="9" s="1"/>
  <c r="AJ156" i="9"/>
  <c r="AJ155" i="9"/>
  <c r="AJ125" i="9"/>
  <c r="AJ124" i="9"/>
  <c r="AJ123" i="9"/>
  <c r="AJ122" i="9"/>
  <c r="AJ121" i="9"/>
  <c r="AJ120" i="9"/>
  <c r="AJ118" i="9"/>
  <c r="AJ117" i="9"/>
  <c r="AJ85" i="9"/>
  <c r="AJ84" i="9"/>
  <c r="AJ83" i="9"/>
  <c r="AJ82" i="9"/>
  <c r="AJ81" i="9"/>
  <c r="V23" i="5"/>
  <c r="V42" i="5" s="1"/>
  <c r="AI125" i="9"/>
  <c r="AH125" i="9"/>
  <c r="AG125" i="9"/>
  <c r="AF125" i="9"/>
  <c r="AD125" i="9"/>
  <c r="AB125" i="9"/>
  <c r="X125" i="9"/>
  <c r="T125" i="9"/>
  <c r="AI124" i="9"/>
  <c r="AH124" i="9"/>
  <c r="AE124" i="9"/>
  <c r="AD124" i="9"/>
  <c r="AB124" i="9"/>
  <c r="Z124" i="9"/>
  <c r="W124" i="9"/>
  <c r="V124" i="9"/>
  <c r="U124" i="9"/>
  <c r="AI123" i="9"/>
  <c r="AH123" i="9"/>
  <c r="AG123" i="9"/>
  <c r="AF123" i="9"/>
  <c r="AD123" i="9"/>
  <c r="AB123" i="9"/>
  <c r="Z123" i="9"/>
  <c r="X123" i="9"/>
  <c r="T123" i="9"/>
  <c r="AI122" i="9"/>
  <c r="AH122" i="9"/>
  <c r="AE122" i="9"/>
  <c r="AB122" i="9"/>
  <c r="W122" i="9"/>
  <c r="U122" i="9"/>
  <c r="S122" i="9"/>
  <c r="AH121" i="9"/>
  <c r="AD121" i="9"/>
  <c r="AB121" i="9"/>
  <c r="X121" i="9"/>
  <c r="T121" i="9"/>
  <c r="AI120" i="9"/>
  <c r="AH120" i="9"/>
  <c r="AG120" i="9"/>
  <c r="AF120" i="9"/>
  <c r="AE120" i="9"/>
  <c r="AD120" i="9"/>
  <c r="AB120" i="9"/>
  <c r="Z120" i="9"/>
  <c r="X120" i="9"/>
  <c r="V120" i="9"/>
  <c r="T120" i="9"/>
  <c r="AI119" i="9"/>
  <c r="AH119" i="9"/>
  <c r="AG119" i="9"/>
  <c r="AE119" i="9"/>
  <c r="AC119" i="9"/>
  <c r="AB119" i="9"/>
  <c r="AA119" i="9"/>
  <c r="Y119" i="9"/>
  <c r="W119" i="9"/>
  <c r="S119" i="9"/>
  <c r="AF118" i="9"/>
  <c r="AD118" i="9"/>
  <c r="AB118" i="9"/>
  <c r="Z118" i="9"/>
  <c r="X118" i="9"/>
  <c r="V118" i="9"/>
  <c r="U118" i="9"/>
  <c r="T118" i="9"/>
  <c r="S118" i="9"/>
  <c r="S19" i="3"/>
  <c r="S37" i="3" s="1"/>
  <c r="O19" i="3"/>
  <c r="M19" i="3"/>
  <c r="K19" i="3"/>
  <c r="H19" i="3"/>
  <c r="E19" i="3"/>
  <c r="E47" i="3" s="1"/>
  <c r="R124" i="9"/>
  <c r="R122" i="9"/>
  <c r="R121" i="9"/>
  <c r="R119" i="9"/>
  <c r="AI157" i="9"/>
  <c r="AF157" i="9"/>
  <c r="AD157" i="9"/>
  <c r="AB157" i="9"/>
  <c r="Z157" i="9"/>
  <c r="V157" i="9"/>
  <c r="T157" i="9"/>
  <c r="AF156" i="9"/>
  <c r="AD156" i="9"/>
  <c r="AB156" i="9"/>
  <c r="Z156" i="9"/>
  <c r="X156" i="9"/>
  <c r="V156" i="9"/>
  <c r="U156" i="9"/>
  <c r="T156" i="9"/>
  <c r="AI86" i="9"/>
  <c r="AE86" i="9"/>
  <c r="AC86" i="9"/>
  <c r="AA86" i="9"/>
  <c r="Y86" i="9"/>
  <c r="X86" i="9"/>
  <c r="W86" i="9"/>
  <c r="V86" i="9"/>
  <c r="U86" i="9"/>
  <c r="AI85" i="9"/>
  <c r="AG85" i="9"/>
  <c r="AE85" i="9"/>
  <c r="AA85" i="9"/>
  <c r="W85" i="9"/>
  <c r="S85" i="9"/>
  <c r="AH84" i="9"/>
  <c r="AF84" i="9"/>
  <c r="AD84" i="9"/>
  <c r="AB84" i="9"/>
  <c r="X84" i="9"/>
  <c r="W84" i="9"/>
  <c r="V84" i="9"/>
  <c r="U84" i="9"/>
  <c r="T84" i="9"/>
  <c r="S84" i="9"/>
  <c r="AI83" i="9"/>
  <c r="AH83" i="9"/>
  <c r="AG83" i="9"/>
  <c r="AC83" i="9"/>
  <c r="Z83" i="9"/>
  <c r="Y83" i="9"/>
  <c r="X83" i="9"/>
  <c r="W83" i="9"/>
  <c r="V83" i="9"/>
  <c r="S83" i="9"/>
  <c r="AH82" i="9"/>
  <c r="AF82" i="9"/>
  <c r="AD82" i="9"/>
  <c r="AB82" i="9"/>
  <c r="Z82" i="9"/>
  <c r="X82" i="9"/>
  <c r="V82" i="9"/>
  <c r="AI81" i="9"/>
  <c r="AE81" i="9"/>
  <c r="AD81" i="9"/>
  <c r="AA81" i="9"/>
  <c r="W81" i="9"/>
  <c r="U81" i="9"/>
  <c r="S81" i="9"/>
  <c r="AG80" i="9"/>
  <c r="AD80" i="9"/>
  <c r="Y80" i="9"/>
  <c r="W80" i="9"/>
  <c r="U80" i="9"/>
  <c r="R83" i="9"/>
  <c r="U37" i="18"/>
  <c r="M37" i="18"/>
  <c r="U36" i="18"/>
  <c r="T36" i="18"/>
  <c r="S36" i="18"/>
  <c r="R36" i="18"/>
  <c r="Q36" i="18"/>
  <c r="P36" i="18"/>
  <c r="O36" i="18"/>
  <c r="N36" i="18"/>
  <c r="M36" i="18"/>
  <c r="L36" i="18"/>
  <c r="K36" i="18"/>
  <c r="J36" i="18"/>
  <c r="I36" i="18"/>
  <c r="H36" i="18"/>
  <c r="G36" i="18"/>
  <c r="F36" i="18"/>
  <c r="E36" i="18"/>
  <c r="D36" i="18"/>
  <c r="C36" i="18"/>
  <c r="B36" i="18"/>
  <c r="U35" i="18"/>
  <c r="T35" i="18"/>
  <c r="S35" i="18"/>
  <c r="R35" i="18"/>
  <c r="Q35" i="18"/>
  <c r="P35" i="18"/>
  <c r="O35" i="18"/>
  <c r="N35" i="18"/>
  <c r="M35" i="18"/>
  <c r="L35" i="18"/>
  <c r="K35" i="18"/>
  <c r="J35" i="18"/>
  <c r="I35" i="18"/>
  <c r="H35" i="18"/>
  <c r="G35" i="18"/>
  <c r="F35" i="18"/>
  <c r="E35" i="18"/>
  <c r="D35" i="18"/>
  <c r="C35" i="18"/>
  <c r="B35" i="18"/>
  <c r="U34" i="18"/>
  <c r="T34" i="18"/>
  <c r="S34" i="18"/>
  <c r="R34" i="18"/>
  <c r="Q34" i="18"/>
  <c r="P34" i="18"/>
  <c r="O34" i="18"/>
  <c r="N34" i="18"/>
  <c r="M34" i="18"/>
  <c r="L34" i="18"/>
  <c r="K34" i="18"/>
  <c r="J34" i="18"/>
  <c r="I34" i="18"/>
  <c r="H34" i="18"/>
  <c r="G34" i="18"/>
  <c r="F34" i="18"/>
  <c r="E34" i="18"/>
  <c r="D34" i="18"/>
  <c r="C34" i="18"/>
  <c r="B34" i="18"/>
  <c r="U33" i="18"/>
  <c r="T33" i="18"/>
  <c r="S33" i="18"/>
  <c r="R33" i="18"/>
  <c r="Q33" i="18"/>
  <c r="P33" i="18"/>
  <c r="O33" i="18"/>
  <c r="N33" i="18"/>
  <c r="M33" i="18"/>
  <c r="L33" i="18"/>
  <c r="K33" i="18"/>
  <c r="J33" i="18"/>
  <c r="I33" i="18"/>
  <c r="H33" i="18"/>
  <c r="G33" i="18"/>
  <c r="F33" i="18"/>
  <c r="E33" i="18"/>
  <c r="D33" i="18"/>
  <c r="C33" i="18"/>
  <c r="B33" i="18"/>
  <c r="U32" i="18"/>
  <c r="U67" i="18" s="1"/>
  <c r="T32" i="18"/>
  <c r="T70" i="18" s="1"/>
  <c r="S32" i="18"/>
  <c r="S70" i="18" s="1"/>
  <c r="R32" i="18"/>
  <c r="R70" i="18" s="1"/>
  <c r="Q32" i="18"/>
  <c r="P32" i="18"/>
  <c r="P70" i="18" s="1"/>
  <c r="O32" i="18"/>
  <c r="O72" i="18" s="1"/>
  <c r="N32" i="18"/>
  <c r="N66" i="18" s="1"/>
  <c r="M32" i="18"/>
  <c r="M64" i="18" s="1"/>
  <c r="L32" i="18"/>
  <c r="L72" i="18" s="1"/>
  <c r="K32" i="18"/>
  <c r="K42" i="18" s="1"/>
  <c r="J32" i="18"/>
  <c r="I32" i="18"/>
  <c r="I50" i="18" s="1"/>
  <c r="H32" i="18"/>
  <c r="H51" i="18" s="1"/>
  <c r="G32" i="18"/>
  <c r="G40" i="18" s="1"/>
  <c r="F32" i="18"/>
  <c r="F71" i="18" s="1"/>
  <c r="E32" i="18"/>
  <c r="E58" i="18" s="1"/>
  <c r="D32" i="18"/>
  <c r="C32" i="18"/>
  <c r="C40" i="18" s="1"/>
  <c r="C65" i="18"/>
  <c r="B32" i="18"/>
  <c r="B65" i="18"/>
  <c r="T1" i="18"/>
  <c r="L1" i="18"/>
  <c r="U19" i="27"/>
  <c r="U35" i="27" s="1"/>
  <c r="T19" i="27"/>
  <c r="T45" i="27" s="1"/>
  <c r="S19" i="27"/>
  <c r="S35" i="27" s="1"/>
  <c r="R19" i="27"/>
  <c r="R35" i="27" s="1"/>
  <c r="Q19" i="27"/>
  <c r="P19" i="27"/>
  <c r="P39" i="27" s="1"/>
  <c r="O19" i="27"/>
  <c r="O37" i="27" s="1"/>
  <c r="N19" i="27"/>
  <c r="N36" i="27" s="1"/>
  <c r="M19" i="27"/>
  <c r="M47" i="27" s="1"/>
  <c r="L19" i="27"/>
  <c r="L45" i="27" s="1"/>
  <c r="K19" i="27"/>
  <c r="K38" i="27" s="1"/>
  <c r="J19" i="27"/>
  <c r="J47" i="27" s="1"/>
  <c r="I19" i="27"/>
  <c r="I47" i="27" s="1"/>
  <c r="H19" i="27"/>
  <c r="H46" i="27" s="1"/>
  <c r="G19" i="27"/>
  <c r="G36" i="27" s="1"/>
  <c r="F19" i="27"/>
  <c r="F47" i="27" s="1"/>
  <c r="E19" i="27"/>
  <c r="E39" i="27" s="1"/>
  <c r="D19" i="27"/>
  <c r="D47" i="27" s="1"/>
  <c r="C19" i="27"/>
  <c r="C38" i="27" s="1"/>
  <c r="B19" i="27"/>
  <c r="B47" i="27" s="1"/>
  <c r="U25" i="23"/>
  <c r="T25" i="23"/>
  <c r="S25" i="23"/>
  <c r="R25" i="23"/>
  <c r="Q25" i="23"/>
  <c r="P25" i="23"/>
  <c r="O25" i="23"/>
  <c r="N25" i="23"/>
  <c r="M25" i="23"/>
  <c r="L25" i="23"/>
  <c r="K25" i="23"/>
  <c r="J25" i="23"/>
  <c r="I25" i="23"/>
  <c r="H25" i="23"/>
  <c r="G25" i="23"/>
  <c r="F25" i="23"/>
  <c r="E25" i="23"/>
  <c r="D25" i="23"/>
  <c r="C25" i="23"/>
  <c r="B25" i="23"/>
  <c r="U24" i="23"/>
  <c r="T24" i="23"/>
  <c r="S24" i="23"/>
  <c r="R24" i="23"/>
  <c r="Q24" i="23"/>
  <c r="P24" i="23"/>
  <c r="O24" i="23"/>
  <c r="N24" i="23"/>
  <c r="M24" i="23"/>
  <c r="L24" i="23"/>
  <c r="K24" i="23"/>
  <c r="J24" i="23"/>
  <c r="I24" i="23"/>
  <c r="H24" i="23"/>
  <c r="G24" i="23"/>
  <c r="F24" i="23"/>
  <c r="E24" i="23"/>
  <c r="D24" i="23"/>
  <c r="C24" i="23"/>
  <c r="B24" i="23"/>
  <c r="U23" i="23"/>
  <c r="U37" i="23" s="1"/>
  <c r="T23" i="23"/>
  <c r="T51" i="23" s="1"/>
  <c r="S23" i="23"/>
  <c r="S43" i="23" s="1"/>
  <c r="R23" i="23"/>
  <c r="R51" i="23" s="1"/>
  <c r="Q23" i="23"/>
  <c r="Q35" i="23" s="1"/>
  <c r="P23" i="23"/>
  <c r="P50" i="23" s="1"/>
  <c r="O23" i="23"/>
  <c r="O45" i="23" s="1"/>
  <c r="N23" i="23"/>
  <c r="N34" i="23" s="1"/>
  <c r="M23" i="23"/>
  <c r="M50" i="23" s="1"/>
  <c r="L23" i="23"/>
  <c r="L51" i="23" s="1"/>
  <c r="K23" i="23"/>
  <c r="K46" i="23" s="1"/>
  <c r="J23" i="23"/>
  <c r="J51" i="23" s="1"/>
  <c r="I23" i="23"/>
  <c r="I43" i="23" s="1"/>
  <c r="H23" i="23"/>
  <c r="H50" i="23" s="1"/>
  <c r="G23" i="23"/>
  <c r="G44" i="23" s="1"/>
  <c r="F23" i="23"/>
  <c r="F36" i="23" s="1"/>
  <c r="E23" i="23"/>
  <c r="E47" i="23" s="1"/>
  <c r="D23" i="23"/>
  <c r="D51" i="23" s="1"/>
  <c r="C23" i="23"/>
  <c r="C43" i="23" s="1"/>
  <c r="B23" i="23"/>
  <c r="B51" i="23" s="1"/>
  <c r="J22" i="15"/>
  <c r="J37" i="15" s="1"/>
  <c r="F22" i="15"/>
  <c r="F47" i="15" s="1"/>
  <c r="B17" i="15"/>
  <c r="Q22" i="15"/>
  <c r="I22" i="15"/>
  <c r="I40" i="15" s="1"/>
  <c r="B4" i="15"/>
  <c r="Q66" i="19"/>
  <c r="I65" i="19"/>
  <c r="Q64" i="19"/>
  <c r="I64" i="19"/>
  <c r="U62" i="19"/>
  <c r="Q62" i="19"/>
  <c r="M61" i="19"/>
  <c r="E61" i="19"/>
  <c r="U59" i="19"/>
  <c r="Q59" i="19"/>
  <c r="Q58" i="19"/>
  <c r="Q57" i="19"/>
  <c r="I57" i="19"/>
  <c r="I56" i="19"/>
  <c r="Q55" i="19"/>
  <c r="I55" i="19"/>
  <c r="Q54" i="19"/>
  <c r="M54" i="19"/>
  <c r="E54" i="19"/>
  <c r="Q53" i="19"/>
  <c r="I53" i="19"/>
  <c r="E53" i="19"/>
  <c r="I52" i="19"/>
  <c r="E52" i="19"/>
  <c r="I51" i="19"/>
  <c r="U50" i="19"/>
  <c r="E50" i="19"/>
  <c r="U49" i="19"/>
  <c r="I49" i="19"/>
  <c r="E49" i="19"/>
  <c r="I48" i="19"/>
  <c r="E48" i="19"/>
  <c r="Q47" i="19"/>
  <c r="I47" i="19"/>
  <c r="U46" i="19"/>
  <c r="Q46" i="19"/>
  <c r="U45" i="19"/>
  <c r="Q45" i="19"/>
  <c r="U44" i="19"/>
  <c r="Q43" i="19"/>
  <c r="K42" i="19"/>
  <c r="J41" i="19"/>
  <c r="U36" i="19"/>
  <c r="T36" i="19"/>
  <c r="S36" i="19"/>
  <c r="S72" i="19" s="1"/>
  <c r="R36" i="19"/>
  <c r="Q36" i="19"/>
  <c r="P36" i="19"/>
  <c r="P72" i="19" s="1"/>
  <c r="O36" i="19"/>
  <c r="N36" i="19"/>
  <c r="N72" i="19" s="1"/>
  <c r="M36" i="19"/>
  <c r="M72" i="19" s="1"/>
  <c r="L36" i="19"/>
  <c r="K36" i="19"/>
  <c r="K72" i="19" s="1"/>
  <c r="J36" i="19"/>
  <c r="I36" i="19"/>
  <c r="I72" i="19"/>
  <c r="H36" i="19"/>
  <c r="H72" i="19" s="1"/>
  <c r="G36" i="19"/>
  <c r="F36" i="19"/>
  <c r="F72" i="19"/>
  <c r="E36" i="19"/>
  <c r="D36" i="19"/>
  <c r="C36" i="19"/>
  <c r="B36" i="19"/>
  <c r="U35" i="19"/>
  <c r="T35" i="19"/>
  <c r="T71" i="19" s="1"/>
  <c r="S35" i="19"/>
  <c r="R35" i="19"/>
  <c r="R71" i="19" s="1"/>
  <c r="Q35" i="19"/>
  <c r="Q71" i="19" s="1"/>
  <c r="P35" i="19"/>
  <c r="P71" i="19" s="1"/>
  <c r="O35" i="19"/>
  <c r="N35" i="19"/>
  <c r="M35" i="19"/>
  <c r="L35" i="19"/>
  <c r="K35" i="19"/>
  <c r="K71" i="19" s="1"/>
  <c r="J35" i="19"/>
  <c r="I35" i="19"/>
  <c r="I71" i="19" s="1"/>
  <c r="H35" i="19"/>
  <c r="G35" i="19"/>
  <c r="F35" i="19"/>
  <c r="E35" i="19"/>
  <c r="E71" i="19" s="1"/>
  <c r="D35" i="19"/>
  <c r="C35" i="19"/>
  <c r="B35" i="19"/>
  <c r="U34" i="19"/>
  <c r="U70" i="19"/>
  <c r="T34" i="19"/>
  <c r="T70" i="19" s="1"/>
  <c r="S34" i="19"/>
  <c r="R34" i="19"/>
  <c r="R70" i="19" s="1"/>
  <c r="Q34" i="19"/>
  <c r="Q70" i="19" s="1"/>
  <c r="P34" i="19"/>
  <c r="O34" i="19"/>
  <c r="O70" i="19" s="1"/>
  <c r="N34" i="19"/>
  <c r="M34" i="19"/>
  <c r="L34" i="19"/>
  <c r="K34" i="19"/>
  <c r="J34" i="19"/>
  <c r="J70" i="19" s="1"/>
  <c r="I34" i="19"/>
  <c r="I70" i="19" s="1"/>
  <c r="H34" i="19"/>
  <c r="G34" i="19"/>
  <c r="G70" i="19" s="1"/>
  <c r="F34" i="19"/>
  <c r="E34" i="19"/>
  <c r="E70" i="19" s="1"/>
  <c r="D34" i="19"/>
  <c r="D70" i="19" s="1"/>
  <c r="C34" i="19"/>
  <c r="B34" i="19"/>
  <c r="U33" i="19"/>
  <c r="U69" i="19"/>
  <c r="T33" i="19"/>
  <c r="T69" i="19" s="1"/>
  <c r="S33" i="19"/>
  <c r="R33" i="19"/>
  <c r="R69" i="19"/>
  <c r="Q33" i="19"/>
  <c r="Q69" i="19"/>
  <c r="P33" i="19"/>
  <c r="P69" i="19" s="1"/>
  <c r="O33" i="19"/>
  <c r="O69" i="19" s="1"/>
  <c r="N33" i="19"/>
  <c r="N69" i="19" s="1"/>
  <c r="M33" i="19"/>
  <c r="L33" i="19"/>
  <c r="L69" i="19"/>
  <c r="K33" i="19"/>
  <c r="K69" i="19" s="1"/>
  <c r="J33" i="19"/>
  <c r="J69" i="19" s="1"/>
  <c r="I33" i="19"/>
  <c r="I69" i="19" s="1"/>
  <c r="H33" i="19"/>
  <c r="G33" i="19"/>
  <c r="F33" i="19"/>
  <c r="E33" i="19"/>
  <c r="E69" i="19" s="1"/>
  <c r="D33" i="19"/>
  <c r="C33" i="19"/>
  <c r="B33" i="19"/>
  <c r="T48" i="19"/>
  <c r="R43" i="19"/>
  <c r="Q63" i="19"/>
  <c r="N42" i="19"/>
  <c r="L50" i="19"/>
  <c r="K40" i="19"/>
  <c r="I45" i="19"/>
  <c r="G41" i="19"/>
  <c r="E65" i="19"/>
  <c r="D50" i="19"/>
  <c r="C32" i="19"/>
  <c r="C40" i="19" s="1"/>
  <c r="B32" i="19"/>
  <c r="B41" i="19" s="1"/>
  <c r="W30" i="26"/>
  <c r="M30" i="26"/>
  <c r="U19" i="26"/>
  <c r="U36" i="26" s="1"/>
  <c r="T19" i="26"/>
  <c r="T35" i="26" s="1"/>
  <c r="S19" i="26"/>
  <c r="R19" i="26"/>
  <c r="R47" i="26" s="1"/>
  <c r="Q19" i="26"/>
  <c r="Q41" i="26" s="1"/>
  <c r="P19" i="26"/>
  <c r="P39" i="26" s="1"/>
  <c r="O19" i="26"/>
  <c r="O33" i="26" s="1"/>
  <c r="N19" i="26"/>
  <c r="N47" i="26" s="1"/>
  <c r="M19" i="26"/>
  <c r="M46" i="26" s="1"/>
  <c r="L19" i="26"/>
  <c r="L38" i="26" s="1"/>
  <c r="K19" i="26"/>
  <c r="J19" i="26"/>
  <c r="J47" i="26" s="1"/>
  <c r="I19" i="26"/>
  <c r="I43" i="26" s="1"/>
  <c r="H19" i="26"/>
  <c r="H40" i="26" s="1"/>
  <c r="G19" i="26"/>
  <c r="G35" i="26" s="1"/>
  <c r="F19" i="26"/>
  <c r="F47" i="26" s="1"/>
  <c r="E19" i="26"/>
  <c r="D19" i="26"/>
  <c r="D37" i="26"/>
  <c r="C19" i="26"/>
  <c r="B19" i="26"/>
  <c r="B37" i="26" s="1"/>
  <c r="L1" i="26"/>
  <c r="W30" i="22"/>
  <c r="M30" i="22"/>
  <c r="U25" i="22"/>
  <c r="T25" i="22"/>
  <c r="S25" i="22"/>
  <c r="R25" i="22"/>
  <c r="Q25" i="22"/>
  <c r="P25" i="22"/>
  <c r="O25" i="22"/>
  <c r="N25" i="22"/>
  <c r="M25" i="22"/>
  <c r="L25" i="22"/>
  <c r="K25" i="22"/>
  <c r="J25" i="22"/>
  <c r="I25" i="22"/>
  <c r="H25" i="22"/>
  <c r="G25" i="22"/>
  <c r="F25" i="22"/>
  <c r="E25" i="22"/>
  <c r="D25" i="22"/>
  <c r="C25" i="22"/>
  <c r="B25" i="22"/>
  <c r="U24" i="22"/>
  <c r="T24" i="22"/>
  <c r="S24" i="22"/>
  <c r="R24" i="22"/>
  <c r="Q24" i="22"/>
  <c r="P24" i="22"/>
  <c r="O24" i="22"/>
  <c r="N24" i="22"/>
  <c r="M24" i="22"/>
  <c r="L24" i="22"/>
  <c r="K24" i="22"/>
  <c r="J24" i="22"/>
  <c r="I24" i="22"/>
  <c r="H24" i="22"/>
  <c r="G24" i="22"/>
  <c r="F24" i="22"/>
  <c r="E24" i="22"/>
  <c r="D24" i="22"/>
  <c r="C24" i="22"/>
  <c r="B24" i="22"/>
  <c r="U23" i="22"/>
  <c r="T23" i="22"/>
  <c r="S23" i="22"/>
  <c r="S44" i="22" s="1"/>
  <c r="R23" i="22"/>
  <c r="R50" i="22" s="1"/>
  <c r="Q23" i="22"/>
  <c r="Q33" i="22" s="1"/>
  <c r="P23" i="22"/>
  <c r="P41" i="22" s="1"/>
  <c r="O23" i="22"/>
  <c r="N23" i="22"/>
  <c r="N48" i="22" s="1"/>
  <c r="M23" i="22"/>
  <c r="M51" i="22" s="1"/>
  <c r="L23" i="22"/>
  <c r="L48" i="22" s="1"/>
  <c r="K23" i="22"/>
  <c r="K40" i="22" s="1"/>
  <c r="J23" i="22"/>
  <c r="I23" i="22"/>
  <c r="I36" i="22" s="1"/>
  <c r="H23" i="22"/>
  <c r="H38" i="22" s="1"/>
  <c r="G23" i="22"/>
  <c r="G41" i="22" s="1"/>
  <c r="F23" i="22"/>
  <c r="E23" i="22"/>
  <c r="E39" i="22" s="1"/>
  <c r="D23" i="22"/>
  <c r="D46" i="22" s="1"/>
  <c r="C23" i="22"/>
  <c r="C48" i="22" s="1"/>
  <c r="B23" i="22"/>
  <c r="L1" i="22"/>
  <c r="W30" i="14"/>
  <c r="M30" i="14"/>
  <c r="T22" i="14"/>
  <c r="T50" i="14" s="1"/>
  <c r="S22" i="14"/>
  <c r="S47" i="14" s="1"/>
  <c r="O22" i="14"/>
  <c r="C17" i="14"/>
  <c r="B17" i="14"/>
  <c r="M22" i="14"/>
  <c r="M48" i="14" s="1"/>
  <c r="I22" i="14"/>
  <c r="E22" i="14"/>
  <c r="C4" i="14"/>
  <c r="B4" i="14"/>
  <c r="V1" i="14"/>
  <c r="L1" i="14"/>
  <c r="AI155" i="9"/>
  <c r="AI117" i="9"/>
  <c r="AH155" i="9"/>
  <c r="AH117" i="9"/>
  <c r="AG117" i="9"/>
  <c r="AG122" i="9"/>
  <c r="AG124" i="9"/>
  <c r="AG155" i="9"/>
  <c r="AF117" i="9"/>
  <c r="AF119" i="9"/>
  <c r="AF155" i="9"/>
  <c r="M79" i="9"/>
  <c r="M40" i="9"/>
  <c r="M1" i="9"/>
  <c r="AE117" i="9"/>
  <c r="AE125" i="9"/>
  <c r="AE155" i="9"/>
  <c r="AD117" i="9"/>
  <c r="AD155" i="9"/>
  <c r="AC155" i="9"/>
  <c r="AC124" i="9"/>
  <c r="AC117" i="9"/>
  <c r="AB155" i="9"/>
  <c r="AB117" i="9"/>
  <c r="S157" i="9"/>
  <c r="R155" i="9"/>
  <c r="S155" i="9"/>
  <c r="T155" i="9"/>
  <c r="U155" i="9"/>
  <c r="V155" i="9"/>
  <c r="W155" i="9"/>
  <c r="X155" i="9"/>
  <c r="Y155" i="9"/>
  <c r="Z155" i="9"/>
  <c r="AA155" i="9"/>
  <c r="W125" i="9"/>
  <c r="T124" i="9"/>
  <c r="V121" i="9"/>
  <c r="S123" i="9"/>
  <c r="V119" i="9"/>
  <c r="R118" i="9"/>
  <c r="R117" i="9"/>
  <c r="S117" i="9"/>
  <c r="T117" i="9"/>
  <c r="U117" i="9"/>
  <c r="V117" i="9"/>
  <c r="W117" i="9"/>
  <c r="X117" i="9"/>
  <c r="Y117" i="9"/>
  <c r="Z117" i="9"/>
  <c r="AA117" i="9"/>
  <c r="Q3" i="9"/>
  <c r="P155" i="9"/>
  <c r="Q155" i="9"/>
  <c r="Q156" i="9"/>
  <c r="Q157" i="9"/>
  <c r="P117" i="9"/>
  <c r="Q117" i="9"/>
  <c r="Q118" i="9"/>
  <c r="Q119" i="9"/>
  <c r="Q120" i="9"/>
  <c r="Q121" i="9"/>
  <c r="Q122" i="9"/>
  <c r="Q123" i="9"/>
  <c r="Q124" i="9"/>
  <c r="Q125" i="9"/>
  <c r="P79" i="9"/>
  <c r="Q79" i="9"/>
  <c r="Q80" i="9"/>
  <c r="Q81" i="9"/>
  <c r="Q82" i="9"/>
  <c r="Q83" i="9"/>
  <c r="Q84" i="9"/>
  <c r="Q85" i="9"/>
  <c r="Q86" i="9"/>
  <c r="Q195" i="9"/>
  <c r="Q193" i="9"/>
  <c r="Q194" i="9"/>
  <c r="Q40" i="9"/>
  <c r="Q42" i="9"/>
  <c r="Q43" i="9"/>
  <c r="Q1" i="9"/>
  <c r="Q2" i="9"/>
  <c r="Q4" i="9"/>
  <c r="Q5" i="9"/>
  <c r="Q6" i="9"/>
  <c r="P7" i="9"/>
  <c r="K1" i="5"/>
  <c r="C50" i="5"/>
  <c r="C47" i="5"/>
  <c r="C45" i="5"/>
  <c r="C39" i="5"/>
  <c r="C35" i="5"/>
  <c r="C33" i="5"/>
  <c r="C32" i="5"/>
  <c r="B19" i="3"/>
  <c r="Q126" i="9" s="1"/>
  <c r="K1" i="3"/>
  <c r="C19" i="3"/>
  <c r="B47" i="3"/>
  <c r="B43" i="3"/>
  <c r="B39" i="3"/>
  <c r="B35" i="3"/>
  <c r="Y1" i="1"/>
  <c r="L1" i="1"/>
  <c r="Q41" i="9"/>
  <c r="Y1" i="2"/>
  <c r="O30" i="2"/>
  <c r="L1" i="2"/>
  <c r="C46" i="2"/>
  <c r="C45" i="2"/>
  <c r="C48" i="2"/>
  <c r="B42" i="2"/>
  <c r="C43" i="2"/>
  <c r="B38" i="5"/>
  <c r="B45" i="5"/>
  <c r="B47" i="2"/>
  <c r="B40" i="2"/>
  <c r="B47" i="5"/>
  <c r="B46" i="5"/>
  <c r="B39" i="5"/>
  <c r="B42" i="5"/>
  <c r="B35" i="5"/>
  <c r="B36" i="5"/>
  <c r="B33" i="5"/>
  <c r="B43" i="5"/>
  <c r="B41" i="5"/>
  <c r="B44" i="5"/>
  <c r="C36" i="2"/>
  <c r="C41" i="2"/>
  <c r="C40" i="2"/>
  <c r="C39" i="2"/>
  <c r="C35" i="2"/>
  <c r="C49" i="2"/>
  <c r="C37" i="2"/>
  <c r="C32" i="2"/>
  <c r="B46" i="3"/>
  <c r="B42" i="3"/>
  <c r="B38" i="3"/>
  <c r="B34" i="3"/>
  <c r="B45" i="3"/>
  <c r="B41" i="3"/>
  <c r="B37" i="3"/>
  <c r="B33" i="3"/>
  <c r="B35" i="2"/>
  <c r="B48" i="5"/>
  <c r="B32" i="2"/>
  <c r="B49" i="2"/>
  <c r="C38" i="2"/>
  <c r="B37" i="5"/>
  <c r="B34" i="5"/>
  <c r="C47" i="2"/>
  <c r="C37" i="5"/>
  <c r="C41" i="5"/>
  <c r="C43" i="5"/>
  <c r="C49" i="5"/>
  <c r="B34" i="2"/>
  <c r="B36" i="2"/>
  <c r="B45" i="2"/>
  <c r="B37" i="2"/>
  <c r="B41" i="2"/>
  <c r="B48" i="2"/>
  <c r="B43" i="2"/>
  <c r="Q44" i="9"/>
  <c r="B38" i="2"/>
  <c r="B33" i="2"/>
  <c r="C48" i="5"/>
  <c r="C44" i="5"/>
  <c r="C42" i="5"/>
  <c r="C38" i="5"/>
  <c r="C36" i="5"/>
  <c r="C34" i="5"/>
  <c r="C46" i="5"/>
  <c r="C53" i="5" s="1"/>
  <c r="C40" i="5"/>
  <c r="B39" i="2"/>
  <c r="B50" i="5"/>
  <c r="B32" i="5"/>
  <c r="B40" i="5"/>
  <c r="C42" i="19"/>
  <c r="B44" i="2"/>
  <c r="B46" i="2"/>
  <c r="C34" i="2"/>
  <c r="Q87" i="9"/>
  <c r="B49" i="5"/>
  <c r="C33" i="2"/>
  <c r="C44" i="2"/>
  <c r="C42" i="2"/>
  <c r="N41" i="19"/>
  <c r="F65" i="19"/>
  <c r="F42" i="19"/>
  <c r="F41" i="19"/>
  <c r="F40" i="19"/>
  <c r="J42" i="19"/>
  <c r="N67" i="19"/>
  <c r="N40" i="19"/>
  <c r="R67" i="19"/>
  <c r="R42" i="19"/>
  <c r="R41" i="19"/>
  <c r="R40" i="19"/>
  <c r="F69" i="19"/>
  <c r="B70" i="19"/>
  <c r="F70" i="19"/>
  <c r="N70" i="19"/>
  <c r="B71" i="19"/>
  <c r="F71" i="19"/>
  <c r="N71" i="19"/>
  <c r="B72" i="19"/>
  <c r="J72" i="19"/>
  <c r="R72" i="19"/>
  <c r="B42" i="19"/>
  <c r="E42" i="19"/>
  <c r="E64" i="19"/>
  <c r="E60" i="19"/>
  <c r="I42" i="19"/>
  <c r="I63" i="19"/>
  <c r="I59" i="19"/>
  <c r="M62" i="19"/>
  <c r="Q42" i="19"/>
  <c r="Q67" i="19"/>
  <c r="Q65" i="19"/>
  <c r="Q61" i="19"/>
  <c r="U42" i="19"/>
  <c r="U64" i="19"/>
  <c r="U60" i="19"/>
  <c r="D22" i="14"/>
  <c r="H22" i="14"/>
  <c r="H40" i="14" s="1"/>
  <c r="L22" i="14"/>
  <c r="L38" i="14" s="1"/>
  <c r="P22" i="14"/>
  <c r="C33" i="22"/>
  <c r="K33" i="22"/>
  <c r="K35" i="22"/>
  <c r="C37" i="22"/>
  <c r="K37" i="22"/>
  <c r="K39" i="22"/>
  <c r="C41" i="22"/>
  <c r="K41" i="22"/>
  <c r="K43" i="22"/>
  <c r="C45" i="22"/>
  <c r="K45" i="22"/>
  <c r="K47" i="22"/>
  <c r="C49" i="22"/>
  <c r="K49" i="22"/>
  <c r="I33" i="26"/>
  <c r="U34" i="26"/>
  <c r="Q35" i="26"/>
  <c r="M36" i="26"/>
  <c r="I37" i="26"/>
  <c r="U38" i="26"/>
  <c r="Q39" i="26"/>
  <c r="M40" i="26"/>
  <c r="I41" i="26"/>
  <c r="E42" i="26"/>
  <c r="U42" i="26"/>
  <c r="Q43" i="26"/>
  <c r="M44" i="26"/>
  <c r="I45" i="26"/>
  <c r="U46" i="26"/>
  <c r="Q47" i="26"/>
  <c r="M69" i="19"/>
  <c r="U71" i="19"/>
  <c r="Q72" i="19"/>
  <c r="Q44" i="19"/>
  <c r="M45" i="19"/>
  <c r="I46" i="19"/>
  <c r="E47" i="19"/>
  <c r="U47" i="19"/>
  <c r="Q48" i="19"/>
  <c r="I50" i="19"/>
  <c r="E51" i="19"/>
  <c r="U51" i="19"/>
  <c r="Q52" i="19"/>
  <c r="M53" i="19"/>
  <c r="I54" i="19"/>
  <c r="E55" i="19"/>
  <c r="U55" i="19"/>
  <c r="Q56" i="19"/>
  <c r="I58" i="19"/>
  <c r="E59" i="19"/>
  <c r="I60" i="19"/>
  <c r="I61" i="19"/>
  <c r="I62" i="19"/>
  <c r="M64" i="19"/>
  <c r="U67" i="19"/>
  <c r="U33" i="26"/>
  <c r="Q34" i="26"/>
  <c r="M35" i="26"/>
  <c r="I36" i="26"/>
  <c r="U37" i="26"/>
  <c r="Q38" i="26"/>
  <c r="M39" i="26"/>
  <c r="I40" i="26"/>
  <c r="U41" i="26"/>
  <c r="Q42" i="26"/>
  <c r="M43" i="26"/>
  <c r="H33" i="27"/>
  <c r="P33" i="27"/>
  <c r="D34" i="27"/>
  <c r="L34" i="27"/>
  <c r="T34" i="27"/>
  <c r="H35" i="27"/>
  <c r="D36" i="27"/>
  <c r="L36" i="27"/>
  <c r="T36" i="27"/>
  <c r="H37" i="27"/>
  <c r="P37" i="27"/>
  <c r="D38" i="27"/>
  <c r="L38" i="27"/>
  <c r="T38" i="27"/>
  <c r="H39" i="27"/>
  <c r="D40" i="27"/>
  <c r="L40" i="27"/>
  <c r="T40" i="27"/>
  <c r="H41" i="27"/>
  <c r="P41" i="27"/>
  <c r="D42" i="27"/>
  <c r="L42" i="27"/>
  <c r="T42" i="27"/>
  <c r="H43" i="27"/>
  <c r="D44" i="27"/>
  <c r="L44" i="27"/>
  <c r="T44" i="27"/>
  <c r="H45" i="27"/>
  <c r="P45" i="27"/>
  <c r="D46" i="27"/>
  <c r="L46" i="27"/>
  <c r="T46" i="27"/>
  <c r="H47" i="27"/>
  <c r="L47" i="27"/>
  <c r="T47" i="27"/>
  <c r="G33" i="27"/>
  <c r="O33" i="27"/>
  <c r="C34" i="27"/>
  <c r="S34" i="27"/>
  <c r="G35" i="27"/>
  <c r="C36" i="27"/>
  <c r="S36" i="27"/>
  <c r="G37" i="27"/>
  <c r="S37" i="27"/>
  <c r="G38" i="27"/>
  <c r="S38" i="27"/>
  <c r="C39" i="27"/>
  <c r="G39" i="27"/>
  <c r="S39" i="27"/>
  <c r="C40" i="27"/>
  <c r="G40" i="27"/>
  <c r="O40" i="27"/>
  <c r="S40" i="27"/>
  <c r="C41" i="27"/>
  <c r="G41" i="27"/>
  <c r="S41" i="27"/>
  <c r="C42" i="27"/>
  <c r="G42" i="27"/>
  <c r="O42" i="27"/>
  <c r="S42" i="27"/>
  <c r="C43" i="27"/>
  <c r="G43" i="27"/>
  <c r="S43" i="27"/>
  <c r="C44" i="27"/>
  <c r="G44" i="27"/>
  <c r="O44" i="27"/>
  <c r="S44" i="27"/>
  <c r="C45" i="27"/>
  <c r="G45" i="27"/>
  <c r="S45" i="27"/>
  <c r="C46" i="27"/>
  <c r="G46" i="27"/>
  <c r="O46" i="27"/>
  <c r="S46" i="27"/>
  <c r="C47" i="27"/>
  <c r="G47" i="27"/>
  <c r="S47" i="27"/>
  <c r="I33" i="27"/>
  <c r="E34" i="27"/>
  <c r="I34" i="27"/>
  <c r="M34" i="27"/>
  <c r="U34" i="27"/>
  <c r="I35" i="27"/>
  <c r="Q35" i="27"/>
  <c r="I36" i="27"/>
  <c r="M36" i="27"/>
  <c r="U36" i="27"/>
  <c r="I37" i="27"/>
  <c r="I38" i="27"/>
  <c r="M38" i="27"/>
  <c r="U38" i="27"/>
  <c r="I39" i="27"/>
  <c r="I40" i="27"/>
  <c r="M40" i="27"/>
  <c r="U40" i="27"/>
  <c r="I41" i="27"/>
  <c r="I42" i="27"/>
  <c r="M42" i="27"/>
  <c r="U42" i="27"/>
  <c r="I43" i="27"/>
  <c r="I44" i="27"/>
  <c r="M44" i="27"/>
  <c r="U44" i="27"/>
  <c r="I45" i="27"/>
  <c r="E46" i="27"/>
  <c r="I46" i="27"/>
  <c r="M46" i="27"/>
  <c r="U46" i="27"/>
  <c r="D33" i="27"/>
  <c r="L33" i="27"/>
  <c r="T33" i="27"/>
  <c r="H34" i="27"/>
  <c r="D35" i="27"/>
  <c r="L35" i="27"/>
  <c r="T35" i="27"/>
  <c r="H36" i="27"/>
  <c r="P36" i="27"/>
  <c r="D37" i="27"/>
  <c r="L37" i="27"/>
  <c r="T37" i="27"/>
  <c r="H38" i="27"/>
  <c r="D39" i="27"/>
  <c r="L39" i="27"/>
  <c r="T39" i="27"/>
  <c r="H40" i="27"/>
  <c r="P40" i="27"/>
  <c r="D41" i="27"/>
  <c r="L41" i="27"/>
  <c r="T41" i="27"/>
  <c r="H42" i="27"/>
  <c r="D43" i="27"/>
  <c r="L43" i="27"/>
  <c r="T43" i="27"/>
  <c r="H44" i="27"/>
  <c r="P44" i="27"/>
  <c r="D45" i="27"/>
  <c r="P46" i="27"/>
  <c r="C33" i="27"/>
  <c r="C48" i="27"/>
  <c r="S33" i="27"/>
  <c r="G34" i="27"/>
  <c r="C35" i="27"/>
  <c r="O36" i="27"/>
  <c r="C37" i="27"/>
  <c r="B33" i="27"/>
  <c r="B48" i="27" s="1"/>
  <c r="F33" i="27"/>
  <c r="J33" i="27"/>
  <c r="N33" i="27"/>
  <c r="B34" i="27"/>
  <c r="F34" i="27"/>
  <c r="J34" i="27"/>
  <c r="R34" i="27"/>
  <c r="B35" i="27"/>
  <c r="F35" i="27"/>
  <c r="J35" i="27"/>
  <c r="N35" i="27"/>
  <c r="B36" i="27"/>
  <c r="F36" i="27"/>
  <c r="J36" i="27"/>
  <c r="R36" i="27"/>
  <c r="B37" i="27"/>
  <c r="F37" i="27"/>
  <c r="J37" i="27"/>
  <c r="N37" i="27"/>
  <c r="B38" i="27"/>
  <c r="F38" i="27"/>
  <c r="J38" i="27"/>
  <c r="R38" i="27"/>
  <c r="B39" i="27"/>
  <c r="F39" i="27"/>
  <c r="J39" i="27"/>
  <c r="N39" i="27"/>
  <c r="B40" i="27"/>
  <c r="F40" i="27"/>
  <c r="J40" i="27"/>
  <c r="R40" i="27"/>
  <c r="B41" i="27"/>
  <c r="F41" i="27"/>
  <c r="J41" i="27"/>
  <c r="N41" i="27"/>
  <c r="B42" i="27"/>
  <c r="F42" i="27"/>
  <c r="J42" i="27"/>
  <c r="R42" i="27"/>
  <c r="B43" i="27"/>
  <c r="F43" i="27"/>
  <c r="J43" i="27"/>
  <c r="N43" i="27"/>
  <c r="B44" i="27"/>
  <c r="F44" i="27"/>
  <c r="J44" i="27"/>
  <c r="R44" i="27"/>
  <c r="B45" i="27"/>
  <c r="F45" i="27"/>
  <c r="J45" i="27"/>
  <c r="N45" i="27"/>
  <c r="B46" i="27"/>
  <c r="F46" i="27"/>
  <c r="J46" i="27"/>
  <c r="R46" i="27"/>
  <c r="H33" i="23"/>
  <c r="P33" i="23"/>
  <c r="T33" i="23"/>
  <c r="H34" i="23"/>
  <c r="P34" i="23"/>
  <c r="D35" i="23"/>
  <c r="L35" i="23"/>
  <c r="T35" i="23"/>
  <c r="H36" i="23"/>
  <c r="P36" i="23"/>
  <c r="D37" i="23"/>
  <c r="L37" i="23"/>
  <c r="T37" i="23"/>
  <c r="H38" i="23"/>
  <c r="P38" i="23"/>
  <c r="D39" i="23"/>
  <c r="L39" i="23"/>
  <c r="T39" i="23"/>
  <c r="H40" i="23"/>
  <c r="P40" i="23"/>
  <c r="D41" i="23"/>
  <c r="L41" i="23"/>
  <c r="T41" i="23"/>
  <c r="H42" i="23"/>
  <c r="P42" i="23"/>
  <c r="D43" i="23"/>
  <c r="L43" i="23"/>
  <c r="T43" i="23"/>
  <c r="H44" i="23"/>
  <c r="P44" i="23"/>
  <c r="D45" i="23"/>
  <c r="L45" i="23"/>
  <c r="T45" i="23"/>
  <c r="H46" i="23"/>
  <c r="P46" i="23"/>
  <c r="D47" i="23"/>
  <c r="L47" i="23"/>
  <c r="T47" i="23"/>
  <c r="H48" i="23"/>
  <c r="P48" i="23"/>
  <c r="D49" i="23"/>
  <c r="L49" i="23"/>
  <c r="P49" i="23"/>
  <c r="D50" i="23"/>
  <c r="L50" i="23"/>
  <c r="T50" i="23"/>
  <c r="H51" i="23"/>
  <c r="P51" i="23"/>
  <c r="C33" i="23"/>
  <c r="S33" i="23"/>
  <c r="G34" i="23"/>
  <c r="S34" i="23"/>
  <c r="O35" i="23"/>
  <c r="C36" i="23"/>
  <c r="K36" i="23"/>
  <c r="S36" i="23"/>
  <c r="G37" i="23"/>
  <c r="C38" i="23"/>
  <c r="S38" i="23"/>
  <c r="G39" i="23"/>
  <c r="C40" i="23"/>
  <c r="S40" i="23"/>
  <c r="O41" i="23"/>
  <c r="C42" i="23"/>
  <c r="K42" i="23"/>
  <c r="S42" i="23"/>
  <c r="G43" i="23"/>
  <c r="C44" i="23"/>
  <c r="S44" i="23"/>
  <c r="C45" i="23"/>
  <c r="G45" i="23"/>
  <c r="S45" i="23"/>
  <c r="C46" i="23"/>
  <c r="G46" i="23"/>
  <c r="O46" i="23"/>
  <c r="S46" i="23"/>
  <c r="C47" i="23"/>
  <c r="S47" i="23"/>
  <c r="C48" i="23"/>
  <c r="G48" i="23"/>
  <c r="S48" i="23"/>
  <c r="C49" i="23"/>
  <c r="G49" i="23"/>
  <c r="K49" i="23"/>
  <c r="O49" i="23"/>
  <c r="S49" i="23"/>
  <c r="C50" i="23"/>
  <c r="O50" i="23"/>
  <c r="S50" i="23"/>
  <c r="C51" i="23"/>
  <c r="G51" i="23"/>
  <c r="O51" i="23"/>
  <c r="S51" i="23"/>
  <c r="M34" i="23"/>
  <c r="I39" i="23"/>
  <c r="U40" i="23"/>
  <c r="I47" i="23"/>
  <c r="I50" i="23"/>
  <c r="D33" i="23"/>
  <c r="L33" i="23"/>
  <c r="D34" i="23"/>
  <c r="L34" i="23"/>
  <c r="T34" i="23"/>
  <c r="H35" i="23"/>
  <c r="P35" i="23"/>
  <c r="D36" i="23"/>
  <c r="L36" i="23"/>
  <c r="T36" i="23"/>
  <c r="H37" i="23"/>
  <c r="P37" i="23"/>
  <c r="D38" i="23"/>
  <c r="L38" i="23"/>
  <c r="T38" i="23"/>
  <c r="H39" i="23"/>
  <c r="P39" i="23"/>
  <c r="D40" i="23"/>
  <c r="L40" i="23"/>
  <c r="T40" i="23"/>
  <c r="H41" i="23"/>
  <c r="P41" i="23"/>
  <c r="D42" i="23"/>
  <c r="L42" i="23"/>
  <c r="T42" i="23"/>
  <c r="H43" i="23"/>
  <c r="P43" i="23"/>
  <c r="D44" i="23"/>
  <c r="L44" i="23"/>
  <c r="T44" i="23"/>
  <c r="H45" i="23"/>
  <c r="P45" i="23"/>
  <c r="D46" i="23"/>
  <c r="L46" i="23"/>
  <c r="T46" i="23"/>
  <c r="H47" i="23"/>
  <c r="P47" i="23"/>
  <c r="D48" i="23"/>
  <c r="L48" i="23"/>
  <c r="T48" i="23"/>
  <c r="H49" i="23"/>
  <c r="T49" i="23"/>
  <c r="O33" i="23"/>
  <c r="C34" i="23"/>
  <c r="O34" i="23"/>
  <c r="C35" i="23"/>
  <c r="S35" i="23"/>
  <c r="G36" i="23"/>
  <c r="C37" i="23"/>
  <c r="S37" i="23"/>
  <c r="G38" i="23"/>
  <c r="C39" i="23"/>
  <c r="S39" i="23"/>
  <c r="O40" i="23"/>
  <c r="C41" i="23"/>
  <c r="S41" i="23"/>
  <c r="G42" i="23"/>
  <c r="O44" i="23"/>
  <c r="B33" i="23"/>
  <c r="F33" i="23"/>
  <c r="J33" i="23"/>
  <c r="N33" i="23"/>
  <c r="R33" i="23"/>
  <c r="B34" i="23"/>
  <c r="J34" i="23"/>
  <c r="R34" i="23"/>
  <c r="B35" i="23"/>
  <c r="F35" i="23"/>
  <c r="J35" i="23"/>
  <c r="N35" i="23"/>
  <c r="R35" i="23"/>
  <c r="B36" i="23"/>
  <c r="J36" i="23"/>
  <c r="R36" i="23"/>
  <c r="B37" i="23"/>
  <c r="F37" i="23"/>
  <c r="J37" i="23"/>
  <c r="N37" i="23"/>
  <c r="R37" i="23"/>
  <c r="B38" i="23"/>
  <c r="J38" i="23"/>
  <c r="R38" i="23"/>
  <c r="B39" i="23"/>
  <c r="F39" i="23"/>
  <c r="J39" i="23"/>
  <c r="N39" i="23"/>
  <c r="R39" i="23"/>
  <c r="B40" i="23"/>
  <c r="J40" i="23"/>
  <c r="R40" i="23"/>
  <c r="B41" i="23"/>
  <c r="F41" i="23"/>
  <c r="J41" i="23"/>
  <c r="N41" i="23"/>
  <c r="R41" i="23"/>
  <c r="B42" i="23"/>
  <c r="J42" i="23"/>
  <c r="R42" i="23"/>
  <c r="B43" i="23"/>
  <c r="F43" i="23"/>
  <c r="J43" i="23"/>
  <c r="N43" i="23"/>
  <c r="R43" i="23"/>
  <c r="B44" i="23"/>
  <c r="J44" i="23"/>
  <c r="R44" i="23"/>
  <c r="B45" i="23"/>
  <c r="F45" i="23"/>
  <c r="J45" i="23"/>
  <c r="N45" i="23"/>
  <c r="R45" i="23"/>
  <c r="B46" i="23"/>
  <c r="J46" i="23"/>
  <c r="R46" i="23"/>
  <c r="B47" i="23"/>
  <c r="F47" i="23"/>
  <c r="J47" i="23"/>
  <c r="R47" i="23"/>
  <c r="B48" i="23"/>
  <c r="J48" i="23"/>
  <c r="R48" i="23"/>
  <c r="B49" i="23"/>
  <c r="F49" i="23"/>
  <c r="J49" i="23"/>
  <c r="N49" i="23"/>
  <c r="R49" i="23"/>
  <c r="B50" i="23"/>
  <c r="J50" i="23"/>
  <c r="R50" i="23"/>
  <c r="I48" i="15"/>
  <c r="I42" i="15"/>
  <c r="I38" i="15"/>
  <c r="I34" i="15"/>
  <c r="I49" i="15"/>
  <c r="I45" i="15"/>
  <c r="I41" i="15"/>
  <c r="I37" i="15"/>
  <c r="Q48" i="15"/>
  <c r="Q44" i="15"/>
  <c r="Q42" i="15"/>
  <c r="Q40" i="15"/>
  <c r="Q38" i="15"/>
  <c r="Q36" i="15"/>
  <c r="Q34" i="15"/>
  <c r="Q50" i="15"/>
  <c r="Q49" i="15"/>
  <c r="Q47" i="15"/>
  <c r="Q45" i="15"/>
  <c r="Q43" i="15"/>
  <c r="Q41" i="15"/>
  <c r="Q39" i="15"/>
  <c r="Q37" i="15"/>
  <c r="Q35" i="15"/>
  <c r="I46" i="15"/>
  <c r="Q46" i="15"/>
  <c r="E22" i="15"/>
  <c r="M22" i="15"/>
  <c r="M45" i="15" s="1"/>
  <c r="U22" i="15"/>
  <c r="U49" i="15" s="1"/>
  <c r="I33" i="15"/>
  <c r="Q33" i="15"/>
  <c r="H22" i="15"/>
  <c r="H42" i="15" s="1"/>
  <c r="P22" i="15"/>
  <c r="C22" i="15"/>
  <c r="C43" i="15" s="1"/>
  <c r="G22" i="15"/>
  <c r="G46" i="15" s="1"/>
  <c r="S22" i="15"/>
  <c r="S49" i="15" s="1"/>
  <c r="L22" i="15"/>
  <c r="T22" i="15"/>
  <c r="T33" i="15" s="1"/>
  <c r="R22" i="15"/>
  <c r="H42" i="19"/>
  <c r="H41" i="19"/>
  <c r="H40" i="19"/>
  <c r="H65" i="19"/>
  <c r="H64" i="19"/>
  <c r="H63" i="19"/>
  <c r="H62" i="19"/>
  <c r="H61" i="19"/>
  <c r="H60" i="19"/>
  <c r="H59" i="19"/>
  <c r="H58" i="19"/>
  <c r="H57" i="19"/>
  <c r="H56" i="19"/>
  <c r="H55" i="19"/>
  <c r="H54" i="19"/>
  <c r="H53" i="19"/>
  <c r="H52" i="19"/>
  <c r="H51" i="19"/>
  <c r="P42" i="19"/>
  <c r="P41" i="19"/>
  <c r="P40" i="19"/>
  <c r="P67" i="19"/>
  <c r="P66" i="19"/>
  <c r="P65" i="19"/>
  <c r="P64" i="19"/>
  <c r="P63" i="19"/>
  <c r="P62" i="19"/>
  <c r="P61" i="19"/>
  <c r="P60" i="19"/>
  <c r="P59" i="19"/>
  <c r="P58" i="19"/>
  <c r="P57" i="19"/>
  <c r="P56" i="19"/>
  <c r="P55" i="19"/>
  <c r="P54" i="19"/>
  <c r="P53" i="19"/>
  <c r="P52" i="19"/>
  <c r="P51" i="19"/>
  <c r="C65" i="19"/>
  <c r="C64" i="19"/>
  <c r="C63" i="19"/>
  <c r="C62" i="19"/>
  <c r="C61" i="19"/>
  <c r="C60" i="19"/>
  <c r="C59" i="19"/>
  <c r="C58" i="19"/>
  <c r="C57" i="19"/>
  <c r="C56" i="19"/>
  <c r="C55" i="19"/>
  <c r="C54" i="19"/>
  <c r="C53" i="19"/>
  <c r="C52" i="19"/>
  <c r="C51" i="19"/>
  <c r="C50" i="19"/>
  <c r="C49" i="19"/>
  <c r="C48" i="19"/>
  <c r="C47" i="19"/>
  <c r="C46" i="19"/>
  <c r="C45" i="19"/>
  <c r="K65" i="19"/>
  <c r="K64" i="19"/>
  <c r="K63" i="19"/>
  <c r="K62" i="19"/>
  <c r="K61" i="19"/>
  <c r="K60" i="19"/>
  <c r="K59" i="19"/>
  <c r="K58" i="19"/>
  <c r="K57" i="19"/>
  <c r="K56" i="19"/>
  <c r="K55" i="19"/>
  <c r="K54" i="19"/>
  <c r="K53" i="19"/>
  <c r="K52" i="19"/>
  <c r="K51" i="19"/>
  <c r="K50" i="19"/>
  <c r="K49" i="19"/>
  <c r="K48" i="19"/>
  <c r="K47" i="19"/>
  <c r="K46" i="19"/>
  <c r="K45" i="19"/>
  <c r="S43" i="19"/>
  <c r="S66" i="19"/>
  <c r="S64" i="19"/>
  <c r="S62" i="19"/>
  <c r="S60" i="19"/>
  <c r="S58" i="19"/>
  <c r="S56" i="19"/>
  <c r="S54" i="19"/>
  <c r="S52" i="19"/>
  <c r="S50" i="19"/>
  <c r="S48" i="19"/>
  <c r="S46" i="19"/>
  <c r="S44" i="19"/>
  <c r="D69" i="19"/>
  <c r="H70" i="19"/>
  <c r="P70" i="19"/>
  <c r="D71" i="19"/>
  <c r="L71" i="19"/>
  <c r="G69" i="19"/>
  <c r="C70" i="19"/>
  <c r="C71" i="19"/>
  <c r="G72" i="19"/>
  <c r="L45" i="19"/>
  <c r="H46" i="19"/>
  <c r="D47" i="19"/>
  <c r="T47" i="19"/>
  <c r="P48" i="19"/>
  <c r="D49" i="19"/>
  <c r="L49" i="19"/>
  <c r="T49" i="19"/>
  <c r="P50" i="19"/>
  <c r="T44" i="19"/>
  <c r="H45" i="19"/>
  <c r="P45" i="19"/>
  <c r="D46" i="19"/>
  <c r="L46" i="19"/>
  <c r="T46" i="19"/>
  <c r="H47" i="19"/>
  <c r="P47" i="19"/>
  <c r="D48" i="19"/>
  <c r="L48" i="19"/>
  <c r="H49" i="19"/>
  <c r="P49" i="19"/>
  <c r="D42" i="19"/>
  <c r="D41" i="19"/>
  <c r="D40" i="19"/>
  <c r="D65" i="19"/>
  <c r="D64" i="19"/>
  <c r="D63" i="19"/>
  <c r="D62" i="19"/>
  <c r="D61" i="19"/>
  <c r="D60" i="19"/>
  <c r="D59" i="19"/>
  <c r="D58" i="19"/>
  <c r="D57" i="19"/>
  <c r="D56" i="19"/>
  <c r="D55" i="19"/>
  <c r="D54" i="19"/>
  <c r="D53" i="19"/>
  <c r="D52" i="19"/>
  <c r="D51" i="19"/>
  <c r="L42" i="19"/>
  <c r="L41" i="19"/>
  <c r="L40" i="19"/>
  <c r="L65" i="19"/>
  <c r="L64" i="19"/>
  <c r="L63" i="19"/>
  <c r="L62" i="19"/>
  <c r="L61" i="19"/>
  <c r="L60" i="19"/>
  <c r="L59" i="19"/>
  <c r="L58" i="19"/>
  <c r="L57" i="19"/>
  <c r="L56" i="19"/>
  <c r="L55" i="19"/>
  <c r="L54" i="19"/>
  <c r="L53" i="19"/>
  <c r="L52" i="19"/>
  <c r="L68" i="19" s="1"/>
  <c r="L51" i="19"/>
  <c r="T42" i="19"/>
  <c r="T41" i="19"/>
  <c r="T40" i="19"/>
  <c r="T43" i="19"/>
  <c r="T67" i="19"/>
  <c r="T66" i="19"/>
  <c r="T65" i="19"/>
  <c r="T64" i="19"/>
  <c r="T63" i="19"/>
  <c r="T62" i="19"/>
  <c r="T61" i="19"/>
  <c r="T60" i="19"/>
  <c r="T59" i="19"/>
  <c r="T58" i="19"/>
  <c r="T57" i="19"/>
  <c r="T56" i="19"/>
  <c r="T55" i="19"/>
  <c r="T54" i="19"/>
  <c r="T53" i="19"/>
  <c r="T52" i="19"/>
  <c r="T51" i="19"/>
  <c r="T50" i="19"/>
  <c r="G65" i="19"/>
  <c r="G64" i="19"/>
  <c r="G63" i="19"/>
  <c r="G62" i="19"/>
  <c r="G61" i="19"/>
  <c r="G60" i="19"/>
  <c r="G59" i="19"/>
  <c r="G58" i="19"/>
  <c r="G57" i="19"/>
  <c r="G56" i="19"/>
  <c r="G55" i="19"/>
  <c r="G54" i="19"/>
  <c r="G53" i="19"/>
  <c r="G52" i="19"/>
  <c r="G51" i="19"/>
  <c r="G50" i="19"/>
  <c r="G49" i="19"/>
  <c r="G48" i="19"/>
  <c r="G47" i="19"/>
  <c r="G46" i="19"/>
  <c r="G45" i="19"/>
  <c r="O67" i="19"/>
  <c r="O65" i="19"/>
  <c r="O63" i="19"/>
  <c r="O61" i="19"/>
  <c r="O59" i="19"/>
  <c r="O57" i="19"/>
  <c r="O55" i="19"/>
  <c r="O53" i="19"/>
  <c r="O51" i="19"/>
  <c r="O49" i="19"/>
  <c r="O47" i="19"/>
  <c r="O45" i="19"/>
  <c r="H69" i="19"/>
  <c r="L70" i="19"/>
  <c r="H71" i="19"/>
  <c r="D72" i="19"/>
  <c r="L72" i="19"/>
  <c r="T72" i="19"/>
  <c r="C69" i="19"/>
  <c r="K70" i="19"/>
  <c r="S70" i="19"/>
  <c r="G71" i="19"/>
  <c r="O71" i="19"/>
  <c r="D45" i="19"/>
  <c r="T45" i="19"/>
  <c r="P46" i="19"/>
  <c r="L47" i="19"/>
  <c r="H48" i="19"/>
  <c r="H50" i="19"/>
  <c r="G40" i="19"/>
  <c r="C41" i="19"/>
  <c r="K41" i="19"/>
  <c r="S41" i="19"/>
  <c r="G42" i="19"/>
  <c r="O42" i="19"/>
  <c r="E40" i="19"/>
  <c r="I40" i="19"/>
  <c r="M40" i="19"/>
  <c r="Q40" i="19"/>
  <c r="U40" i="19"/>
  <c r="E41" i="19"/>
  <c r="I41" i="19"/>
  <c r="M41" i="19"/>
  <c r="Q41" i="19"/>
  <c r="U41" i="19"/>
  <c r="R44" i="19"/>
  <c r="B45" i="19"/>
  <c r="F45" i="19"/>
  <c r="J45" i="19"/>
  <c r="N45" i="19"/>
  <c r="R45" i="19"/>
  <c r="B46" i="19"/>
  <c r="F46" i="19"/>
  <c r="J46" i="19"/>
  <c r="N46" i="19"/>
  <c r="R46" i="19"/>
  <c r="B47" i="19"/>
  <c r="F47" i="19"/>
  <c r="J47" i="19"/>
  <c r="N47" i="19"/>
  <c r="R47" i="19"/>
  <c r="B48" i="19"/>
  <c r="F48" i="19"/>
  <c r="J48" i="19"/>
  <c r="N48" i="19"/>
  <c r="R48" i="19"/>
  <c r="B49" i="19"/>
  <c r="F49" i="19"/>
  <c r="J49" i="19"/>
  <c r="N49" i="19"/>
  <c r="R49" i="19"/>
  <c r="B50" i="19"/>
  <c r="F50" i="19"/>
  <c r="J50" i="19"/>
  <c r="N50" i="19"/>
  <c r="R50" i="19"/>
  <c r="B51" i="19"/>
  <c r="F51" i="19"/>
  <c r="J51" i="19"/>
  <c r="N51" i="19"/>
  <c r="R51" i="19"/>
  <c r="B52" i="19"/>
  <c r="F52" i="19"/>
  <c r="J52" i="19"/>
  <c r="N52" i="19"/>
  <c r="R52" i="19"/>
  <c r="B53" i="19"/>
  <c r="F53" i="19"/>
  <c r="J53" i="19"/>
  <c r="N53" i="19"/>
  <c r="R53" i="19"/>
  <c r="B54" i="19"/>
  <c r="F54" i="19"/>
  <c r="J54" i="19"/>
  <c r="N54" i="19"/>
  <c r="R54" i="19"/>
  <c r="B55" i="19"/>
  <c r="F55" i="19"/>
  <c r="J55" i="19"/>
  <c r="N55" i="19"/>
  <c r="R55" i="19"/>
  <c r="B56" i="19"/>
  <c r="F56" i="19"/>
  <c r="J56" i="19"/>
  <c r="N56" i="19"/>
  <c r="R56" i="19"/>
  <c r="B57" i="19"/>
  <c r="F57" i="19"/>
  <c r="J57" i="19"/>
  <c r="N57" i="19"/>
  <c r="R57" i="19"/>
  <c r="B58" i="19"/>
  <c r="F58" i="19"/>
  <c r="J58" i="19"/>
  <c r="N58" i="19"/>
  <c r="R58" i="19"/>
  <c r="B59" i="19"/>
  <c r="F59" i="19"/>
  <c r="J59" i="19"/>
  <c r="N59" i="19"/>
  <c r="R59" i="19"/>
  <c r="B60" i="19"/>
  <c r="F60" i="19"/>
  <c r="J60" i="19"/>
  <c r="N60" i="19"/>
  <c r="R60" i="19"/>
  <c r="B61" i="19"/>
  <c r="F61" i="19"/>
  <c r="J61" i="19"/>
  <c r="N61" i="19"/>
  <c r="R61" i="19"/>
  <c r="B62" i="19"/>
  <c r="F62" i="19"/>
  <c r="J62" i="19"/>
  <c r="N62" i="19"/>
  <c r="R62" i="19"/>
  <c r="B63" i="19"/>
  <c r="F63" i="19"/>
  <c r="J63" i="19"/>
  <c r="N63" i="19"/>
  <c r="R63" i="19"/>
  <c r="B64" i="19"/>
  <c r="F64" i="19"/>
  <c r="J64" i="19"/>
  <c r="N64" i="19"/>
  <c r="R64" i="19"/>
  <c r="N65" i="19"/>
  <c r="R65" i="19"/>
  <c r="N66" i="19"/>
  <c r="R66" i="19"/>
  <c r="D33" i="26"/>
  <c r="T33" i="26"/>
  <c r="H35" i="26"/>
  <c r="D36" i="26"/>
  <c r="T36" i="26"/>
  <c r="L37" i="26"/>
  <c r="T37" i="26"/>
  <c r="H38" i="26"/>
  <c r="T38" i="26"/>
  <c r="H39" i="26"/>
  <c r="D40" i="26"/>
  <c r="L40" i="26"/>
  <c r="T40" i="26"/>
  <c r="H41" i="26"/>
  <c r="D42" i="26"/>
  <c r="L42" i="26"/>
  <c r="T42" i="26"/>
  <c r="H43" i="26"/>
  <c r="D44" i="26"/>
  <c r="L44" i="26"/>
  <c r="T44" i="26"/>
  <c r="H45" i="26"/>
  <c r="D46" i="26"/>
  <c r="L46" i="26"/>
  <c r="T46" i="26"/>
  <c r="H47" i="26"/>
  <c r="G33" i="26"/>
  <c r="C34" i="26"/>
  <c r="O35" i="26"/>
  <c r="C36" i="26"/>
  <c r="G37" i="26"/>
  <c r="C38" i="26"/>
  <c r="O39" i="26"/>
  <c r="C40" i="26"/>
  <c r="G41" i="26"/>
  <c r="C42" i="26"/>
  <c r="O43" i="26"/>
  <c r="C44" i="26"/>
  <c r="G45" i="26"/>
  <c r="C46" i="26"/>
  <c r="P33" i="26"/>
  <c r="D34" i="26"/>
  <c r="L35" i="26"/>
  <c r="B33" i="26"/>
  <c r="B48" i="26" s="1"/>
  <c r="F33" i="26"/>
  <c r="J33" i="26"/>
  <c r="N33" i="26"/>
  <c r="R33" i="26"/>
  <c r="B34" i="26"/>
  <c r="F34" i="26"/>
  <c r="J34" i="26"/>
  <c r="N34" i="26"/>
  <c r="R34" i="26"/>
  <c r="B35" i="26"/>
  <c r="F35" i="26"/>
  <c r="J35" i="26"/>
  <c r="N35" i="26"/>
  <c r="R35" i="26"/>
  <c r="B36" i="26"/>
  <c r="F36" i="26"/>
  <c r="J36" i="26"/>
  <c r="N36" i="26"/>
  <c r="R36" i="26"/>
  <c r="F37" i="26"/>
  <c r="J37" i="26"/>
  <c r="N37" i="26"/>
  <c r="R37" i="26"/>
  <c r="F38" i="26"/>
  <c r="J38" i="26"/>
  <c r="N38" i="26"/>
  <c r="R38" i="26"/>
  <c r="B39" i="26"/>
  <c r="F39" i="26"/>
  <c r="J39" i="26"/>
  <c r="N39" i="26"/>
  <c r="R39" i="26"/>
  <c r="B40" i="26"/>
  <c r="F40" i="26"/>
  <c r="J40" i="26"/>
  <c r="N40" i="26"/>
  <c r="R40" i="26"/>
  <c r="F41" i="26"/>
  <c r="J41" i="26"/>
  <c r="N41" i="26"/>
  <c r="R41" i="26"/>
  <c r="F42" i="26"/>
  <c r="J42" i="26"/>
  <c r="N42" i="26"/>
  <c r="R42" i="26"/>
  <c r="B43" i="26"/>
  <c r="F43" i="26"/>
  <c r="J43" i="26"/>
  <c r="N43" i="26"/>
  <c r="R43" i="26"/>
  <c r="B44" i="26"/>
  <c r="F44" i="26"/>
  <c r="J44" i="26"/>
  <c r="N44" i="26"/>
  <c r="R44" i="26"/>
  <c r="F45" i="26"/>
  <c r="J45" i="26"/>
  <c r="N45" i="26"/>
  <c r="R45" i="26"/>
  <c r="F46" i="26"/>
  <c r="J46" i="26"/>
  <c r="N46" i="26"/>
  <c r="R46" i="26"/>
  <c r="M33" i="22"/>
  <c r="M34" i="22"/>
  <c r="I35" i="22"/>
  <c r="E36" i="22"/>
  <c r="M36" i="22"/>
  <c r="M37" i="22"/>
  <c r="M38" i="22"/>
  <c r="Q39" i="22"/>
  <c r="M40" i="22"/>
  <c r="M41" i="22"/>
  <c r="M42" i="22"/>
  <c r="I43" i="22"/>
  <c r="E44" i="22"/>
  <c r="M44" i="22"/>
  <c r="M45" i="22"/>
  <c r="M46" i="22"/>
  <c r="Q47" i="22"/>
  <c r="M48" i="22"/>
  <c r="M49" i="22"/>
  <c r="I50" i="22"/>
  <c r="R33" i="22"/>
  <c r="B34" i="22"/>
  <c r="R35" i="22"/>
  <c r="B36" i="22"/>
  <c r="R37" i="22"/>
  <c r="B38" i="22"/>
  <c r="R39" i="22"/>
  <c r="B40" i="22"/>
  <c r="R41" i="22"/>
  <c r="B42" i="22"/>
  <c r="R43" i="22"/>
  <c r="B44" i="22"/>
  <c r="R45" i="22"/>
  <c r="B46" i="22"/>
  <c r="B48" i="22"/>
  <c r="R48" i="22"/>
  <c r="B50" i="22"/>
  <c r="E50" i="14"/>
  <c r="E49" i="14"/>
  <c r="E48" i="14"/>
  <c r="E47" i="14"/>
  <c r="E46" i="14"/>
  <c r="E45" i="14"/>
  <c r="E44" i="14"/>
  <c r="E43" i="14"/>
  <c r="E42" i="14"/>
  <c r="E41" i="14"/>
  <c r="I50" i="14"/>
  <c r="I49" i="14"/>
  <c r="I48" i="14"/>
  <c r="I47" i="14"/>
  <c r="I46" i="14"/>
  <c r="I45" i="14"/>
  <c r="I44" i="14"/>
  <c r="I43" i="14"/>
  <c r="I42" i="14"/>
  <c r="I41" i="14"/>
  <c r="M49" i="14"/>
  <c r="M45" i="14"/>
  <c r="M41" i="14"/>
  <c r="S48" i="14"/>
  <c r="S43" i="14"/>
  <c r="S39" i="14"/>
  <c r="S35" i="14"/>
  <c r="D49" i="14"/>
  <c r="D33" i="14"/>
  <c r="L42" i="14"/>
  <c r="P50" i="14"/>
  <c r="P49" i="14"/>
  <c r="P48" i="14"/>
  <c r="P47" i="14"/>
  <c r="P46" i="14"/>
  <c r="P45" i="14"/>
  <c r="P44" i="14"/>
  <c r="P43" i="14"/>
  <c r="P42" i="14"/>
  <c r="P41" i="14"/>
  <c r="P40" i="14"/>
  <c r="P39" i="14"/>
  <c r="P38" i="14"/>
  <c r="P37" i="14"/>
  <c r="P36" i="14"/>
  <c r="P35" i="14"/>
  <c r="P34" i="14"/>
  <c r="P33" i="14"/>
  <c r="O50" i="14"/>
  <c r="O48" i="14"/>
  <c r="O45" i="14"/>
  <c r="O43" i="14"/>
  <c r="O41" i="14"/>
  <c r="O39" i="14"/>
  <c r="O37" i="14"/>
  <c r="O35" i="14"/>
  <c r="T48" i="14"/>
  <c r="T47" i="14"/>
  <c r="T44" i="14"/>
  <c r="T43" i="14"/>
  <c r="T40" i="14"/>
  <c r="T39" i="14"/>
  <c r="T36" i="14"/>
  <c r="T35" i="14"/>
  <c r="I33" i="14"/>
  <c r="E34" i="14"/>
  <c r="I37" i="14"/>
  <c r="E38" i="14"/>
  <c r="E33" i="14"/>
  <c r="I36" i="14"/>
  <c r="E37" i="14"/>
  <c r="I40" i="14"/>
  <c r="I35" i="14"/>
  <c r="E36" i="14"/>
  <c r="I39" i="14"/>
  <c r="E40" i="14"/>
  <c r="F22" i="14"/>
  <c r="F50" i="14" s="1"/>
  <c r="J22" i="14"/>
  <c r="J46" i="14"/>
  <c r="N22" i="14"/>
  <c r="N44" i="14" s="1"/>
  <c r="O46" i="14"/>
  <c r="S46" i="14"/>
  <c r="G22" i="14"/>
  <c r="G49" i="14" s="1"/>
  <c r="I34" i="14"/>
  <c r="E35" i="14"/>
  <c r="I38" i="14"/>
  <c r="E39" i="14"/>
  <c r="D44" i="14"/>
  <c r="D39" i="14"/>
  <c r="S50" i="15"/>
  <c r="S48" i="15"/>
  <c r="S45" i="15"/>
  <c r="S43" i="15"/>
  <c r="S41" i="15"/>
  <c r="S39" i="15"/>
  <c r="S37" i="15"/>
  <c r="S35" i="15"/>
  <c r="C45" i="15"/>
  <c r="C37" i="15"/>
  <c r="E35" i="15"/>
  <c r="E34" i="15"/>
  <c r="J42" i="15"/>
  <c r="L47" i="15"/>
  <c r="L43" i="15"/>
  <c r="L41" i="15"/>
  <c r="L39" i="15"/>
  <c r="L35" i="15"/>
  <c r="L50" i="15"/>
  <c r="L49" i="15"/>
  <c r="L44" i="15"/>
  <c r="L42" i="15"/>
  <c r="L40" i="15"/>
  <c r="L36" i="15"/>
  <c r="L34" i="15"/>
  <c r="G50" i="15"/>
  <c r="G48" i="15"/>
  <c r="G45" i="15"/>
  <c r="G43" i="15"/>
  <c r="G41" i="15"/>
  <c r="G39" i="15"/>
  <c r="G37" i="15"/>
  <c r="G35" i="15"/>
  <c r="H50" i="15"/>
  <c r="H35" i="15"/>
  <c r="M47" i="15"/>
  <c r="M39" i="15"/>
  <c r="M44" i="15"/>
  <c r="M36" i="15"/>
  <c r="E33" i="15"/>
  <c r="J33" i="15"/>
  <c r="L46" i="15"/>
  <c r="T47" i="15"/>
  <c r="T39" i="15"/>
  <c r="T49" i="15"/>
  <c r="T40" i="15"/>
  <c r="P43" i="15"/>
  <c r="U50" i="15"/>
  <c r="U47" i="15"/>
  <c r="U43" i="15"/>
  <c r="U39" i="15"/>
  <c r="U35" i="15"/>
  <c r="U44" i="15"/>
  <c r="U40" i="15"/>
  <c r="U34" i="15"/>
  <c r="L33" i="15"/>
  <c r="M46" i="15"/>
  <c r="F48" i="14"/>
  <c r="F39" i="14"/>
  <c r="G50" i="14"/>
  <c r="G48" i="14"/>
  <c r="G45" i="14"/>
  <c r="G43" i="14"/>
  <c r="G41" i="14"/>
  <c r="G39" i="14"/>
  <c r="G37" i="14"/>
  <c r="G35" i="14"/>
  <c r="G46" i="14"/>
  <c r="J33" i="14"/>
  <c r="G33" i="14"/>
  <c r="J50" i="14"/>
  <c r="J49" i="14"/>
  <c r="J48" i="14"/>
  <c r="J47" i="14"/>
  <c r="J45" i="14"/>
  <c r="J44" i="14"/>
  <c r="J43" i="14"/>
  <c r="J42" i="14"/>
  <c r="J41" i="14"/>
  <c r="J40" i="14"/>
  <c r="J39" i="14"/>
  <c r="J38" i="14"/>
  <c r="J37" i="14"/>
  <c r="J36" i="14"/>
  <c r="J35" i="14"/>
  <c r="J34" i="14"/>
  <c r="I63" i="18"/>
  <c r="I40" i="18"/>
  <c r="M61" i="18"/>
  <c r="M65" i="18"/>
  <c r="Q67" i="18"/>
  <c r="Q62" i="18"/>
  <c r="M71" i="18"/>
  <c r="I72" i="18"/>
  <c r="I48" i="18"/>
  <c r="M51" i="18"/>
  <c r="E53" i="18"/>
  <c r="I45" i="18"/>
  <c r="M48" i="18"/>
  <c r="Q51" i="18"/>
  <c r="H45" i="18"/>
  <c r="L46" i="18"/>
  <c r="L48" i="18"/>
  <c r="H49" i="18"/>
  <c r="D50" i="18"/>
  <c r="L50" i="18"/>
  <c r="D52" i="18"/>
  <c r="L52" i="18"/>
  <c r="D54" i="18"/>
  <c r="L54" i="18"/>
  <c r="H55" i="18"/>
  <c r="L56" i="18"/>
  <c r="L59" i="18"/>
  <c r="H60" i="18"/>
  <c r="D61" i="18"/>
  <c r="L61" i="18"/>
  <c r="T61" i="18"/>
  <c r="D63" i="18"/>
  <c r="L63" i="18"/>
  <c r="T63" i="18"/>
  <c r="H64" i="18"/>
  <c r="L65" i="18"/>
  <c r="T66" i="18"/>
  <c r="C45" i="18"/>
  <c r="S45" i="18"/>
  <c r="C46" i="18"/>
  <c r="G46" i="18"/>
  <c r="K46" i="18"/>
  <c r="C47" i="18"/>
  <c r="S47" i="18"/>
  <c r="C48" i="18"/>
  <c r="G48" i="18"/>
  <c r="K48" i="18"/>
  <c r="C49" i="18"/>
  <c r="S49" i="18"/>
  <c r="C50" i="18"/>
  <c r="G50" i="18"/>
  <c r="K50" i="18"/>
  <c r="C51" i="18"/>
  <c r="S51" i="18"/>
  <c r="C52" i="18"/>
  <c r="G52" i="18"/>
  <c r="K52" i="18"/>
  <c r="C53" i="18"/>
  <c r="S53" i="18"/>
  <c r="C54" i="18"/>
  <c r="G54" i="18"/>
  <c r="K54" i="18"/>
  <c r="C55" i="18"/>
  <c r="S55" i="18"/>
  <c r="C56" i="18"/>
  <c r="G56" i="18"/>
  <c r="K56" i="18"/>
  <c r="C57" i="18"/>
  <c r="S57" i="18"/>
  <c r="C58" i="18"/>
  <c r="G58" i="18"/>
  <c r="K58" i="18"/>
  <c r="C59" i="18"/>
  <c r="S59" i="18"/>
  <c r="C60" i="18"/>
  <c r="G60" i="18"/>
  <c r="K60" i="18"/>
  <c r="C61" i="18"/>
  <c r="S61" i="18"/>
  <c r="C62" i="18"/>
  <c r="G62" i="18"/>
  <c r="K62" i="18"/>
  <c r="C63" i="18"/>
  <c r="S63" i="18"/>
  <c r="C64" i="18"/>
  <c r="G64" i="18"/>
  <c r="K64" i="18"/>
  <c r="S67" i="18"/>
  <c r="L45" i="18"/>
  <c r="H46" i="18"/>
  <c r="D47" i="18"/>
  <c r="L47" i="18"/>
  <c r="D49" i="18"/>
  <c r="L49" i="18"/>
  <c r="H50" i="18"/>
  <c r="P50" i="18"/>
  <c r="L51" i="18"/>
  <c r="L53" i="18"/>
  <c r="H54" i="18"/>
  <c r="D55" i="18"/>
  <c r="L55" i="18"/>
  <c r="T55" i="18"/>
  <c r="D57" i="18"/>
  <c r="L57" i="18"/>
  <c r="T57" i="18"/>
  <c r="H58" i="18"/>
  <c r="L58" i="18"/>
  <c r="L60" i="18"/>
  <c r="H61" i="18"/>
  <c r="D62" i="18"/>
  <c r="L62" i="18"/>
  <c r="D64" i="18"/>
  <c r="L64" i="18"/>
  <c r="H65" i="18"/>
  <c r="P66" i="18"/>
  <c r="L40" i="18"/>
  <c r="T40" i="18"/>
  <c r="L41" i="18"/>
  <c r="B45" i="18"/>
  <c r="R45" i="18"/>
  <c r="B46" i="18"/>
  <c r="B47" i="18"/>
  <c r="R47" i="18"/>
  <c r="B48" i="18"/>
  <c r="B49" i="18"/>
  <c r="J49" i="18"/>
  <c r="R49" i="18"/>
  <c r="B50" i="18"/>
  <c r="B51" i="18"/>
  <c r="R51" i="18"/>
  <c r="B52" i="18"/>
  <c r="B53" i="18"/>
  <c r="R53" i="18"/>
  <c r="B54" i="18"/>
  <c r="B55" i="18"/>
  <c r="R55" i="18"/>
  <c r="B56" i="18"/>
  <c r="J56" i="18"/>
  <c r="B57" i="18"/>
  <c r="R57" i="18"/>
  <c r="B58" i="18"/>
  <c r="B59" i="18"/>
  <c r="R59" i="18"/>
  <c r="B60" i="18"/>
  <c r="B61" i="18"/>
  <c r="J61" i="18"/>
  <c r="R61" i="18"/>
  <c r="B62" i="18"/>
  <c r="B63" i="18"/>
  <c r="R63" i="18"/>
  <c r="B64" i="18"/>
  <c r="N65" i="18"/>
  <c r="Q7" i="9"/>
  <c r="U119" i="9"/>
  <c r="AH118" i="9"/>
  <c r="B52" i="5"/>
  <c r="F42" i="15"/>
  <c r="F34" i="15"/>
  <c r="F44" i="15"/>
  <c r="F36" i="15"/>
  <c r="F35" i="15"/>
  <c r="F39" i="15"/>
  <c r="F45" i="15"/>
  <c r="F41" i="15"/>
  <c r="R43" i="15"/>
  <c r="H44" i="15"/>
  <c r="H36" i="15"/>
  <c r="H48" i="15"/>
  <c r="H34" i="15"/>
  <c r="H45" i="15"/>
  <c r="H37" i="15"/>
  <c r="H40" i="15"/>
  <c r="H49" i="15"/>
  <c r="H41" i="15"/>
  <c r="F46" i="22"/>
  <c r="M35" i="23"/>
  <c r="M39" i="23"/>
  <c r="M47" i="23"/>
  <c r="M33" i="23"/>
  <c r="M45" i="23"/>
  <c r="M36" i="23"/>
  <c r="M40" i="23"/>
  <c r="U33" i="23"/>
  <c r="U41" i="23"/>
  <c r="U48" i="23"/>
  <c r="U39" i="23"/>
  <c r="U47" i="23"/>
  <c r="U34" i="23"/>
  <c r="U38" i="23"/>
  <c r="U49" i="23"/>
  <c r="H39" i="15"/>
  <c r="H38" i="15"/>
  <c r="B53" i="23"/>
  <c r="C53" i="23"/>
  <c r="D53" i="23"/>
  <c r="M46" i="23"/>
  <c r="U36" i="23"/>
  <c r="D50" i="14"/>
  <c r="D45" i="14"/>
  <c r="D35" i="14"/>
  <c r="D42" i="14"/>
  <c r="D37" i="14"/>
  <c r="D36" i="14"/>
  <c r="D43" i="14"/>
  <c r="D48" i="14"/>
  <c r="D38" i="14"/>
  <c r="D41" i="14"/>
  <c r="D47" i="14"/>
  <c r="D34" i="14"/>
  <c r="D40" i="14"/>
  <c r="D46" i="14"/>
  <c r="S54" i="23"/>
  <c r="C54" i="23"/>
  <c r="B51" i="22"/>
  <c r="B35" i="22"/>
  <c r="B39" i="22"/>
  <c r="B43" i="22"/>
  <c r="B47" i="22"/>
  <c r="B54" i="22" s="1"/>
  <c r="B33" i="22"/>
  <c r="B37" i="22"/>
  <c r="B41" i="22"/>
  <c r="B45" i="22"/>
  <c r="B49" i="22"/>
  <c r="O44" i="22"/>
  <c r="O42" i="22"/>
  <c r="T50" i="22"/>
  <c r="T49" i="22"/>
  <c r="T36" i="22"/>
  <c r="T35" i="22"/>
  <c r="T46" i="22"/>
  <c r="T45" i="22"/>
  <c r="T34" i="22"/>
  <c r="T48" i="22"/>
  <c r="T41" i="22"/>
  <c r="T39" i="22"/>
  <c r="D22" i="15"/>
  <c r="D33" i="15" s="1"/>
  <c r="H33" i="15"/>
  <c r="K22" i="15"/>
  <c r="K33" i="15" s="1"/>
  <c r="O22" i="15"/>
  <c r="O33" i="15" s="1"/>
  <c r="J49" i="15"/>
  <c r="J40" i="15"/>
  <c r="J50" i="15"/>
  <c r="J38" i="15"/>
  <c r="J41" i="15"/>
  <c r="J35" i="15"/>
  <c r="N22" i="15"/>
  <c r="N46" i="15" s="1"/>
  <c r="I51" i="23"/>
  <c r="I36" i="23"/>
  <c r="I40" i="23"/>
  <c r="I44" i="23"/>
  <c r="I34" i="23"/>
  <c r="I38" i="23"/>
  <c r="I42" i="23"/>
  <c r="I46" i="23"/>
  <c r="I49" i="23"/>
  <c r="I33" i="23"/>
  <c r="I41" i="23"/>
  <c r="I37" i="23"/>
  <c r="I45" i="23"/>
  <c r="I48" i="23"/>
  <c r="Q51" i="23"/>
  <c r="Q36" i="23"/>
  <c r="H46" i="15"/>
  <c r="H47" i="15"/>
  <c r="J45" i="15"/>
  <c r="J53" i="23"/>
  <c r="U44" i="23"/>
  <c r="M38" i="23"/>
  <c r="I35" i="23"/>
  <c r="L39" i="14"/>
  <c r="L41" i="14"/>
  <c r="L40" i="14"/>
  <c r="L45" i="15"/>
  <c r="L37" i="15"/>
  <c r="L48" i="15"/>
  <c r="L38" i="15"/>
  <c r="U33" i="15"/>
  <c r="U46" i="15"/>
  <c r="O47" i="14"/>
  <c r="O42" i="14"/>
  <c r="O38" i="14"/>
  <c r="O34" i="14"/>
  <c r="O49" i="14"/>
  <c r="O44" i="14"/>
  <c r="O40" i="14"/>
  <c r="O36" i="14"/>
  <c r="O33" i="14"/>
  <c r="O51" i="14" s="1"/>
  <c r="R22" i="14"/>
  <c r="R46" i="14" s="1"/>
  <c r="U22" i="14"/>
  <c r="U46" i="14" s="1"/>
  <c r="G47" i="26"/>
  <c r="G40" i="26"/>
  <c r="G34" i="26"/>
  <c r="G42" i="26"/>
  <c r="O47" i="26"/>
  <c r="O38" i="26"/>
  <c r="O46" i="26"/>
  <c r="O40" i="26"/>
  <c r="C38" i="15"/>
  <c r="C44" i="15"/>
  <c r="T48" i="27"/>
  <c r="C47" i="26"/>
  <c r="C33" i="26"/>
  <c r="C48" i="26" s="1"/>
  <c r="C37" i="26"/>
  <c r="C41" i="26"/>
  <c r="C45" i="26"/>
  <c r="C35" i="26"/>
  <c r="C39" i="26"/>
  <c r="C43" i="26"/>
  <c r="K45" i="26"/>
  <c r="O41" i="19"/>
  <c r="O66" i="19"/>
  <c r="O62" i="19"/>
  <c r="O58" i="19"/>
  <c r="O54" i="19"/>
  <c r="O50" i="19"/>
  <c r="O46" i="19"/>
  <c r="O72" i="19"/>
  <c r="O64" i="19"/>
  <c r="O60" i="19"/>
  <c r="O56" i="19"/>
  <c r="O52" i="19"/>
  <c r="O48" i="19"/>
  <c r="O40" i="19"/>
  <c r="S40" i="19"/>
  <c r="S67" i="19"/>
  <c r="S63" i="19"/>
  <c r="S59" i="19"/>
  <c r="S55" i="19"/>
  <c r="S51" i="19"/>
  <c r="S47" i="19"/>
  <c r="S71" i="19"/>
  <c r="S42" i="19"/>
  <c r="S65" i="19"/>
  <c r="S61" i="19"/>
  <c r="S57" i="19"/>
  <c r="S53" i="19"/>
  <c r="S49" i="19"/>
  <c r="S45" i="19"/>
  <c r="S69" i="19"/>
  <c r="J40" i="19"/>
  <c r="J65" i="19"/>
  <c r="J71" i="19"/>
  <c r="M59" i="19"/>
  <c r="M48" i="19"/>
  <c r="M47" i="19"/>
  <c r="M46" i="19"/>
  <c r="M60" i="19"/>
  <c r="M52" i="19"/>
  <c r="M51" i="19"/>
  <c r="M50" i="19"/>
  <c r="M55" i="19"/>
  <c r="M49" i="19"/>
  <c r="M63" i="19"/>
  <c r="M58" i="19"/>
  <c r="M42" i="19"/>
  <c r="M57" i="19"/>
  <c r="M65" i="19"/>
  <c r="E51" i="18"/>
  <c r="N40" i="18"/>
  <c r="K22" i="14"/>
  <c r="K42" i="14" s="1"/>
  <c r="M70" i="19"/>
  <c r="M56" i="19"/>
  <c r="D39" i="22"/>
  <c r="D42" i="22"/>
  <c r="K50" i="22"/>
  <c r="K44" i="22"/>
  <c r="K36" i="22"/>
  <c r="K34" i="22"/>
  <c r="K46" i="22"/>
  <c r="K38" i="22"/>
  <c r="D37" i="22"/>
  <c r="E44" i="26"/>
  <c r="E45" i="26"/>
  <c r="E47" i="26"/>
  <c r="E39" i="26"/>
  <c r="M42" i="26"/>
  <c r="M34" i="26"/>
  <c r="M47" i="26"/>
  <c r="M45" i="26"/>
  <c r="M37" i="26"/>
  <c r="U40" i="26"/>
  <c r="U45" i="26"/>
  <c r="U43" i="26"/>
  <c r="U35" i="26"/>
  <c r="M33" i="26"/>
  <c r="U39" i="26"/>
  <c r="E43" i="26"/>
  <c r="U66" i="19"/>
  <c r="U54" i="19"/>
  <c r="U53" i="19"/>
  <c r="U52" i="19"/>
  <c r="U61" i="19"/>
  <c r="U58" i="19"/>
  <c r="U57" i="19"/>
  <c r="U56" i="19"/>
  <c r="B40" i="19"/>
  <c r="B68" i="19" s="1"/>
  <c r="U43" i="19"/>
  <c r="U63" i="19"/>
  <c r="U65" i="19"/>
  <c r="Q22" i="14"/>
  <c r="Q45" i="14" s="1"/>
  <c r="P43" i="22"/>
  <c r="D34" i="22"/>
  <c r="K42" i="22"/>
  <c r="D45" i="22"/>
  <c r="K48" i="22"/>
  <c r="I47" i="26"/>
  <c r="I39" i="26"/>
  <c r="I44" i="26"/>
  <c r="I42" i="26"/>
  <c r="I34" i="26"/>
  <c r="Q45" i="26"/>
  <c r="Q37" i="26"/>
  <c r="Q46" i="26"/>
  <c r="Q40" i="26"/>
  <c r="E35" i="26"/>
  <c r="I38" i="26"/>
  <c r="M41" i="26"/>
  <c r="Q44" i="26"/>
  <c r="U47" i="26"/>
  <c r="M71" i="19"/>
  <c r="U72" i="19"/>
  <c r="U48" i="19"/>
  <c r="H71" i="18"/>
  <c r="M50" i="18"/>
  <c r="H69" i="18"/>
  <c r="L40" i="22"/>
  <c r="H50" i="22"/>
  <c r="H51" i="22"/>
  <c r="E72" i="19"/>
  <c r="E45" i="19"/>
  <c r="E46" i="19"/>
  <c r="E63" i="19"/>
  <c r="N70" i="18"/>
  <c r="H33" i="22"/>
  <c r="H35" i="22"/>
  <c r="H42" i="22"/>
  <c r="H43" i="22"/>
  <c r="H48" i="22"/>
  <c r="Q49" i="19"/>
  <c r="Q50" i="19"/>
  <c r="Q51" i="19"/>
  <c r="E56" i="19"/>
  <c r="E57" i="19"/>
  <c r="E58" i="19"/>
  <c r="Q60" i="19"/>
  <c r="E62" i="19"/>
  <c r="H72" i="18"/>
  <c r="R19" i="3"/>
  <c r="R33" i="3" s="1"/>
  <c r="AJ87" i="9"/>
  <c r="V48" i="5"/>
  <c r="V49" i="5"/>
  <c r="V44" i="5"/>
  <c r="V35" i="5"/>
  <c r="V40" i="5"/>
  <c r="V50" i="5"/>
  <c r="U48" i="18"/>
  <c r="U47" i="18"/>
  <c r="G42" i="18"/>
  <c r="F19" i="3"/>
  <c r="F33" i="3" s="1"/>
  <c r="V38" i="5"/>
  <c r="Q53" i="18"/>
  <c r="B41" i="18"/>
  <c r="J41" i="18"/>
  <c r="I47" i="18"/>
  <c r="B40" i="18"/>
  <c r="J40" i="18"/>
  <c r="I46" i="18"/>
  <c r="Q49" i="14"/>
  <c r="U48" i="14"/>
  <c r="U39" i="14"/>
  <c r="U43" i="14"/>
  <c r="U45" i="14"/>
  <c r="K47" i="14"/>
  <c r="O68" i="19"/>
  <c r="D39" i="15"/>
  <c r="D38" i="15"/>
  <c r="D35" i="15"/>
  <c r="D34" i="15"/>
  <c r="D49" i="15"/>
  <c r="D41" i="15"/>
  <c r="D37" i="15"/>
  <c r="D36" i="15"/>
  <c r="O46" i="15"/>
  <c r="O43" i="15"/>
  <c r="O35" i="15"/>
  <c r="O45" i="15"/>
  <c r="O37" i="15"/>
  <c r="O40" i="15"/>
  <c r="O38" i="15"/>
  <c r="O36" i="15"/>
  <c r="O34" i="15"/>
  <c r="N50" i="15"/>
  <c r="N41" i="15"/>
  <c r="N33" i="15"/>
  <c r="N43" i="15"/>
  <c r="N35" i="15"/>
  <c r="N36" i="15"/>
  <c r="N49" i="15"/>
  <c r="N47" i="15"/>
  <c r="R50" i="14"/>
  <c r="R45" i="14"/>
  <c r="R41" i="14"/>
  <c r="R37" i="14"/>
  <c r="R48" i="14"/>
  <c r="R43" i="14"/>
  <c r="R39" i="14"/>
  <c r="R35" i="14"/>
  <c r="R42" i="14"/>
  <c r="R34" i="14"/>
  <c r="R49" i="14"/>
  <c r="R40" i="14"/>
  <c r="R47" i="14"/>
  <c r="R38" i="14"/>
  <c r="R33" i="14"/>
  <c r="R44" i="14"/>
  <c r="R36" i="14"/>
  <c r="K50" i="15"/>
  <c r="K45" i="15"/>
  <c r="K41" i="15"/>
  <c r="K34" i="15"/>
  <c r="K48" i="15"/>
  <c r="K43" i="15"/>
  <c r="K39" i="15"/>
  <c r="K36" i="15"/>
  <c r="K44" i="15"/>
  <c r="K37" i="15"/>
  <c r="K46" i="15"/>
  <c r="K42" i="15"/>
  <c r="K35" i="15"/>
  <c r="K49" i="15"/>
  <c r="K40" i="15"/>
  <c r="K47" i="15"/>
  <c r="K38" i="15"/>
  <c r="L37" i="3"/>
  <c r="U19" i="3"/>
  <c r="G41" i="3"/>
  <c r="M38" i="3"/>
  <c r="M37" i="3"/>
  <c r="N46" i="27"/>
  <c r="R45" i="27"/>
  <c r="N42" i="27"/>
  <c r="R41" i="27"/>
  <c r="N38" i="27"/>
  <c r="R37" i="27"/>
  <c r="N34" i="27"/>
  <c r="N48" i="27" s="1"/>
  <c r="R33" i="27"/>
  <c r="O34" i="27"/>
  <c r="P38" i="27"/>
  <c r="Q46" i="27"/>
  <c r="U45" i="27"/>
  <c r="M43" i="27"/>
  <c r="Q42" i="27"/>
  <c r="U41" i="27"/>
  <c r="M39" i="27"/>
  <c r="Q38" i="27"/>
  <c r="U37" i="27"/>
  <c r="M35" i="27"/>
  <c r="Q34" i="27"/>
  <c r="U33" i="27"/>
  <c r="O45" i="27"/>
  <c r="O41" i="27"/>
  <c r="P43" i="27"/>
  <c r="P35" i="27"/>
  <c r="N47" i="27"/>
  <c r="P47" i="27"/>
  <c r="R47" i="27"/>
  <c r="U47" i="27"/>
  <c r="N44" i="27"/>
  <c r="R43" i="27"/>
  <c r="N40" i="27"/>
  <c r="R39" i="27"/>
  <c r="P42" i="27"/>
  <c r="P34" i="27"/>
  <c r="M45" i="27"/>
  <c r="Q44" i="27"/>
  <c r="U43" i="27"/>
  <c r="M41" i="27"/>
  <c r="Q40" i="27"/>
  <c r="U39" i="27"/>
  <c r="M37" i="27"/>
  <c r="Q36" i="27"/>
  <c r="M33" i="27"/>
  <c r="O47" i="27"/>
  <c r="O43" i="27"/>
  <c r="O39" i="27"/>
  <c r="O38" i="27"/>
  <c r="O35" i="27"/>
  <c r="M46" i="3"/>
  <c r="Y126" i="9"/>
  <c r="K41" i="3"/>
  <c r="O42" i="3"/>
  <c r="O47" i="3"/>
  <c r="S42" i="3"/>
  <c r="S35" i="3"/>
  <c r="G45" i="3"/>
  <c r="F34" i="3"/>
  <c r="I37" i="3"/>
  <c r="R45" i="3"/>
  <c r="R37" i="3"/>
  <c r="M35" i="3"/>
  <c r="E35" i="3"/>
  <c r="F37" i="3"/>
  <c r="O39" i="3"/>
  <c r="O43" i="3"/>
  <c r="R42" i="3"/>
  <c r="S47" i="26"/>
  <c r="K33" i="26"/>
  <c r="K47" i="26"/>
  <c r="O44" i="26"/>
  <c r="O42" i="26"/>
  <c r="G46" i="26"/>
  <c r="G44" i="26"/>
  <c r="O38" i="3"/>
  <c r="M41" i="3"/>
  <c r="I36" i="3"/>
  <c r="AC122" i="9"/>
  <c r="L34" i="26"/>
  <c r="H33" i="26"/>
  <c r="O45" i="26"/>
  <c r="K42" i="26"/>
  <c r="G39" i="26"/>
  <c r="O37" i="26"/>
  <c r="K34" i="26"/>
  <c r="T47" i="26"/>
  <c r="D47" i="26"/>
  <c r="H46" i="26"/>
  <c r="L45" i="26"/>
  <c r="P44" i="26"/>
  <c r="T43" i="26"/>
  <c r="D43" i="26"/>
  <c r="H42" i="26"/>
  <c r="L41" i="26"/>
  <c r="P40" i="26"/>
  <c r="T39" i="26"/>
  <c r="D39" i="26"/>
  <c r="D38" i="26"/>
  <c r="H37" i="26"/>
  <c r="H34" i="26"/>
  <c r="H36" i="26"/>
  <c r="Q33" i="26"/>
  <c r="M38" i="26"/>
  <c r="K37" i="3"/>
  <c r="E41" i="3"/>
  <c r="G36" i="3"/>
  <c r="K41" i="26"/>
  <c r="K39" i="26"/>
  <c r="O36" i="26"/>
  <c r="O34" i="26"/>
  <c r="G38" i="26"/>
  <c r="G36" i="26"/>
  <c r="M47" i="3"/>
  <c r="K34" i="3"/>
  <c r="O34" i="3"/>
  <c r="T34" i="26"/>
  <c r="K46" i="26"/>
  <c r="G43" i="26"/>
  <c r="O41" i="26"/>
  <c r="L47" i="26"/>
  <c r="P46" i="26"/>
  <c r="T45" i="26"/>
  <c r="D45" i="26"/>
  <c r="H44" i="26"/>
  <c r="L43" i="26"/>
  <c r="T41" i="26"/>
  <c r="D41" i="26"/>
  <c r="L39" i="26"/>
  <c r="P38" i="26"/>
  <c r="L36" i="26"/>
  <c r="D35" i="26"/>
  <c r="L33" i="26"/>
  <c r="Q36" i="26"/>
  <c r="E37" i="3"/>
  <c r="E40" i="3"/>
  <c r="O41" i="3"/>
  <c r="I42" i="3"/>
  <c r="B46" i="26"/>
  <c r="B42" i="26"/>
  <c r="B38" i="26"/>
  <c r="B45" i="26"/>
  <c r="B41" i="26"/>
  <c r="N47" i="3"/>
  <c r="N39" i="3"/>
  <c r="AB126" i="9"/>
  <c r="N42" i="3"/>
  <c r="U41" i="3"/>
  <c r="U35" i="3"/>
  <c r="E46" i="3"/>
  <c r="AI126" i="9"/>
  <c r="G33" i="3"/>
  <c r="G44" i="3"/>
  <c r="F41" i="3"/>
  <c r="O35" i="3"/>
  <c r="O45" i="3"/>
  <c r="AC126" i="9"/>
  <c r="M40" i="3"/>
  <c r="O33" i="3"/>
  <c r="L33" i="3"/>
  <c r="AF124" i="9"/>
  <c r="G37" i="3"/>
  <c r="O37" i="3"/>
  <c r="O40" i="3"/>
  <c r="G46" i="3"/>
  <c r="O46" i="3"/>
  <c r="F47" i="3"/>
  <c r="U33" i="3"/>
  <c r="G42" i="3"/>
  <c r="T126" i="9"/>
  <c r="O36" i="3"/>
  <c r="M36" i="3"/>
  <c r="E34" i="3"/>
  <c r="J40" i="3"/>
  <c r="O44" i="3"/>
  <c r="V126" i="9"/>
  <c r="H34" i="3"/>
  <c r="H35" i="3"/>
  <c r="H43" i="3"/>
  <c r="H37" i="3"/>
  <c r="H47" i="3"/>
  <c r="H36" i="3"/>
  <c r="H42" i="3"/>
  <c r="H39" i="3"/>
  <c r="H38" i="3"/>
  <c r="H46" i="3"/>
  <c r="H33" i="3"/>
  <c r="P43" i="3"/>
  <c r="P40" i="3"/>
  <c r="P37" i="3"/>
  <c r="P42" i="3"/>
  <c r="P38" i="3"/>
  <c r="P36" i="3"/>
  <c r="P34" i="3"/>
  <c r="P47" i="3"/>
  <c r="P44" i="3"/>
  <c r="AD126" i="9"/>
  <c r="T47" i="3"/>
  <c r="T44" i="3"/>
  <c r="H45" i="3"/>
  <c r="J45" i="3"/>
  <c r="S34" i="3"/>
  <c r="F35" i="3"/>
  <c r="T119" i="9"/>
  <c r="X119" i="9"/>
  <c r="P35" i="3"/>
  <c r="Z121" i="9"/>
  <c r="L38" i="3"/>
  <c r="Y123" i="9"/>
  <c r="K40" i="3"/>
  <c r="H41" i="3"/>
  <c r="L41" i="3"/>
  <c r="P41" i="3"/>
  <c r="X124" i="9"/>
  <c r="K43" i="3"/>
  <c r="H44" i="3"/>
  <c r="L44" i="3"/>
  <c r="N35" i="3"/>
  <c r="N38" i="3"/>
  <c r="U37" i="3"/>
  <c r="P33" i="3"/>
  <c r="M42" i="3"/>
  <c r="L43" i="3"/>
  <c r="S39" i="3"/>
  <c r="E43" i="3"/>
  <c r="E39" i="3"/>
  <c r="S126" i="9"/>
  <c r="E42" i="3"/>
  <c r="V125" i="9"/>
  <c r="AG118" i="9"/>
  <c r="W118" i="9"/>
  <c r="M34" i="3"/>
  <c r="AA118" i="9"/>
  <c r="AE121" i="9"/>
  <c r="Y122" i="9"/>
  <c r="K39" i="3"/>
  <c r="V123" i="9"/>
  <c r="H40" i="3"/>
  <c r="I41" i="3"/>
  <c r="K42" i="3"/>
  <c r="V19" i="3"/>
  <c r="K45" i="3"/>
  <c r="K35" i="3"/>
  <c r="K33" i="3"/>
  <c r="I39" i="3"/>
  <c r="I35" i="3"/>
  <c r="S33" i="3"/>
  <c r="D19" i="3"/>
  <c r="L39" i="3"/>
  <c r="AF121" i="9"/>
  <c r="AD122" i="9"/>
  <c r="P39" i="3"/>
  <c r="W123" i="9"/>
  <c r="I40" i="3"/>
  <c r="P45" i="3"/>
  <c r="K46" i="3"/>
  <c r="S46" i="3"/>
  <c r="N36" i="3"/>
  <c r="G34" i="3"/>
  <c r="F39" i="3"/>
  <c r="F45" i="3"/>
  <c r="F36" i="3"/>
  <c r="E38" i="3"/>
  <c r="K47" i="3"/>
  <c r="K36" i="3"/>
  <c r="E44" i="3"/>
  <c r="I38" i="3"/>
  <c r="M44" i="3"/>
  <c r="AA126" i="9"/>
  <c r="M43" i="3"/>
  <c r="Z125" i="9"/>
  <c r="R125" i="9"/>
  <c r="E33" i="3"/>
  <c r="M33" i="3"/>
  <c r="Q19" i="3"/>
  <c r="Q33" i="3" s="1"/>
  <c r="AD119" i="9"/>
  <c r="E36" i="3"/>
  <c r="S120" i="9"/>
  <c r="Y121" i="9"/>
  <c r="K38" i="3"/>
  <c r="M39" i="3"/>
  <c r="AA122" i="9"/>
  <c r="F40" i="3"/>
  <c r="K44" i="3"/>
  <c r="Y125" i="9"/>
  <c r="E45" i="3"/>
  <c r="M45" i="3"/>
  <c r="P46" i="3"/>
  <c r="V47" i="5"/>
  <c r="V39" i="5"/>
  <c r="V43" i="5"/>
  <c r="V25" i="5"/>
  <c r="AJ80" i="9"/>
  <c r="V33" i="5"/>
  <c r="V34" i="5"/>
  <c r="V45" i="5"/>
  <c r="V41" i="5"/>
  <c r="V32" i="5"/>
  <c r="M49" i="23"/>
  <c r="U42" i="23"/>
  <c r="U43" i="23"/>
  <c r="U45" i="23"/>
  <c r="U51" i="23"/>
  <c r="M48" i="23"/>
  <c r="M37" i="23"/>
  <c r="M43" i="23"/>
  <c r="M51" i="23"/>
  <c r="E46" i="23"/>
  <c r="E48" i="23"/>
  <c r="E33" i="23"/>
  <c r="N50" i="23"/>
  <c r="F48" i="23"/>
  <c r="N47" i="23"/>
  <c r="F46" i="23"/>
  <c r="N44" i="23"/>
  <c r="F42" i="23"/>
  <c r="N40" i="23"/>
  <c r="F38" i="23"/>
  <c r="N36" i="23"/>
  <c r="F34" i="23"/>
  <c r="O42" i="23"/>
  <c r="O36" i="23"/>
  <c r="O53" i="23" s="1"/>
  <c r="G33" i="23"/>
  <c r="M42" i="23"/>
  <c r="E36" i="23"/>
  <c r="G50" i="23"/>
  <c r="O48" i="23"/>
  <c r="G47" i="23"/>
  <c r="G41" i="23"/>
  <c r="O39" i="23"/>
  <c r="G35" i="23"/>
  <c r="F51" i="23"/>
  <c r="N51" i="23"/>
  <c r="E40" i="23"/>
  <c r="U46" i="23"/>
  <c r="U50" i="23"/>
  <c r="U54" i="23" s="1"/>
  <c r="U35" i="23"/>
  <c r="U53" i="23" s="1"/>
  <c r="M44" i="23"/>
  <c r="M41" i="23"/>
  <c r="E34" i="23"/>
  <c r="E50" i="23"/>
  <c r="E39" i="23"/>
  <c r="F50" i="23"/>
  <c r="F54" i="23"/>
  <c r="N48" i="23"/>
  <c r="N46" i="23"/>
  <c r="F44" i="23"/>
  <c r="N42" i="23"/>
  <c r="F40" i="23"/>
  <c r="N38" i="23"/>
  <c r="G40" i="23"/>
  <c r="O38" i="23"/>
  <c r="O47" i="23"/>
  <c r="O54" i="23" s="1"/>
  <c r="O43" i="23"/>
  <c r="O37" i="23"/>
  <c r="Q24" i="5"/>
  <c r="T23" i="5"/>
  <c r="K24" i="5"/>
  <c r="C36" i="22"/>
  <c r="C47" i="22"/>
  <c r="C43" i="22"/>
  <c r="C39" i="22"/>
  <c r="C35" i="22"/>
  <c r="C50" i="22"/>
  <c r="C38" i="22"/>
  <c r="C44" i="22"/>
  <c r="O35" i="22"/>
  <c r="O46" i="22"/>
  <c r="O38" i="22"/>
  <c r="O33" i="22"/>
  <c r="O50" i="22"/>
  <c r="Q50" i="22"/>
  <c r="U48" i="22"/>
  <c r="I47" i="22"/>
  <c r="Q43" i="22"/>
  <c r="U41" i="22"/>
  <c r="E40" i="22"/>
  <c r="U34" i="22"/>
  <c r="S39" i="22"/>
  <c r="AH80" i="9"/>
  <c r="O34" i="22"/>
  <c r="O37" i="22"/>
  <c r="O43" i="22"/>
  <c r="O51" i="22"/>
  <c r="U49" i="22"/>
  <c r="U47" i="22"/>
  <c r="U42" i="22"/>
  <c r="U40" i="22"/>
  <c r="I39" i="22"/>
  <c r="Q35" i="22"/>
  <c r="U33" i="22"/>
  <c r="H46" i="22"/>
  <c r="S50" i="22"/>
  <c r="L39" i="22"/>
  <c r="P37" i="22"/>
  <c r="D41" i="22"/>
  <c r="D40" i="22"/>
  <c r="U50" i="22"/>
  <c r="E50" i="22"/>
  <c r="I49" i="22"/>
  <c r="I48" i="22"/>
  <c r="M47" i="22"/>
  <c r="Q46" i="22"/>
  <c r="Q45" i="22"/>
  <c r="Q44" i="22"/>
  <c r="U43" i="22"/>
  <c r="E43" i="22"/>
  <c r="I42" i="22"/>
  <c r="I41" i="22"/>
  <c r="I40" i="22"/>
  <c r="M39" i="22"/>
  <c r="Q38" i="22"/>
  <c r="Q37" i="22"/>
  <c r="Q36" i="22"/>
  <c r="U35" i="22"/>
  <c r="E35" i="22"/>
  <c r="I34" i="22"/>
  <c r="I33" i="22"/>
  <c r="S41" i="22"/>
  <c r="C51" i="22"/>
  <c r="E51" i="22"/>
  <c r="I51" i="22"/>
  <c r="Q51" i="22"/>
  <c r="Q54" i="22"/>
  <c r="H34" i="22"/>
  <c r="H39" i="22"/>
  <c r="D44" i="22"/>
  <c r="D51" i="22"/>
  <c r="D33" i="22"/>
  <c r="D48" i="22"/>
  <c r="M50" i="22"/>
  <c r="Q49" i="22"/>
  <c r="Q48" i="22"/>
  <c r="E47" i="22"/>
  <c r="E54" i="22" s="1"/>
  <c r="I46" i="22"/>
  <c r="I45" i="22"/>
  <c r="I44" i="22"/>
  <c r="M43" i="22"/>
  <c r="Q42" i="22"/>
  <c r="Q41" i="22"/>
  <c r="Q40" i="22"/>
  <c r="U39" i="22"/>
  <c r="I38" i="22"/>
  <c r="I37" i="22"/>
  <c r="M35" i="22"/>
  <c r="M53" i="22"/>
  <c r="Q34" i="22"/>
  <c r="S33" i="22"/>
  <c r="D36" i="22"/>
  <c r="C42" i="22"/>
  <c r="D47" i="22"/>
  <c r="D50" i="22"/>
  <c r="D54" i="22" s="1"/>
  <c r="O25" i="5"/>
  <c r="K53" i="22"/>
  <c r="P40" i="22"/>
  <c r="R49" i="22"/>
  <c r="N51" i="22"/>
  <c r="N33" i="22"/>
  <c r="N34" i="22"/>
  <c r="N35" i="22"/>
  <c r="N36" i="22"/>
  <c r="N37" i="22"/>
  <c r="N38" i="22"/>
  <c r="N39" i="22"/>
  <c r="N40" i="22"/>
  <c r="N41" i="22"/>
  <c r="N42" i="22"/>
  <c r="N43" i="22"/>
  <c r="N44" i="22"/>
  <c r="N45" i="22"/>
  <c r="N46" i="22"/>
  <c r="N47" i="22"/>
  <c r="S40" i="22"/>
  <c r="P46" i="22"/>
  <c r="M25" i="5"/>
  <c r="S42" i="22"/>
  <c r="P33" i="22"/>
  <c r="N50" i="22"/>
  <c r="N49" i="22"/>
  <c r="R46" i="22"/>
  <c r="R44" i="22"/>
  <c r="R42" i="22"/>
  <c r="R40" i="22"/>
  <c r="R38" i="22"/>
  <c r="R36" i="22"/>
  <c r="R34" i="22"/>
  <c r="S43" i="22"/>
  <c r="S35" i="22"/>
  <c r="E33" i="22"/>
  <c r="E37" i="22"/>
  <c r="E41" i="22"/>
  <c r="E45" i="22"/>
  <c r="E48" i="22"/>
  <c r="E34" i="22"/>
  <c r="E53" i="22" s="1"/>
  <c r="E38" i="22"/>
  <c r="E42" i="22"/>
  <c r="E46" i="22"/>
  <c r="E49" i="22"/>
  <c r="L49" i="22"/>
  <c r="L47" i="22"/>
  <c r="L44" i="22"/>
  <c r="L43" i="22"/>
  <c r="L41" i="22"/>
  <c r="L36" i="22"/>
  <c r="L35" i="22"/>
  <c r="L51" i="22"/>
  <c r="L37" i="22"/>
  <c r="L38" i="22"/>
  <c r="L45" i="22"/>
  <c r="L50" i="22"/>
  <c r="L33" i="22"/>
  <c r="L46" i="22"/>
  <c r="T44" i="22"/>
  <c r="T33" i="22"/>
  <c r="T53" i="22" s="1"/>
  <c r="T38" i="22"/>
  <c r="T47" i="22"/>
  <c r="T40" i="22"/>
  <c r="T43" i="22"/>
  <c r="T51" i="22"/>
  <c r="T37" i="22"/>
  <c r="T42" i="22"/>
  <c r="S36" i="22"/>
  <c r="P50" i="22"/>
  <c r="P51" i="22"/>
  <c r="P54" i="22" s="1"/>
  <c r="P47" i="22"/>
  <c r="P49" i="22"/>
  <c r="P35" i="22"/>
  <c r="P45" i="22"/>
  <c r="P48" i="22"/>
  <c r="P34" i="22"/>
  <c r="P53" i="22" s="1"/>
  <c r="P36" i="22"/>
  <c r="G39" i="22"/>
  <c r="G50" i="22"/>
  <c r="G34" i="22"/>
  <c r="G36" i="22"/>
  <c r="G38" i="22"/>
  <c r="G40" i="22"/>
  <c r="G42" i="22"/>
  <c r="G44" i="22"/>
  <c r="G46" i="22"/>
  <c r="G33" i="22"/>
  <c r="G43" i="22"/>
  <c r="G51" i="22"/>
  <c r="G35" i="22"/>
  <c r="G49" i="22"/>
  <c r="S48" i="22"/>
  <c r="S47" i="22"/>
  <c r="S46" i="22"/>
  <c r="S38" i="22"/>
  <c r="S51" i="22"/>
  <c r="S49" i="22"/>
  <c r="P38" i="22"/>
  <c r="S34" i="22"/>
  <c r="P42" i="22"/>
  <c r="P44" i="22"/>
  <c r="R47" i="22"/>
  <c r="G48" i="22"/>
  <c r="S45" i="22"/>
  <c r="S37" i="22"/>
  <c r="J51" i="22"/>
  <c r="J33" i="22"/>
  <c r="J34" i="22"/>
  <c r="J35" i="22"/>
  <c r="J36" i="22"/>
  <c r="J37" i="22"/>
  <c r="J38" i="22"/>
  <c r="J39" i="22"/>
  <c r="J40" i="22"/>
  <c r="J41" i="22"/>
  <c r="J42" i="22"/>
  <c r="J43" i="22"/>
  <c r="J44" i="22"/>
  <c r="J45" i="22"/>
  <c r="J46" i="22"/>
  <c r="J47" i="22"/>
  <c r="J48" i="22"/>
  <c r="J49" i="22"/>
  <c r="J50" i="22"/>
  <c r="R51" i="22"/>
  <c r="L34" i="22"/>
  <c r="L53" i="22" s="1"/>
  <c r="G37" i="22"/>
  <c r="P39" i="22"/>
  <c r="L42" i="22"/>
  <c r="G45" i="22"/>
  <c r="G47" i="22"/>
  <c r="D35" i="22"/>
  <c r="H36" i="22"/>
  <c r="H53" i="22" s="1"/>
  <c r="H37" i="22"/>
  <c r="C40" i="22"/>
  <c r="H41" i="22"/>
  <c r="D43" i="22"/>
  <c r="H44" i="22"/>
  <c r="H45" i="22"/>
  <c r="H47" i="22"/>
  <c r="D49" i="22"/>
  <c r="N25" i="5"/>
  <c r="D38" i="22"/>
  <c r="T45" i="5"/>
  <c r="U25" i="5"/>
  <c r="K25" i="5"/>
  <c r="L24" i="5"/>
  <c r="T24" i="5"/>
  <c r="J24" i="5"/>
  <c r="P25" i="5"/>
  <c r="N24" i="5"/>
  <c r="N23" i="5"/>
  <c r="N35" i="5" s="1"/>
  <c r="J25" i="5"/>
  <c r="R25" i="5"/>
  <c r="T25" i="5"/>
  <c r="P24" i="5"/>
  <c r="G24" i="5"/>
  <c r="T39" i="5"/>
  <c r="K23" i="5"/>
  <c r="K41" i="5" s="1"/>
  <c r="S24" i="5"/>
  <c r="H25" i="5"/>
  <c r="AD86" i="9"/>
  <c r="G25" i="5"/>
  <c r="M24" i="5"/>
  <c r="I24" i="5"/>
  <c r="H22" i="2"/>
  <c r="H49" i="2" s="1"/>
  <c r="L22" i="2"/>
  <c r="L38" i="2" s="1"/>
  <c r="I22" i="2"/>
  <c r="I45" i="2" s="1"/>
  <c r="Q22" i="2"/>
  <c r="C42" i="15"/>
  <c r="C48" i="15"/>
  <c r="C36" i="15"/>
  <c r="C34" i="15"/>
  <c r="C47" i="15"/>
  <c r="C33" i="15"/>
  <c r="C41" i="15"/>
  <c r="C50" i="15"/>
  <c r="C49" i="15"/>
  <c r="C46" i="15"/>
  <c r="C39" i="15"/>
  <c r="C40" i="15"/>
  <c r="C35" i="15"/>
  <c r="P46" i="15"/>
  <c r="J34" i="15"/>
  <c r="J46" i="15"/>
  <c r="J47" i="15"/>
  <c r="J36" i="15"/>
  <c r="F46" i="15"/>
  <c r="R50" i="15"/>
  <c r="R48" i="15"/>
  <c r="F33" i="15"/>
  <c r="F48" i="15"/>
  <c r="F40" i="15"/>
  <c r="F38" i="15"/>
  <c r="M33" i="15"/>
  <c r="S33" i="15"/>
  <c r="P41" i="15"/>
  <c r="P50" i="15"/>
  <c r="P40" i="15"/>
  <c r="P49" i="15"/>
  <c r="T38" i="15"/>
  <c r="T48" i="15"/>
  <c r="T37" i="15"/>
  <c r="T45" i="15"/>
  <c r="G33" i="15"/>
  <c r="R42" i="15"/>
  <c r="M38" i="15"/>
  <c r="M48" i="15"/>
  <c r="M41" i="15"/>
  <c r="M49" i="15"/>
  <c r="G36" i="15"/>
  <c r="G40" i="15"/>
  <c r="G44" i="15"/>
  <c r="G49" i="15"/>
  <c r="J48" i="15"/>
  <c r="S34" i="15"/>
  <c r="S38" i="15"/>
  <c r="S42" i="15"/>
  <c r="S47" i="15"/>
  <c r="T46" i="15"/>
  <c r="I39" i="15"/>
  <c r="I47" i="15"/>
  <c r="I36" i="15"/>
  <c r="I44" i="15"/>
  <c r="J39" i="15"/>
  <c r="R49" i="15"/>
  <c r="R46" i="15"/>
  <c r="J43" i="15"/>
  <c r="J44" i="15"/>
  <c r="R33" i="15"/>
  <c r="R44" i="15"/>
  <c r="R41" i="15"/>
  <c r="R39" i="15"/>
  <c r="F37" i="15"/>
  <c r="F50" i="15"/>
  <c r="F43" i="15"/>
  <c r="F49" i="15"/>
  <c r="P37" i="15"/>
  <c r="P45" i="15"/>
  <c r="P36" i="15"/>
  <c r="P44" i="15"/>
  <c r="T36" i="15"/>
  <c r="T42" i="15"/>
  <c r="T50" i="15"/>
  <c r="T41" i="15"/>
  <c r="S46" i="15"/>
  <c r="M34" i="15"/>
  <c r="M42" i="15"/>
  <c r="M37" i="15"/>
  <c r="G34" i="15"/>
  <c r="G38" i="15"/>
  <c r="G42" i="15"/>
  <c r="G47" i="15"/>
  <c r="S36" i="15"/>
  <c r="S40" i="15"/>
  <c r="S44" i="15"/>
  <c r="I35" i="15"/>
  <c r="I43" i="15"/>
  <c r="I50" i="15"/>
  <c r="P46" i="2"/>
  <c r="U47" i="14"/>
  <c r="U38" i="14"/>
  <c r="Q37" i="14"/>
  <c r="L48" i="14"/>
  <c r="L43" i="14"/>
  <c r="L46" i="14"/>
  <c r="S36" i="14"/>
  <c r="S44" i="14"/>
  <c r="M42" i="14"/>
  <c r="M50" i="14"/>
  <c r="U36" i="14"/>
  <c r="U49" i="14"/>
  <c r="U42" i="14"/>
  <c r="U40" i="14"/>
  <c r="U34" i="14"/>
  <c r="Q50" i="14"/>
  <c r="Q41" i="14"/>
  <c r="L36" i="14"/>
  <c r="L33" i="14"/>
  <c r="L49" i="14"/>
  <c r="L47" i="14"/>
  <c r="N43" i="14"/>
  <c r="F36" i="14"/>
  <c r="F40" i="14"/>
  <c r="F44" i="14"/>
  <c r="F49" i="14"/>
  <c r="M33" i="14"/>
  <c r="M38" i="14"/>
  <c r="M35" i="14"/>
  <c r="M36" i="14"/>
  <c r="T33" i="14"/>
  <c r="T37" i="14"/>
  <c r="T41" i="14"/>
  <c r="T45" i="14"/>
  <c r="T49" i="14"/>
  <c r="L34" i="14"/>
  <c r="L50" i="14"/>
  <c r="S33" i="14"/>
  <c r="S37" i="14"/>
  <c r="S41" i="14"/>
  <c r="S45" i="14"/>
  <c r="S50" i="14"/>
  <c r="M43" i="14"/>
  <c r="M47" i="14"/>
  <c r="U37" i="14"/>
  <c r="U33" i="14"/>
  <c r="K46" i="14"/>
  <c r="L45" i="14"/>
  <c r="M34" i="14"/>
  <c r="S40" i="14"/>
  <c r="S49" i="14"/>
  <c r="M46" i="14"/>
  <c r="K49" i="14"/>
  <c r="U41" i="14"/>
  <c r="U35" i="14"/>
  <c r="U50" i="14"/>
  <c r="U44" i="14"/>
  <c r="Q33" i="14"/>
  <c r="Q40" i="14"/>
  <c r="L44" i="14"/>
  <c r="L37" i="14"/>
  <c r="L35" i="14"/>
  <c r="F46" i="14"/>
  <c r="F37" i="14"/>
  <c r="F41" i="14"/>
  <c r="F45" i="14"/>
  <c r="M37" i="14"/>
  <c r="M39" i="14"/>
  <c r="T34" i="14"/>
  <c r="T38" i="14"/>
  <c r="T42" i="14"/>
  <c r="T46" i="14"/>
  <c r="S34" i="14"/>
  <c r="S38" i="14"/>
  <c r="S42" i="14"/>
  <c r="M40" i="14"/>
  <c r="M44" i="14"/>
  <c r="P45" i="2"/>
  <c r="P32" i="2"/>
  <c r="D22" i="2"/>
  <c r="R35" i="2"/>
  <c r="P49" i="2"/>
  <c r="P44" i="2"/>
  <c r="P37" i="2"/>
  <c r="P34" i="2"/>
  <c r="P41" i="2"/>
  <c r="P39" i="2"/>
  <c r="P48" i="2"/>
  <c r="W51" i="19"/>
  <c r="W53" i="19"/>
  <c r="W63" i="19"/>
  <c r="W46" i="19"/>
  <c r="W48" i="19"/>
  <c r="W58" i="19"/>
  <c r="N64" i="18"/>
  <c r="N62" i="18"/>
  <c r="N60" i="18"/>
  <c r="N58" i="18"/>
  <c r="N56" i="18"/>
  <c r="N54" i="18"/>
  <c r="N52" i="18"/>
  <c r="N50" i="18"/>
  <c r="N48" i="18"/>
  <c r="P40" i="18"/>
  <c r="P59" i="18"/>
  <c r="P46" i="18"/>
  <c r="K45" i="18"/>
  <c r="T44" i="18"/>
  <c r="U44" i="18"/>
  <c r="F65" i="18"/>
  <c r="N71" i="18"/>
  <c r="N67" i="18"/>
  <c r="N63" i="18"/>
  <c r="N61" i="18"/>
  <c r="N59" i="18"/>
  <c r="N57" i="18"/>
  <c r="N55" i="18"/>
  <c r="N53" i="18"/>
  <c r="N51" i="18"/>
  <c r="N49" i="18"/>
  <c r="N47" i="18"/>
  <c r="N45" i="18"/>
  <c r="P41" i="18"/>
  <c r="P63" i="18"/>
  <c r="P61" i="18"/>
  <c r="P52" i="18"/>
  <c r="T49" i="18"/>
  <c r="T47" i="18"/>
  <c r="P64" i="18"/>
  <c r="P58" i="18"/>
  <c r="P53" i="18"/>
  <c r="P51" i="18"/>
  <c r="P49" i="18"/>
  <c r="Q54" i="18"/>
  <c r="D70" i="18"/>
  <c r="L70" i="18"/>
  <c r="P69" i="18"/>
  <c r="P71" i="18"/>
  <c r="F72" i="18"/>
  <c r="J72" i="18"/>
  <c r="N72" i="18"/>
  <c r="P72" i="18"/>
  <c r="N42" i="18"/>
  <c r="N46" i="18"/>
  <c r="T41" i="18"/>
  <c r="P65" i="18"/>
  <c r="P48" i="18"/>
  <c r="K63" i="18"/>
  <c r="K61" i="18"/>
  <c r="K59" i="18"/>
  <c r="K57" i="18"/>
  <c r="K55" i="18"/>
  <c r="K53" i="18"/>
  <c r="K51" i="18"/>
  <c r="K49" i="18"/>
  <c r="K47" i="18"/>
  <c r="P55" i="18"/>
  <c r="P47" i="18"/>
  <c r="G41" i="18"/>
  <c r="F42" i="18"/>
  <c r="N69" i="18"/>
  <c r="N41" i="18"/>
  <c r="F64" i="18"/>
  <c r="F62" i="18"/>
  <c r="F60" i="18"/>
  <c r="F58" i="18"/>
  <c r="F56" i="18"/>
  <c r="F54" i="18"/>
  <c r="F52" i="18"/>
  <c r="F50" i="18"/>
  <c r="F48" i="18"/>
  <c r="F46" i="18"/>
  <c r="P67" i="18"/>
  <c r="T64" i="18"/>
  <c r="T62" i="18"/>
  <c r="P56" i="18"/>
  <c r="P54" i="18"/>
  <c r="T43" i="18"/>
  <c r="P62" i="18"/>
  <c r="P60" i="18"/>
  <c r="P57" i="18"/>
  <c r="T54" i="18"/>
  <c r="T52" i="18"/>
  <c r="T50" i="18"/>
  <c r="P45" i="18"/>
  <c r="U46" i="18"/>
  <c r="Q40" i="18"/>
  <c r="K65" i="18"/>
  <c r="E71" i="18"/>
  <c r="U71" i="18"/>
  <c r="K72" i="18"/>
  <c r="D69" i="18"/>
  <c r="R69" i="18"/>
  <c r="T69" i="18"/>
  <c r="S71" i="18"/>
  <c r="T72" i="18"/>
  <c r="Q52" i="18"/>
  <c r="R40" i="18"/>
  <c r="R41" i="18"/>
  <c r="Q57" i="18"/>
  <c r="G70" i="18"/>
  <c r="F41" i="18"/>
  <c r="M46" i="18"/>
  <c r="R65" i="18"/>
  <c r="R62" i="18"/>
  <c r="F61" i="18"/>
  <c r="R58" i="18"/>
  <c r="F57" i="18"/>
  <c r="R54" i="18"/>
  <c r="F53" i="18"/>
  <c r="R50" i="18"/>
  <c r="F49" i="18"/>
  <c r="R46" i="18"/>
  <c r="F45" i="18"/>
  <c r="T60" i="18"/>
  <c r="T58" i="18"/>
  <c r="T53" i="18"/>
  <c r="T51" i="18"/>
  <c r="D45" i="18"/>
  <c r="S65" i="18"/>
  <c r="S62" i="18"/>
  <c r="G61" i="18"/>
  <c r="S58" i="18"/>
  <c r="G57" i="18"/>
  <c r="S54" i="18"/>
  <c r="G53" i="18"/>
  <c r="S50" i="18"/>
  <c r="G49" i="18"/>
  <c r="S46" i="18"/>
  <c r="G45" i="18"/>
  <c r="T67" i="18"/>
  <c r="D65" i="18"/>
  <c r="T59" i="18"/>
  <c r="D58" i="18"/>
  <c r="D56" i="18"/>
  <c r="T48" i="18"/>
  <c r="T46" i="18"/>
  <c r="M56" i="18"/>
  <c r="M59" i="18"/>
  <c r="Q46" i="18"/>
  <c r="I70" i="18"/>
  <c r="Q42" i="18"/>
  <c r="M62" i="18"/>
  <c r="I61" i="18"/>
  <c r="R43" i="18"/>
  <c r="T42" i="18"/>
  <c r="F70" i="18"/>
  <c r="D72" i="18"/>
  <c r="K40" i="18"/>
  <c r="O42" i="18"/>
  <c r="F69" i="18"/>
  <c r="D71" i="18"/>
  <c r="G71" i="18"/>
  <c r="R71" i="18"/>
  <c r="T71" i="18"/>
  <c r="R72" i="18"/>
  <c r="R42" i="18"/>
  <c r="I51" i="18"/>
  <c r="F40" i="18"/>
  <c r="M57" i="18"/>
  <c r="R66" i="18"/>
  <c r="R64" i="18"/>
  <c r="F63" i="18"/>
  <c r="R60" i="18"/>
  <c r="F59" i="18"/>
  <c r="R56" i="18"/>
  <c r="F55" i="18"/>
  <c r="R52" i="18"/>
  <c r="F51" i="18"/>
  <c r="R48" i="18"/>
  <c r="R44" i="18"/>
  <c r="D41" i="18"/>
  <c r="D40" i="18"/>
  <c r="D60" i="18"/>
  <c r="D53" i="18"/>
  <c r="D51" i="18"/>
  <c r="T45" i="18"/>
  <c r="S66" i="18"/>
  <c r="S64" i="18"/>
  <c r="G63" i="18"/>
  <c r="S60" i="18"/>
  <c r="G59" i="18"/>
  <c r="S56" i="18"/>
  <c r="G55" i="18"/>
  <c r="S52" i="18"/>
  <c r="G51" i="18"/>
  <c r="S48" i="18"/>
  <c r="G47" i="18"/>
  <c r="S44" i="18"/>
  <c r="T65" i="18"/>
  <c r="D59" i="18"/>
  <c r="T56" i="18"/>
  <c r="D48" i="18"/>
  <c r="D46" i="18"/>
  <c r="Q59" i="18"/>
  <c r="I53" i="18"/>
  <c r="I56" i="18"/>
  <c r="Q72" i="18"/>
  <c r="Q64" i="18"/>
  <c r="Q65" i="18"/>
  <c r="M41" i="18"/>
  <c r="I42" i="18"/>
  <c r="D42" i="18"/>
  <c r="G65" i="18"/>
  <c r="S43" i="18"/>
  <c r="M72" i="18"/>
  <c r="Q56" i="18"/>
  <c r="I59" i="18"/>
  <c r="Q49" i="18"/>
  <c r="M53" i="18"/>
  <c r="M49" i="18"/>
  <c r="M54" i="18"/>
  <c r="E59" i="18"/>
  <c r="E56" i="18"/>
  <c r="H41" i="18"/>
  <c r="H63" i="18"/>
  <c r="H52" i="18"/>
  <c r="H53" i="18"/>
  <c r="H47" i="18"/>
  <c r="U58" i="18"/>
  <c r="Q55" i="18"/>
  <c r="M52" i="18"/>
  <c r="I49" i="18"/>
  <c r="E46" i="18"/>
  <c r="Q58" i="18"/>
  <c r="M55" i="18"/>
  <c r="I52" i="18"/>
  <c r="E49" i="18"/>
  <c r="Q71" i="18"/>
  <c r="E70" i="18"/>
  <c r="I69" i="18"/>
  <c r="U40" i="18"/>
  <c r="Q43" i="18"/>
  <c r="Q60" i="18"/>
  <c r="Q66" i="18"/>
  <c r="M63" i="18"/>
  <c r="M42" i="18"/>
  <c r="I64" i="18"/>
  <c r="I62" i="18"/>
  <c r="E65" i="18"/>
  <c r="E61" i="18"/>
  <c r="I54" i="18"/>
  <c r="R67" i="18"/>
  <c r="S40" i="18"/>
  <c r="S41" i="18"/>
  <c r="S42" i="18"/>
  <c r="I58" i="18"/>
  <c r="Q48" i="18"/>
  <c r="I55" i="18"/>
  <c r="Q44" i="18"/>
  <c r="Q45" i="18"/>
  <c r="M45" i="18"/>
  <c r="M58" i="18"/>
  <c r="H42" i="18"/>
  <c r="E55" i="18"/>
  <c r="E60" i="18"/>
  <c r="H40" i="18"/>
  <c r="H59" i="18"/>
  <c r="H56" i="18"/>
  <c r="H48" i="18"/>
  <c r="H62" i="18"/>
  <c r="H57" i="18"/>
  <c r="I57" i="18"/>
  <c r="E54" i="18"/>
  <c r="U50" i="18"/>
  <c r="Q47" i="18"/>
  <c r="I60" i="18"/>
  <c r="E57" i="18"/>
  <c r="Q50" i="18"/>
  <c r="M47" i="18"/>
  <c r="E72" i="18"/>
  <c r="M70" i="18"/>
  <c r="Q69" i="18"/>
  <c r="Q61" i="18"/>
  <c r="Q41" i="18"/>
  <c r="M60" i="18"/>
  <c r="M40" i="18"/>
  <c r="I41" i="18"/>
  <c r="I65" i="18"/>
  <c r="E41" i="18"/>
  <c r="K70" i="18"/>
  <c r="K41" i="18"/>
  <c r="W19" i="3"/>
  <c r="W36" i="3" s="1"/>
  <c r="X19" i="3"/>
  <c r="D25" i="5"/>
  <c r="AC80" i="9"/>
  <c r="H24" i="5"/>
  <c r="AA83" i="9"/>
  <c r="S156" i="9"/>
  <c r="X157" i="9"/>
  <c r="W156" i="9"/>
  <c r="R85" i="9"/>
  <c r="F24" i="5"/>
  <c r="T82" i="9"/>
  <c r="AG86" i="9"/>
  <c r="H23" i="5"/>
  <c r="T38" i="5"/>
  <c r="O24" i="5"/>
  <c r="S25" i="5"/>
  <c r="AF81" i="9"/>
  <c r="AC82" i="9"/>
  <c r="E23" i="5"/>
  <c r="E39" i="5" s="1"/>
  <c r="I23" i="5"/>
  <c r="L23" i="5"/>
  <c r="P23" i="5"/>
  <c r="P38" i="5" s="1"/>
  <c r="T37" i="5"/>
  <c r="U83" i="9"/>
  <c r="AG84" i="9"/>
  <c r="S23" i="5"/>
  <c r="S86" i="9"/>
  <c r="E25" i="5"/>
  <c r="I25" i="5"/>
  <c r="R80" i="9"/>
  <c r="D24" i="5"/>
  <c r="S80" i="9"/>
  <c r="E24" i="5"/>
  <c r="Z86" i="9"/>
  <c r="L25" i="5"/>
  <c r="Q23" i="5"/>
  <c r="Q39" i="5" s="1"/>
  <c r="AF80" i="9"/>
  <c r="R24" i="5"/>
  <c r="G23" i="5"/>
  <c r="G33" i="5" s="1"/>
  <c r="AC81" i="9"/>
  <c r="AF83" i="9"/>
  <c r="AE84" i="9"/>
  <c r="F23" i="5"/>
  <c r="F45" i="5" s="1"/>
  <c r="J23" i="5"/>
  <c r="AB85" i="9"/>
  <c r="T86" i="9"/>
  <c r="F25" i="5"/>
  <c r="AH157" i="9"/>
  <c r="T48" i="5"/>
  <c r="X50" i="5"/>
  <c r="X49" i="5"/>
  <c r="X41" i="5"/>
  <c r="X33" i="5"/>
  <c r="X47" i="5"/>
  <c r="X39" i="5"/>
  <c r="X45" i="5"/>
  <c r="X43" i="5"/>
  <c r="X37" i="5"/>
  <c r="D23" i="5"/>
  <c r="D40" i="5" s="1"/>
  <c r="M23" i="5"/>
  <c r="M43" i="5" s="1"/>
  <c r="U24" i="5"/>
  <c r="U23" i="5"/>
  <c r="Y84" i="9"/>
  <c r="Q25" i="5"/>
  <c r="Y157" i="9"/>
  <c r="C51" i="5"/>
  <c r="B51" i="5"/>
  <c r="R23" i="5"/>
  <c r="R40" i="5" s="1"/>
  <c r="Z85" i="9"/>
  <c r="O23" i="5"/>
  <c r="AC87" i="9" s="1"/>
  <c r="X32" i="5"/>
  <c r="X34" i="5"/>
  <c r="X36" i="5"/>
  <c r="X38" i="5"/>
  <c r="X40" i="5"/>
  <c r="X42" i="5"/>
  <c r="X44" i="5"/>
  <c r="X46" i="5"/>
  <c r="X48" i="5"/>
  <c r="X22" i="2"/>
  <c r="O48" i="3"/>
  <c r="D34" i="3"/>
  <c r="Q45" i="3"/>
  <c r="Q41" i="3"/>
  <c r="W22" i="2"/>
  <c r="V22" i="2"/>
  <c r="V37" i="2" s="1"/>
  <c r="Q38" i="3"/>
  <c r="D45" i="3"/>
  <c r="D46" i="3"/>
  <c r="D38" i="3"/>
  <c r="D42" i="3"/>
  <c r="D35" i="3"/>
  <c r="AL126" i="9"/>
  <c r="Q34" i="3"/>
  <c r="Q43" i="3"/>
  <c r="Q40" i="3"/>
  <c r="Q47" i="3"/>
  <c r="Q46" i="3"/>
  <c r="AE126" i="9"/>
  <c r="Q37" i="3"/>
  <c r="Q35" i="3"/>
  <c r="Q36" i="3"/>
  <c r="Q39" i="3"/>
  <c r="Q44" i="3"/>
  <c r="Q42" i="3"/>
  <c r="V46" i="3"/>
  <c r="D39" i="3"/>
  <c r="N33" i="5"/>
  <c r="T50" i="5"/>
  <c r="T46" i="5"/>
  <c r="T35" i="5"/>
  <c r="T44" i="5"/>
  <c r="G53" i="23"/>
  <c r="L43" i="5"/>
  <c r="AB87" i="9"/>
  <c r="J54" i="22"/>
  <c r="N42" i="5"/>
  <c r="N37" i="5"/>
  <c r="N47" i="5"/>
  <c r="E41" i="5"/>
  <c r="T54" i="22"/>
  <c r="L54" i="22"/>
  <c r="K38" i="5"/>
  <c r="N54" i="22"/>
  <c r="K48" i="5"/>
  <c r="Y87" i="9"/>
  <c r="L42" i="5"/>
  <c r="G54" i="22"/>
  <c r="K40" i="5"/>
  <c r="K37" i="5"/>
  <c r="J52" i="22"/>
  <c r="G53" i="22"/>
  <c r="K47" i="5"/>
  <c r="R53" i="22"/>
  <c r="M37" i="5"/>
  <c r="K49" i="5"/>
  <c r="K44" i="5"/>
  <c r="K36" i="5"/>
  <c r="K46" i="5"/>
  <c r="K34" i="5"/>
  <c r="K35" i="5"/>
  <c r="K50" i="5"/>
  <c r="K32" i="5"/>
  <c r="K39" i="5"/>
  <c r="K42" i="5"/>
  <c r="I41" i="5"/>
  <c r="M36" i="5"/>
  <c r="N44" i="5"/>
  <c r="N32" i="5"/>
  <c r="J48" i="5"/>
  <c r="D36" i="5"/>
  <c r="N39" i="5"/>
  <c r="N45" i="5"/>
  <c r="N38" i="5"/>
  <c r="N48" i="5"/>
  <c r="N46" i="5"/>
  <c r="N40" i="5"/>
  <c r="N36" i="5"/>
  <c r="N34" i="5"/>
  <c r="N50" i="5"/>
  <c r="N49" i="5"/>
  <c r="N41" i="5"/>
  <c r="K45" i="5"/>
  <c r="K33" i="5"/>
  <c r="K43" i="5"/>
  <c r="N43" i="5"/>
  <c r="P40" i="2"/>
  <c r="P33" i="2"/>
  <c r="P38" i="2"/>
  <c r="G51" i="15"/>
  <c r="I38" i="2"/>
  <c r="P36" i="2"/>
  <c r="P43" i="2"/>
  <c r="P35" i="2"/>
  <c r="P47" i="2"/>
  <c r="P42" i="2"/>
  <c r="F51" i="15"/>
  <c r="R32" i="2"/>
  <c r="I46" i="2"/>
  <c r="R48" i="2"/>
  <c r="L51" i="14"/>
  <c r="M51" i="14"/>
  <c r="Q48" i="2"/>
  <c r="Q32" i="2"/>
  <c r="Q35" i="2"/>
  <c r="Q41" i="2"/>
  <c r="Q33" i="2"/>
  <c r="Q44" i="2"/>
  <c r="Q43" i="2"/>
  <c r="Q40" i="2"/>
  <c r="Q39" i="2"/>
  <c r="Q38" i="2"/>
  <c r="Q49" i="2"/>
  <c r="Q47" i="2"/>
  <c r="Q36" i="2"/>
  <c r="Q42" i="2"/>
  <c r="Q37" i="2"/>
  <c r="Q34" i="2"/>
  <c r="Q46" i="2"/>
  <c r="H45" i="2"/>
  <c r="H48" i="2"/>
  <c r="V42" i="2"/>
  <c r="V32" i="2"/>
  <c r="V39" i="2"/>
  <c r="V44" i="2"/>
  <c r="V40" i="2"/>
  <c r="V48" i="2"/>
  <c r="V46" i="2"/>
  <c r="V38" i="2"/>
  <c r="V43" i="2"/>
  <c r="R34" i="2"/>
  <c r="R44" i="2"/>
  <c r="R46" i="2"/>
  <c r="R36" i="2"/>
  <c r="R41" i="2"/>
  <c r="R39" i="2"/>
  <c r="R42" i="2"/>
  <c r="R43" i="2"/>
  <c r="R40" i="2"/>
  <c r="R49" i="2"/>
  <c r="R45" i="2"/>
  <c r="R33" i="2"/>
  <c r="R38" i="2"/>
  <c r="R37" i="2"/>
  <c r="D48" i="2"/>
  <c r="D45" i="2"/>
  <c r="D37" i="2"/>
  <c r="I48" i="2"/>
  <c r="I49" i="2"/>
  <c r="I37" i="2"/>
  <c r="L41" i="2"/>
  <c r="L42" i="2"/>
  <c r="L36" i="2"/>
  <c r="I35" i="2"/>
  <c r="I33" i="2"/>
  <c r="I47" i="2"/>
  <c r="I41" i="2"/>
  <c r="I39" i="2"/>
  <c r="I40" i="2"/>
  <c r="I42" i="2"/>
  <c r="I43" i="2"/>
  <c r="I34" i="2"/>
  <c r="I32" i="2"/>
  <c r="I44" i="2"/>
  <c r="I36" i="2"/>
  <c r="R47" i="2"/>
  <c r="Q45" i="2"/>
  <c r="D40" i="2"/>
  <c r="R68" i="18"/>
  <c r="S68" i="18"/>
  <c r="W46" i="3"/>
  <c r="W42" i="3"/>
  <c r="W38" i="3"/>
  <c r="W43" i="3"/>
  <c r="W41" i="3"/>
  <c r="W37" i="3"/>
  <c r="X46" i="3"/>
  <c r="X44" i="3"/>
  <c r="X42" i="3"/>
  <c r="X40" i="3"/>
  <c r="X38" i="3"/>
  <c r="X34" i="3"/>
  <c r="X45" i="3"/>
  <c r="X43" i="3"/>
  <c r="X41" i="3"/>
  <c r="X39" i="3"/>
  <c r="X35" i="3"/>
  <c r="X33" i="3"/>
  <c r="O36" i="5"/>
  <c r="O46" i="5"/>
  <c r="U35" i="5"/>
  <c r="U41" i="5"/>
  <c r="U42" i="5"/>
  <c r="AI87" i="9"/>
  <c r="U33" i="5"/>
  <c r="D46" i="5"/>
  <c r="R87" i="9"/>
  <c r="D35" i="5"/>
  <c r="F32" i="5"/>
  <c r="F39" i="5"/>
  <c r="F49" i="5"/>
  <c r="F50" i="5"/>
  <c r="F37" i="5"/>
  <c r="F43" i="5"/>
  <c r="F33" i="5"/>
  <c r="F36" i="5"/>
  <c r="T87" i="9"/>
  <c r="F46" i="5"/>
  <c r="F42" i="5"/>
  <c r="F34" i="5"/>
  <c r="F40" i="5"/>
  <c r="F47" i="5"/>
  <c r="G35" i="5"/>
  <c r="G34" i="5"/>
  <c r="G39" i="5"/>
  <c r="G49" i="5"/>
  <c r="G36" i="5"/>
  <c r="G32" i="5"/>
  <c r="U87" i="9"/>
  <c r="G43" i="5"/>
  <c r="G37" i="5"/>
  <c r="Q45" i="5"/>
  <c r="AE87" i="9"/>
  <c r="Q46" i="5"/>
  <c r="Q47" i="5"/>
  <c r="Q32" i="5"/>
  <c r="Q40" i="5"/>
  <c r="Q38" i="5"/>
  <c r="Q49" i="5"/>
  <c r="Q37" i="5"/>
  <c r="Q43" i="5"/>
  <c r="Q44" i="5"/>
  <c r="Q33" i="5"/>
  <c r="Q34" i="5"/>
  <c r="Q35" i="5"/>
  <c r="Q50" i="5"/>
  <c r="Q36" i="5"/>
  <c r="Q48" i="5"/>
  <c r="P39" i="5"/>
  <c r="O35" i="5"/>
  <c r="M49" i="5"/>
  <c r="M48" i="5"/>
  <c r="M33" i="5"/>
  <c r="M47" i="5"/>
  <c r="M32" i="5"/>
  <c r="M34" i="5"/>
  <c r="F44" i="5"/>
  <c r="Q42" i="5"/>
  <c r="R32" i="5"/>
  <c r="F38" i="5"/>
  <c r="Q41" i="5"/>
  <c r="Q51" i="5" s="1"/>
  <c r="I34" i="5"/>
  <c r="I40" i="5"/>
  <c r="W87" i="9"/>
  <c r="I48" i="5"/>
  <c r="I33" i="5"/>
  <c r="I39" i="5"/>
  <c r="U32" i="5"/>
  <c r="I38" i="5"/>
  <c r="R45" i="5"/>
  <c r="R33" i="5"/>
  <c r="R39" i="5"/>
  <c r="R49" i="5"/>
  <c r="R46" i="5"/>
  <c r="R35" i="5"/>
  <c r="R50" i="5"/>
  <c r="S47" i="5"/>
  <c r="S49" i="5"/>
  <c r="S48" i="5"/>
  <c r="S36" i="5"/>
  <c r="S41" i="5"/>
  <c r="S39" i="5"/>
  <c r="S44" i="5"/>
  <c r="S40" i="5"/>
  <c r="S38" i="5"/>
  <c r="S45" i="5"/>
  <c r="S32" i="5"/>
  <c r="S50" i="5"/>
  <c r="S35" i="5"/>
  <c r="S42" i="5"/>
  <c r="S37" i="5"/>
  <c r="U36" i="5"/>
  <c r="U37" i="5"/>
  <c r="J46" i="5"/>
  <c r="J38" i="5"/>
  <c r="J47" i="5"/>
  <c r="J49" i="5"/>
  <c r="J39" i="5"/>
  <c r="X87" i="9"/>
  <c r="J35" i="5"/>
  <c r="J32" i="5"/>
  <c r="J37" i="5"/>
  <c r="J42" i="5"/>
  <c r="J33" i="5"/>
  <c r="J50" i="5"/>
  <c r="J43" i="5"/>
  <c r="J36" i="5"/>
  <c r="G40" i="5"/>
  <c r="J40" i="5"/>
  <c r="L41" i="5"/>
  <c r="L50" i="5"/>
  <c r="L48" i="5"/>
  <c r="L40" i="5"/>
  <c r="L36" i="5"/>
  <c r="L35" i="5"/>
  <c r="Z87" i="9"/>
  <c r="L45" i="5"/>
  <c r="L49" i="5"/>
  <c r="L47" i="5"/>
  <c r="L34" i="5"/>
  <c r="L38" i="5"/>
  <c r="L33" i="5"/>
  <c r="L32" i="5"/>
  <c r="L39" i="5"/>
  <c r="E48" i="5"/>
  <c r="E40" i="5"/>
  <c r="E44" i="5"/>
  <c r="E33" i="5"/>
  <c r="S87" i="9"/>
  <c r="E43" i="5"/>
  <c r="E38" i="5"/>
  <c r="E34" i="5"/>
  <c r="E45" i="5"/>
  <c r="E50" i="5"/>
  <c r="E32" i="5"/>
  <c r="H35" i="5"/>
  <c r="H45" i="5"/>
  <c r="H36" i="5"/>
  <c r="H43" i="5"/>
  <c r="H49" i="5"/>
  <c r="V87" i="9"/>
  <c r="H48" i="5"/>
  <c r="H47" i="5"/>
  <c r="H44" i="5"/>
  <c r="H38" i="5"/>
  <c r="H40" i="5"/>
  <c r="H50" i="5"/>
  <c r="H39" i="5"/>
  <c r="H37" i="5"/>
  <c r="H34" i="5"/>
  <c r="F35" i="5"/>
  <c r="H32" i="5"/>
  <c r="X48" i="2"/>
  <c r="X46" i="2"/>
  <c r="X44" i="2"/>
  <c r="X42" i="2"/>
  <c r="X40" i="2"/>
  <c r="X38" i="2"/>
  <c r="X36" i="2"/>
  <c r="X34" i="2"/>
  <c r="X47" i="2"/>
  <c r="X43" i="2"/>
  <c r="X41" i="2"/>
  <c r="X39" i="2"/>
  <c r="X37" i="2"/>
  <c r="X35" i="2"/>
  <c r="X33" i="2"/>
  <c r="X32" i="2"/>
  <c r="W48" i="2"/>
  <c r="W44" i="2"/>
  <c r="W42" i="2"/>
  <c r="W40" i="2"/>
  <c r="W38" i="2"/>
  <c r="W36" i="2"/>
  <c r="W47" i="2"/>
  <c r="W43" i="2"/>
  <c r="W41" i="2"/>
  <c r="W39" i="2"/>
  <c r="W37" i="2"/>
  <c r="W33" i="2"/>
  <c r="W32" i="2"/>
  <c r="X49" i="2"/>
  <c r="X45" i="2"/>
  <c r="W49" i="2"/>
  <c r="V36" i="2"/>
  <c r="V47" i="2"/>
  <c r="V33" i="2"/>
  <c r="V35" i="2"/>
  <c r="V45" i="2"/>
  <c r="V49" i="2"/>
  <c r="V34" i="2"/>
  <c r="V41" i="2"/>
  <c r="N53" i="5"/>
  <c r="T38" i="2"/>
  <c r="T43" i="2"/>
  <c r="T40" i="2"/>
  <c r="T37" i="2"/>
  <c r="T44" i="2"/>
  <c r="T36" i="2"/>
  <c r="T48" i="2"/>
  <c r="T39" i="2"/>
  <c r="T46" i="2"/>
  <c r="T34" i="2"/>
  <c r="T41" i="2"/>
  <c r="T49" i="2"/>
  <c r="T35" i="2"/>
  <c r="T33" i="2"/>
  <c r="T42" i="2"/>
  <c r="T47" i="2"/>
  <c r="T45" i="2"/>
  <c r="I50" i="2"/>
  <c r="T32" i="2"/>
  <c r="Y33" i="3"/>
  <c r="Y34" i="3"/>
  <c r="Y35" i="3"/>
  <c r="Y36" i="3"/>
  <c r="Y37" i="3"/>
  <c r="Y38" i="3"/>
  <c r="Y39" i="3"/>
  <c r="Y40" i="3"/>
  <c r="Y41" i="3"/>
  <c r="Y42" i="3"/>
  <c r="Y43" i="3"/>
  <c r="Y44" i="3"/>
  <c r="Y46" i="3"/>
  <c r="Y32" i="5"/>
  <c r="Y33" i="5"/>
  <c r="Y34" i="5"/>
  <c r="Y35" i="5"/>
  <c r="Y52" i="5" s="1"/>
  <c r="Y36" i="5"/>
  <c r="Y37" i="5"/>
  <c r="Y38" i="5"/>
  <c r="Y39" i="5"/>
  <c r="Y40" i="5"/>
  <c r="Y41" i="5"/>
  <c r="Y42" i="5"/>
  <c r="Y43" i="5"/>
  <c r="Y44" i="5"/>
  <c r="Y45" i="5"/>
  <c r="Y46" i="5"/>
  <c r="Y47" i="5"/>
  <c r="Y48" i="5"/>
  <c r="Y49" i="5"/>
  <c r="V36" i="5"/>
  <c r="Y22" i="2"/>
  <c r="Y36" i="2" s="1"/>
  <c r="Q50" i="2" l="1"/>
  <c r="M68" i="18"/>
  <c r="I68" i="18"/>
  <c r="G68" i="18"/>
  <c r="U51" i="14"/>
  <c r="J53" i="22"/>
  <c r="G52" i="22"/>
  <c r="N53" i="22"/>
  <c r="C54" i="22"/>
  <c r="G54" i="23"/>
  <c r="K48" i="3"/>
  <c r="P48" i="27"/>
  <c r="J51" i="14"/>
  <c r="B53" i="22"/>
  <c r="B52" i="23"/>
  <c r="R53" i="23"/>
  <c r="S53" i="23"/>
  <c r="B50" i="2"/>
  <c r="X50" i="2"/>
  <c r="H68" i="18"/>
  <c r="T68" i="18"/>
  <c r="S53" i="22"/>
  <c r="S54" i="22"/>
  <c r="Q52" i="22"/>
  <c r="M48" i="27"/>
  <c r="R48" i="27"/>
  <c r="L51" i="15"/>
  <c r="C68" i="18"/>
  <c r="G34" i="14"/>
  <c r="G36" i="14"/>
  <c r="G38" i="14"/>
  <c r="G51" i="14" s="1"/>
  <c r="G40" i="14"/>
  <c r="G42" i="14"/>
  <c r="G44" i="14"/>
  <c r="G47" i="14"/>
  <c r="F35" i="14"/>
  <c r="F43" i="14"/>
  <c r="R54" i="23"/>
  <c r="C52" i="23"/>
  <c r="C50" i="2"/>
  <c r="B36" i="3"/>
  <c r="B40" i="3"/>
  <c r="B44" i="3"/>
  <c r="C52" i="5"/>
  <c r="C22" i="14"/>
  <c r="B22" i="14"/>
  <c r="U44" i="26"/>
  <c r="B65" i="19"/>
  <c r="C72" i="19"/>
  <c r="G69" i="18"/>
  <c r="M69" i="18"/>
  <c r="S69" i="18"/>
  <c r="I71" i="18"/>
  <c r="G72" i="18"/>
  <c r="S72" i="18"/>
  <c r="U72" i="28"/>
  <c r="Q72" i="28"/>
  <c r="M72" i="28"/>
  <c r="I72" i="28"/>
  <c r="E72" i="28"/>
  <c r="P33" i="34"/>
  <c r="Z51" i="28"/>
  <c r="X49" i="28"/>
  <c r="X44" i="28"/>
  <c r="Z41" i="28"/>
  <c r="Y59" i="28"/>
  <c r="Y52" i="28"/>
  <c r="Y64" i="28"/>
  <c r="Z50" i="28"/>
  <c r="X48" i="28"/>
  <c r="X42" i="28"/>
  <c r="X72" i="28"/>
  <c r="Y71" i="28"/>
  <c r="Z56" i="28"/>
  <c r="Z68" i="28"/>
  <c r="Z63" i="28"/>
  <c r="X56" i="28"/>
  <c r="X68" i="28"/>
  <c r="X63" i="28"/>
  <c r="Z60" i="28"/>
  <c r="Z55" i="28"/>
  <c r="Z67" i="28"/>
  <c r="Z45" i="28"/>
  <c r="Z73" i="28"/>
  <c r="R72" i="28"/>
  <c r="F72" i="28"/>
  <c r="Z62" i="28"/>
  <c r="Z57" i="28"/>
  <c r="Z69" i="28"/>
  <c r="Z47" i="28"/>
  <c r="Z71" i="28"/>
  <c r="Z46" i="28"/>
  <c r="Z74" i="28"/>
  <c r="Z52" i="28"/>
  <c r="Z64" i="28"/>
  <c r="Z59" i="28"/>
  <c r="Z49" i="28"/>
  <c r="Z44" i="28"/>
  <c r="Z48" i="28"/>
  <c r="Z42" i="28"/>
  <c r="Z72" i="28"/>
  <c r="Z54" i="28"/>
  <c r="Z66" i="28"/>
  <c r="Z61" i="28"/>
  <c r="V73" i="28"/>
  <c r="J73" i="28"/>
  <c r="S51" i="15"/>
  <c r="V42" i="3"/>
  <c r="V34" i="3"/>
  <c r="V39" i="3"/>
  <c r="H40" i="2"/>
  <c r="H46" i="2"/>
  <c r="O41" i="5"/>
  <c r="H47" i="2"/>
  <c r="V43" i="3"/>
  <c r="M39" i="5"/>
  <c r="M40" i="5"/>
  <c r="O32" i="5"/>
  <c r="O33" i="5"/>
  <c r="O37" i="5"/>
  <c r="W39" i="3"/>
  <c r="W40" i="3"/>
  <c r="H41" i="2"/>
  <c r="H38" i="2"/>
  <c r="AJ126" i="9"/>
  <c r="W46" i="2"/>
  <c r="W34" i="2"/>
  <c r="W35" i="2"/>
  <c r="W45" i="2"/>
  <c r="U59" i="18"/>
  <c r="U63" i="18"/>
  <c r="U55" i="18"/>
  <c r="D68" i="18"/>
  <c r="W54" i="19"/>
  <c r="T52" i="22"/>
  <c r="N54" i="23"/>
  <c r="U46" i="3"/>
  <c r="U42" i="3"/>
  <c r="U45" i="3"/>
  <c r="U34" i="3"/>
  <c r="U39" i="3"/>
  <c r="U43" i="3"/>
  <c r="R48" i="26"/>
  <c r="O44" i="5"/>
  <c r="K50" i="14"/>
  <c r="K37" i="14"/>
  <c r="K36" i="14"/>
  <c r="K45" i="14"/>
  <c r="K39" i="14"/>
  <c r="K35" i="14"/>
  <c r="K38" i="14"/>
  <c r="K41" i="14"/>
  <c r="K40" i="14"/>
  <c r="K43" i="14"/>
  <c r="N33" i="14"/>
  <c r="N47" i="14"/>
  <c r="N34" i="14"/>
  <c r="N45" i="14"/>
  <c r="N46" i="14"/>
  <c r="N42" i="14"/>
  <c r="N41" i="14"/>
  <c r="N49" i="14"/>
  <c r="N50" i="14"/>
  <c r="N37" i="14"/>
  <c r="N40" i="14"/>
  <c r="N35" i="14"/>
  <c r="N38" i="14"/>
  <c r="N48" i="14"/>
  <c r="N36" i="14"/>
  <c r="B46" i="14"/>
  <c r="B47" i="14"/>
  <c r="B35" i="14"/>
  <c r="B44" i="14"/>
  <c r="B42" i="14"/>
  <c r="B40" i="14"/>
  <c r="B49" i="14"/>
  <c r="B37" i="14"/>
  <c r="F51" i="22"/>
  <c r="F36" i="22"/>
  <c r="F34" i="22"/>
  <c r="F40" i="22"/>
  <c r="F33" i="22"/>
  <c r="F37" i="22"/>
  <c r="F41" i="22"/>
  <c r="F45" i="22"/>
  <c r="F49" i="22"/>
  <c r="F38" i="22"/>
  <c r="F44" i="22"/>
  <c r="F42" i="22"/>
  <c r="F48" i="22"/>
  <c r="F35" i="22"/>
  <c r="F39" i="22"/>
  <c r="F43" i="22"/>
  <c r="F47" i="22"/>
  <c r="F50" i="22"/>
  <c r="S41" i="26"/>
  <c r="S35" i="26"/>
  <c r="S43" i="26"/>
  <c r="S34" i="26"/>
  <c r="S38" i="26"/>
  <c r="S42" i="26"/>
  <c r="S46" i="26"/>
  <c r="S36" i="26"/>
  <c r="S33" i="26"/>
  <c r="S39" i="26"/>
  <c r="S45" i="26"/>
  <c r="S40" i="26"/>
  <c r="S37" i="26"/>
  <c r="S44" i="26"/>
  <c r="O71" i="18"/>
  <c r="O47" i="18"/>
  <c r="O50" i="18"/>
  <c r="O59" i="18"/>
  <c r="O62" i="18"/>
  <c r="O49" i="18"/>
  <c r="O52" i="18"/>
  <c r="O61" i="18"/>
  <c r="O64" i="18"/>
  <c r="O51" i="18"/>
  <c r="O54" i="18"/>
  <c r="O63" i="18"/>
  <c r="O65" i="18"/>
  <c r="O53" i="18"/>
  <c r="O56" i="18"/>
  <c r="O66" i="18"/>
  <c r="O67" i="18"/>
  <c r="O45" i="18"/>
  <c r="O48" i="18"/>
  <c r="O57" i="18"/>
  <c r="O60" i="18"/>
  <c r="O46" i="18"/>
  <c r="O55" i="18"/>
  <c r="O40" i="18"/>
  <c r="U42" i="18"/>
  <c r="U61" i="18"/>
  <c r="U41" i="18"/>
  <c r="U62" i="18"/>
  <c r="U49" i="18"/>
  <c r="U57" i="18"/>
  <c r="U43" i="18"/>
  <c r="U54" i="18"/>
  <c r="U70" i="18"/>
  <c r="U51" i="18"/>
  <c r="U69" i="18"/>
  <c r="U52" i="18"/>
  <c r="U56" i="18"/>
  <c r="U53" i="18"/>
  <c r="U65" i="18"/>
  <c r="U64" i="18"/>
  <c r="U72" i="18"/>
  <c r="U66" i="18"/>
  <c r="S44" i="3"/>
  <c r="S41" i="3"/>
  <c r="S36" i="3"/>
  <c r="S40" i="3"/>
  <c r="AG126" i="9"/>
  <c r="S43" i="3"/>
  <c r="S45" i="3"/>
  <c r="S38" i="3"/>
  <c r="S48" i="3" s="1"/>
  <c r="S47" i="3"/>
  <c r="W71" i="19"/>
  <c r="W45" i="19"/>
  <c r="W57" i="19"/>
  <c r="W40" i="19"/>
  <c r="W52" i="19"/>
  <c r="W64" i="19"/>
  <c r="W49" i="19"/>
  <c r="W61" i="19"/>
  <c r="W44" i="19"/>
  <c r="W56" i="19"/>
  <c r="W43" i="19"/>
  <c r="W55" i="19"/>
  <c r="W67" i="19"/>
  <c r="W50" i="19"/>
  <c r="W62" i="19"/>
  <c r="L45" i="3"/>
  <c r="L42" i="3"/>
  <c r="Z126" i="9"/>
  <c r="L36" i="3"/>
  <c r="L34" i="3"/>
  <c r="L46" i="3"/>
  <c r="L47" i="3"/>
  <c r="AA41" i="9"/>
  <c r="M22" i="33"/>
  <c r="V43" i="34"/>
  <c r="V34" i="34"/>
  <c r="V41" i="34"/>
  <c r="V39" i="34"/>
  <c r="V48" i="34"/>
  <c r="V50" i="34"/>
  <c r="V49" i="34"/>
  <c r="V37" i="34"/>
  <c r="V44" i="34"/>
  <c r="V46" i="34"/>
  <c r="V45" i="34"/>
  <c r="V33" i="34"/>
  <c r="V36" i="34"/>
  <c r="V38" i="34"/>
  <c r="V35" i="34"/>
  <c r="V42" i="34"/>
  <c r="B70" i="32"/>
  <c r="P43" i="5"/>
  <c r="P40" i="5"/>
  <c r="P42" i="5"/>
  <c r="AF44" i="9"/>
  <c r="R46" i="33"/>
  <c r="R37" i="33"/>
  <c r="R43" i="33"/>
  <c r="R45" i="33"/>
  <c r="R36" i="33"/>
  <c r="R42" i="33"/>
  <c r="R35" i="33"/>
  <c r="R41" i="33"/>
  <c r="R34" i="33"/>
  <c r="R40" i="33"/>
  <c r="R47" i="33"/>
  <c r="R32" i="33"/>
  <c r="R38" i="33"/>
  <c r="R44" i="33"/>
  <c r="R31" i="33"/>
  <c r="R48" i="33"/>
  <c r="R39" i="33"/>
  <c r="O39" i="5"/>
  <c r="M46" i="5"/>
  <c r="M35" i="5"/>
  <c r="M52" i="5" s="1"/>
  <c r="P35" i="5"/>
  <c r="O49" i="5"/>
  <c r="O50" i="5"/>
  <c r="W47" i="3"/>
  <c r="W34" i="3"/>
  <c r="H35" i="2"/>
  <c r="H39" i="2"/>
  <c r="V41" i="3"/>
  <c r="J41" i="5"/>
  <c r="J45" i="5"/>
  <c r="J34" i="5"/>
  <c r="J44" i="5"/>
  <c r="S46" i="5"/>
  <c r="S43" i="5"/>
  <c r="S34" i="5"/>
  <c r="AG87" i="9"/>
  <c r="S33" i="5"/>
  <c r="S52" i="5" s="1"/>
  <c r="I46" i="5"/>
  <c r="I45" i="5"/>
  <c r="I42" i="5"/>
  <c r="U60" i="18"/>
  <c r="W42" i="19"/>
  <c r="W47" i="19"/>
  <c r="T51" i="14"/>
  <c r="N39" i="14"/>
  <c r="K34" i="14"/>
  <c r="C51" i="15"/>
  <c r="K33" i="14"/>
  <c r="O58" i="18"/>
  <c r="V40" i="34"/>
  <c r="V51" i="34" s="1"/>
  <c r="AJ44" i="9"/>
  <c r="V47" i="33"/>
  <c r="V32" i="33"/>
  <c r="V38" i="33"/>
  <c r="V44" i="33"/>
  <c r="V31" i="33"/>
  <c r="V46" i="33"/>
  <c r="V37" i="33"/>
  <c r="V43" i="33"/>
  <c r="V45" i="33"/>
  <c r="V36" i="33"/>
  <c r="V42" i="33"/>
  <c r="V35" i="33"/>
  <c r="V41" i="33"/>
  <c r="V48" i="33"/>
  <c r="V33" i="33"/>
  <c r="V39" i="33"/>
  <c r="V34" i="33"/>
  <c r="O45" i="5"/>
  <c r="P49" i="5"/>
  <c r="H36" i="2"/>
  <c r="V33" i="3"/>
  <c r="C45" i="3"/>
  <c r="C36" i="3"/>
  <c r="C38" i="3"/>
  <c r="C35" i="3"/>
  <c r="C39" i="3"/>
  <c r="C46" i="3"/>
  <c r="O34" i="5"/>
  <c r="M38" i="5"/>
  <c r="M45" i="5"/>
  <c r="P32" i="5"/>
  <c r="O47" i="5"/>
  <c r="W35" i="3"/>
  <c r="H43" i="2"/>
  <c r="H33" i="5"/>
  <c r="H41" i="5"/>
  <c r="H42" i="5"/>
  <c r="H46" i="5"/>
  <c r="X47" i="3"/>
  <c r="X36" i="3"/>
  <c r="X37" i="3"/>
  <c r="U45" i="18"/>
  <c r="O41" i="18"/>
  <c r="W60" i="19"/>
  <c r="W65" i="19"/>
  <c r="W41" i="19"/>
  <c r="S51" i="14"/>
  <c r="K44" i="14"/>
  <c r="T41" i="5"/>
  <c r="T43" i="5"/>
  <c r="T49" i="5"/>
  <c r="T53" i="5" s="1"/>
  <c r="T33" i="5"/>
  <c r="T40" i="5"/>
  <c r="AH87" i="9"/>
  <c r="L35" i="3"/>
  <c r="L40" i="3"/>
  <c r="U48" i="27"/>
  <c r="B38" i="14"/>
  <c r="O48" i="5"/>
  <c r="O43" i="5"/>
  <c r="O42" i="5"/>
  <c r="H33" i="2"/>
  <c r="H37" i="2"/>
  <c r="H32" i="2"/>
  <c r="H34" i="2"/>
  <c r="H42" i="2"/>
  <c r="I48" i="34"/>
  <c r="I34" i="34"/>
  <c r="I45" i="34"/>
  <c r="I47" i="34"/>
  <c r="I44" i="34"/>
  <c r="I46" i="34"/>
  <c r="I41" i="34"/>
  <c r="I43" i="34"/>
  <c r="I42" i="34"/>
  <c r="I37" i="34"/>
  <c r="I39" i="34"/>
  <c r="I40" i="34"/>
  <c r="I33" i="34"/>
  <c r="I35" i="34"/>
  <c r="I50" i="34"/>
  <c r="I36" i="34"/>
  <c r="I49" i="34"/>
  <c r="I38" i="34"/>
  <c r="P33" i="5"/>
  <c r="O40" i="5"/>
  <c r="P50" i="5"/>
  <c r="O38" i="5"/>
  <c r="H44" i="2"/>
  <c r="M41" i="5"/>
  <c r="M42" i="5"/>
  <c r="M50" i="5"/>
  <c r="AA87" i="9"/>
  <c r="M44" i="5"/>
  <c r="AK126" i="9"/>
  <c r="W44" i="3"/>
  <c r="W45" i="3"/>
  <c r="W33" i="3"/>
  <c r="K48" i="14"/>
  <c r="D53" i="22"/>
  <c r="E36" i="5"/>
  <c r="N68" i="18"/>
  <c r="Q38" i="14"/>
  <c r="Q48" i="14"/>
  <c r="I54" i="22"/>
  <c r="F43" i="3"/>
  <c r="F42" i="3"/>
  <c r="AF126" i="9"/>
  <c r="F38" i="3"/>
  <c r="D48" i="26"/>
  <c r="P42" i="26"/>
  <c r="R43" i="3"/>
  <c r="P36" i="26"/>
  <c r="R51" i="14"/>
  <c r="Q39" i="14"/>
  <c r="E51" i="23"/>
  <c r="E54" i="23" s="1"/>
  <c r="E40" i="18"/>
  <c r="H47" i="14"/>
  <c r="K68" i="19"/>
  <c r="R34" i="15"/>
  <c r="R45" i="15"/>
  <c r="R37" i="15"/>
  <c r="R40" i="15"/>
  <c r="R38" i="15"/>
  <c r="R36" i="15"/>
  <c r="R35" i="15"/>
  <c r="P33" i="15"/>
  <c r="P42" i="15"/>
  <c r="P35" i="15"/>
  <c r="P38" i="15"/>
  <c r="P34" i="15"/>
  <c r="P47" i="15"/>
  <c r="P48" i="15"/>
  <c r="P39" i="15"/>
  <c r="E49" i="15"/>
  <c r="E44" i="15"/>
  <c r="E47" i="15"/>
  <c r="E45" i="15"/>
  <c r="E42" i="15"/>
  <c r="E39" i="15"/>
  <c r="E41" i="15"/>
  <c r="E40" i="15"/>
  <c r="E48" i="15"/>
  <c r="E37" i="15"/>
  <c r="E36" i="15"/>
  <c r="E46" i="15"/>
  <c r="E38" i="15"/>
  <c r="E50" i="15"/>
  <c r="E43" i="15"/>
  <c r="T53" i="23"/>
  <c r="J48" i="27"/>
  <c r="E47" i="5"/>
  <c r="E35" i="5"/>
  <c r="E52" i="5" s="1"/>
  <c r="F41" i="5"/>
  <c r="F48" i="5"/>
  <c r="Q43" i="14"/>
  <c r="F44" i="3"/>
  <c r="R38" i="3"/>
  <c r="P35" i="26"/>
  <c r="J70" i="18"/>
  <c r="J45" i="18"/>
  <c r="J52" i="18"/>
  <c r="J57" i="18"/>
  <c r="J64" i="18"/>
  <c r="J50" i="18"/>
  <c r="J55" i="18"/>
  <c r="J62" i="18"/>
  <c r="J48" i="18"/>
  <c r="J53" i="18"/>
  <c r="J60" i="18"/>
  <c r="J46" i="18"/>
  <c r="J51" i="18"/>
  <c r="J58" i="18"/>
  <c r="J63" i="18"/>
  <c r="J42" i="18"/>
  <c r="J47" i="18"/>
  <c r="J54" i="18"/>
  <c r="J59" i="18"/>
  <c r="X39" i="34"/>
  <c r="X36" i="34"/>
  <c r="X49" i="34"/>
  <c r="X37" i="34"/>
  <c r="X47" i="34"/>
  <c r="X35" i="34"/>
  <c r="X45" i="34"/>
  <c r="X33" i="34"/>
  <c r="X48" i="34"/>
  <c r="X41" i="34"/>
  <c r="X40" i="34"/>
  <c r="T48" i="26"/>
  <c r="I48" i="27"/>
  <c r="H43" i="14"/>
  <c r="H45" i="14"/>
  <c r="H44" i="14"/>
  <c r="H42" i="14"/>
  <c r="H49" i="14"/>
  <c r="H39" i="14"/>
  <c r="H50" i="14"/>
  <c r="H38" i="14"/>
  <c r="H33" i="14"/>
  <c r="H36" i="14"/>
  <c r="H48" i="14"/>
  <c r="H46" i="14"/>
  <c r="H34" i="14"/>
  <c r="H41" i="14"/>
  <c r="P47" i="26"/>
  <c r="P34" i="26"/>
  <c r="P45" i="26"/>
  <c r="P43" i="26"/>
  <c r="P41" i="26"/>
  <c r="P37" i="26"/>
  <c r="E41" i="23"/>
  <c r="E45" i="23"/>
  <c r="E35" i="23"/>
  <c r="E53" i="23" s="1"/>
  <c r="E44" i="23"/>
  <c r="E43" i="23"/>
  <c r="E38" i="23"/>
  <c r="E37" i="23"/>
  <c r="E42" i="23"/>
  <c r="K43" i="23"/>
  <c r="K34" i="23"/>
  <c r="K40" i="23"/>
  <c r="K45" i="23"/>
  <c r="K48" i="23"/>
  <c r="K51" i="23"/>
  <c r="K39" i="23"/>
  <c r="K38" i="23"/>
  <c r="K44" i="23"/>
  <c r="K47" i="23"/>
  <c r="K50" i="23"/>
  <c r="K33" i="23"/>
  <c r="K37" i="23"/>
  <c r="K35" i="23"/>
  <c r="K41" i="23"/>
  <c r="Q33" i="23"/>
  <c r="Q38" i="23"/>
  <c r="Q44" i="23"/>
  <c r="Q42" i="23"/>
  <c r="Q39" i="23"/>
  <c r="Q41" i="23"/>
  <c r="Q46" i="23"/>
  <c r="Q47" i="23"/>
  <c r="Q45" i="23"/>
  <c r="Q49" i="23"/>
  <c r="Q50" i="23"/>
  <c r="Q37" i="23"/>
  <c r="Q48" i="23"/>
  <c r="Q34" i="23"/>
  <c r="Q40" i="23"/>
  <c r="Q43" i="23"/>
  <c r="E47" i="27"/>
  <c r="E38" i="27"/>
  <c r="E43" i="27"/>
  <c r="E33" i="27"/>
  <c r="E40" i="27"/>
  <c r="E45" i="27"/>
  <c r="E35" i="27"/>
  <c r="E42" i="27"/>
  <c r="E37" i="27"/>
  <c r="E44" i="27"/>
  <c r="E36" i="27"/>
  <c r="E41" i="27"/>
  <c r="K39" i="27"/>
  <c r="K37" i="27"/>
  <c r="K42" i="27"/>
  <c r="K46" i="27"/>
  <c r="K35" i="27"/>
  <c r="K41" i="27"/>
  <c r="K45" i="27"/>
  <c r="K36" i="27"/>
  <c r="K40" i="27"/>
  <c r="K44" i="27"/>
  <c r="K33" i="27"/>
  <c r="K34" i="27"/>
  <c r="K43" i="27"/>
  <c r="K47" i="27"/>
  <c r="Q47" i="27"/>
  <c r="Q39" i="27"/>
  <c r="Q41" i="27"/>
  <c r="Q43" i="27"/>
  <c r="Q33" i="27"/>
  <c r="Q45" i="27"/>
  <c r="Q37" i="27"/>
  <c r="E64" i="18"/>
  <c r="E45" i="18"/>
  <c r="E63" i="18"/>
  <c r="E50" i="18"/>
  <c r="E48" i="18"/>
  <c r="E42" i="18"/>
  <c r="E69" i="18"/>
  <c r="E52" i="18"/>
  <c r="E62" i="18"/>
  <c r="E47" i="18"/>
  <c r="Q47" i="14"/>
  <c r="Q35" i="14"/>
  <c r="Q34" i="14"/>
  <c r="Q42" i="14"/>
  <c r="H54" i="22"/>
  <c r="R34" i="3"/>
  <c r="F46" i="3"/>
  <c r="Q44" i="14"/>
  <c r="E49" i="23"/>
  <c r="H37" i="14"/>
  <c r="H35" i="14"/>
  <c r="S48" i="27"/>
  <c r="O41" i="22"/>
  <c r="O49" i="22"/>
  <c r="O45" i="22"/>
  <c r="O39" i="22"/>
  <c r="O36" i="22"/>
  <c r="O53" i="22" s="1"/>
  <c r="O47" i="22"/>
  <c r="O54" i="22" s="1"/>
  <c r="O48" i="22"/>
  <c r="O40" i="22"/>
  <c r="U51" i="22"/>
  <c r="U37" i="22"/>
  <c r="U45" i="22"/>
  <c r="U38" i="22"/>
  <c r="U46" i="22"/>
  <c r="U36" i="22"/>
  <c r="U44" i="22"/>
  <c r="E40" i="26"/>
  <c r="E34" i="26"/>
  <c r="E37" i="26"/>
  <c r="E33" i="26"/>
  <c r="E36" i="26"/>
  <c r="E46" i="26"/>
  <c r="E38" i="26"/>
  <c r="E41" i="26"/>
  <c r="K38" i="26"/>
  <c r="K36" i="26"/>
  <c r="K40" i="26"/>
  <c r="K44" i="26"/>
  <c r="K35" i="26"/>
  <c r="K43" i="26"/>
  <c r="K37" i="26"/>
  <c r="K51" i="15"/>
  <c r="J48" i="37"/>
  <c r="H48" i="37"/>
  <c r="J68" i="19"/>
  <c r="E51" i="14"/>
  <c r="B53" i="5"/>
  <c r="K51" i="22"/>
  <c r="K54" i="22" s="1"/>
  <c r="P52" i="22"/>
  <c r="R48" i="37"/>
  <c r="P48" i="37"/>
  <c r="I54" i="23"/>
  <c r="Q51" i="15"/>
  <c r="Q53" i="22"/>
  <c r="B69" i="19"/>
  <c r="Q70" i="18"/>
  <c r="Z53" i="5"/>
  <c r="U74" i="28"/>
  <c r="I74" i="28"/>
  <c r="N72" i="28"/>
  <c r="S68" i="19"/>
  <c r="F33" i="14"/>
  <c r="J54" i="23"/>
  <c r="H49" i="22"/>
  <c r="B22" i="15"/>
  <c r="T54" i="23"/>
  <c r="Z51" i="35"/>
  <c r="I51" i="14"/>
  <c r="P51" i="14"/>
  <c r="H53" i="23"/>
  <c r="S52" i="22"/>
  <c r="Q74" i="28"/>
  <c r="E74" i="28"/>
  <c r="V72" i="28"/>
  <c r="J72" i="28"/>
  <c r="Y44" i="2"/>
  <c r="L52" i="5"/>
  <c r="R54" i="22"/>
  <c r="R52" i="22"/>
  <c r="K68" i="18"/>
  <c r="U53" i="22"/>
  <c r="U52" i="23"/>
  <c r="Q68" i="19"/>
  <c r="I52" i="23"/>
  <c r="M53" i="23"/>
  <c r="B68" i="18"/>
  <c r="J48" i="26"/>
  <c r="N48" i="26"/>
  <c r="R68" i="19"/>
  <c r="F68" i="19"/>
  <c r="I68" i="19"/>
  <c r="G68" i="19"/>
  <c r="T68" i="19"/>
  <c r="D68" i="19"/>
  <c r="P68" i="19"/>
  <c r="H68" i="19"/>
  <c r="R52" i="23"/>
  <c r="L53" i="23"/>
  <c r="L54" i="23"/>
  <c r="P53" i="23"/>
  <c r="F48" i="27"/>
  <c r="L48" i="27"/>
  <c r="E52" i="22"/>
  <c r="I52" i="22"/>
  <c r="L52" i="22"/>
  <c r="N52" i="22"/>
  <c r="U54" i="22"/>
  <c r="B47" i="26"/>
  <c r="H48" i="26"/>
  <c r="L52" i="23"/>
  <c r="C69" i="18"/>
  <c r="K69" i="18"/>
  <c r="O69" i="18"/>
  <c r="C70" i="18"/>
  <c r="K71" i="18"/>
  <c r="V69" i="18"/>
  <c r="V70" i="18"/>
  <c r="V71" i="18"/>
  <c r="V72" i="18"/>
  <c r="W70" i="19"/>
  <c r="W72" i="19"/>
  <c r="Z70" i="32"/>
  <c r="V70" i="32"/>
  <c r="R70" i="32"/>
  <c r="N70" i="32"/>
  <c r="J70" i="32"/>
  <c r="F70" i="32"/>
  <c r="Z49" i="33"/>
  <c r="N49" i="33"/>
  <c r="J49" i="33"/>
  <c r="F49" i="33"/>
  <c r="Y44" i="33"/>
  <c r="AM44" i="9"/>
  <c r="U31" i="33"/>
  <c r="AI44" i="9"/>
  <c r="Q31" i="33"/>
  <c r="AE44" i="9"/>
  <c r="M31" i="33"/>
  <c r="AA44" i="9"/>
  <c r="I31" i="33"/>
  <c r="W44" i="9"/>
  <c r="E31" i="33"/>
  <c r="S44" i="9"/>
  <c r="AD41" i="9"/>
  <c r="P22" i="33"/>
  <c r="V41" i="9"/>
  <c r="H22" i="33"/>
  <c r="T50" i="34"/>
  <c r="T42" i="34"/>
  <c r="T38" i="34"/>
  <c r="T34" i="34"/>
  <c r="L50" i="34"/>
  <c r="L42" i="34"/>
  <c r="L38" i="34"/>
  <c r="L34" i="34"/>
  <c r="D50" i="34"/>
  <c r="D42" i="34"/>
  <c r="D38" i="34"/>
  <c r="D34" i="34"/>
  <c r="K53" i="5"/>
  <c r="V50" i="2"/>
  <c r="J51" i="15"/>
  <c r="I53" i="22"/>
  <c r="L48" i="26"/>
  <c r="O48" i="26"/>
  <c r="Q48" i="26"/>
  <c r="P48" i="26"/>
  <c r="O48" i="27"/>
  <c r="U68" i="19"/>
  <c r="M48" i="26"/>
  <c r="M68" i="19"/>
  <c r="Q53" i="23"/>
  <c r="I53" i="23"/>
  <c r="D51" i="14"/>
  <c r="B52" i="22"/>
  <c r="F48" i="26"/>
  <c r="N68" i="19"/>
  <c r="E68" i="19"/>
  <c r="C68" i="19"/>
  <c r="B54" i="23"/>
  <c r="J52" i="23"/>
  <c r="D52" i="23"/>
  <c r="T52" i="23"/>
  <c r="S52" i="23"/>
  <c r="D54" i="23"/>
  <c r="D48" i="27"/>
  <c r="H48" i="27"/>
  <c r="G48" i="27"/>
  <c r="U48" i="26"/>
  <c r="B48" i="3"/>
  <c r="C37" i="3"/>
  <c r="C46" i="22"/>
  <c r="D52" i="22"/>
  <c r="K52" i="22"/>
  <c r="G48" i="26"/>
  <c r="I51" i="15"/>
  <c r="G52" i="23"/>
  <c r="O52" i="23"/>
  <c r="C41" i="18"/>
  <c r="J65" i="18"/>
  <c r="L42" i="18"/>
  <c r="L68" i="18" s="1"/>
  <c r="J69" i="18"/>
  <c r="L69" i="18"/>
  <c r="H70" i="18"/>
  <c r="J71" i="18"/>
  <c r="L71" i="18"/>
  <c r="W69" i="18"/>
  <c r="W70" i="18"/>
  <c r="W71" i="18"/>
  <c r="W72" i="18"/>
  <c r="V69" i="19"/>
  <c r="V70" i="19"/>
  <c r="V71" i="19"/>
  <c r="V72" i="19"/>
  <c r="W32" i="33"/>
  <c r="AK44" i="9"/>
  <c r="S32" i="33"/>
  <c r="AG44" i="9"/>
  <c r="O32" i="33"/>
  <c r="AC44" i="9"/>
  <c r="K32" i="33"/>
  <c r="Y44" i="9"/>
  <c r="G32" i="33"/>
  <c r="U44" i="9"/>
  <c r="AH41" i="9"/>
  <c r="T22" i="33"/>
  <c r="Z41" i="9"/>
  <c r="L22" i="33"/>
  <c r="R41" i="9"/>
  <c r="D22" i="33"/>
  <c r="L46" i="34"/>
  <c r="X50" i="34"/>
  <c r="X42" i="34"/>
  <c r="X38" i="34"/>
  <c r="X34" i="34"/>
  <c r="P50" i="34"/>
  <c r="P42" i="34"/>
  <c r="P51" i="34" s="1"/>
  <c r="P38" i="34"/>
  <c r="P34" i="34"/>
  <c r="H50" i="34"/>
  <c r="H42" i="34"/>
  <c r="H38" i="34"/>
  <c r="H34" i="34"/>
  <c r="T33" i="34"/>
  <c r="L33" i="34"/>
  <c r="D33" i="34"/>
  <c r="D51" i="34" s="1"/>
  <c r="X46" i="34"/>
  <c r="H46" i="34"/>
  <c r="W41" i="28"/>
  <c r="AK7" i="9"/>
  <c r="S41" i="28"/>
  <c r="AG7" i="9"/>
  <c r="O41" i="28"/>
  <c r="AC7" i="9"/>
  <c r="K41" i="28"/>
  <c r="Y7" i="9"/>
  <c r="G41" i="28"/>
  <c r="U7" i="9"/>
  <c r="T44" i="28"/>
  <c r="AH7" i="9"/>
  <c r="P53" i="28"/>
  <c r="AD7" i="9"/>
  <c r="L53" i="28"/>
  <c r="Z7" i="9"/>
  <c r="H53" i="28"/>
  <c r="V7" i="9"/>
  <c r="D53" i="28"/>
  <c r="R7" i="9"/>
  <c r="U52" i="28"/>
  <c r="AI7" i="9"/>
  <c r="Q53" i="28"/>
  <c r="AE7" i="9"/>
  <c r="M53" i="28"/>
  <c r="AA7" i="9"/>
  <c r="I53" i="28"/>
  <c r="W7" i="9"/>
  <c r="E53" i="28"/>
  <c r="S7" i="9"/>
  <c r="V41" i="28"/>
  <c r="AJ7" i="9"/>
  <c r="R41" i="28"/>
  <c r="AF7" i="9"/>
  <c r="N41" i="28"/>
  <c r="AB7" i="9"/>
  <c r="J41" i="28"/>
  <c r="X7" i="9"/>
  <c r="F41" i="28"/>
  <c r="T7" i="9"/>
  <c r="W74" i="28"/>
  <c r="S74" i="28"/>
  <c r="O74" i="28"/>
  <c r="K74" i="28"/>
  <c r="G74" i="28"/>
  <c r="T73" i="28"/>
  <c r="P73" i="28"/>
  <c r="L73" i="28"/>
  <c r="H73" i="28"/>
  <c r="D73" i="28"/>
  <c r="T72" i="28"/>
  <c r="P72" i="28"/>
  <c r="L72" i="28"/>
  <c r="H72" i="28"/>
  <c r="F48" i="37"/>
  <c r="N48" i="37"/>
  <c r="V48" i="37"/>
  <c r="D48" i="37"/>
  <c r="L48" i="37"/>
  <c r="T48" i="37"/>
  <c r="Z51" i="5"/>
  <c r="K51" i="5"/>
  <c r="D45" i="5"/>
  <c r="D32" i="5"/>
  <c r="D48" i="5"/>
  <c r="D33" i="5"/>
  <c r="D43" i="5"/>
  <c r="D50" i="5"/>
  <c r="D44" i="5"/>
  <c r="D49" i="5"/>
  <c r="D53" i="5" s="1"/>
  <c r="D47" i="5"/>
  <c r="D39" i="5"/>
  <c r="D34" i="5"/>
  <c r="D38" i="5"/>
  <c r="D42" i="5"/>
  <c r="D41" i="5"/>
  <c r="D37" i="5"/>
  <c r="V46" i="5"/>
  <c r="W23" i="5"/>
  <c r="V24" i="5"/>
  <c r="N51" i="5"/>
  <c r="N52" i="5"/>
  <c r="K52" i="5"/>
  <c r="V37" i="5"/>
  <c r="Y50" i="5"/>
  <c r="Y53" i="5" s="1"/>
  <c r="R53" i="5"/>
  <c r="S53" i="5"/>
  <c r="U53" i="36"/>
  <c r="U52" i="36"/>
  <c r="N52" i="36"/>
  <c r="N53" i="36"/>
  <c r="J52" i="36"/>
  <c r="J53" i="36"/>
  <c r="F52" i="36"/>
  <c r="F53" i="36"/>
  <c r="B52" i="36"/>
  <c r="B53" i="36"/>
  <c r="W53" i="36"/>
  <c r="W52" i="36"/>
  <c r="O53" i="36"/>
  <c r="O52" i="36"/>
  <c r="K53" i="36"/>
  <c r="K52" i="36"/>
  <c r="G53" i="36"/>
  <c r="G52" i="36"/>
  <c r="C53" i="36"/>
  <c r="C52" i="36"/>
  <c r="X52" i="36"/>
  <c r="X53" i="36"/>
  <c r="T52" i="36"/>
  <c r="T53" i="36"/>
  <c r="P52" i="36"/>
  <c r="P53" i="36"/>
  <c r="X54" i="36"/>
  <c r="P54" i="36"/>
  <c r="H54" i="36"/>
  <c r="W54" i="36"/>
  <c r="S54" i="36"/>
  <c r="O54" i="36"/>
  <c r="K54" i="36"/>
  <c r="G54" i="36"/>
  <c r="C54" i="36"/>
  <c r="Y53" i="36"/>
  <c r="Y52" i="36"/>
  <c r="Q53" i="36"/>
  <c r="Q52" i="36"/>
  <c r="L52" i="36"/>
  <c r="L53" i="36"/>
  <c r="H52" i="36"/>
  <c r="H53" i="36"/>
  <c r="D52" i="36"/>
  <c r="D53" i="36"/>
  <c r="S53" i="36"/>
  <c r="S52" i="36"/>
  <c r="M53" i="36"/>
  <c r="M52" i="36"/>
  <c r="I53" i="36"/>
  <c r="I52" i="36"/>
  <c r="E53" i="36"/>
  <c r="E52" i="36"/>
  <c r="Z52" i="36"/>
  <c r="Z53" i="36"/>
  <c r="V52" i="36"/>
  <c r="V53" i="36"/>
  <c r="R52" i="36"/>
  <c r="R53" i="36"/>
  <c r="T54" i="36"/>
  <c r="L54" i="36"/>
  <c r="D54" i="36"/>
  <c r="Y54" i="36"/>
  <c r="U54" i="36"/>
  <c r="Q54" i="36"/>
  <c r="M54" i="36"/>
  <c r="I54" i="36"/>
  <c r="E54" i="36"/>
  <c r="Z52" i="35"/>
  <c r="X52" i="35"/>
  <c r="X51" i="35"/>
  <c r="T50" i="35"/>
  <c r="P50" i="35"/>
  <c r="L50" i="35"/>
  <c r="H50" i="35"/>
  <c r="D50" i="35"/>
  <c r="T49" i="35"/>
  <c r="P49" i="35"/>
  <c r="L49" i="35"/>
  <c r="H49" i="35"/>
  <c r="D49" i="35"/>
  <c r="T48" i="35"/>
  <c r="P48" i="35"/>
  <c r="L48" i="35"/>
  <c r="H48" i="35"/>
  <c r="D48" i="35"/>
  <c r="T47" i="35"/>
  <c r="P47" i="35"/>
  <c r="L47" i="35"/>
  <c r="H47" i="35"/>
  <c r="D47" i="35"/>
  <c r="T46" i="35"/>
  <c r="P46" i="35"/>
  <c r="L46" i="35"/>
  <c r="L53" i="35" s="1"/>
  <c r="H46" i="35"/>
  <c r="D46" i="35"/>
  <c r="D53" i="35" s="1"/>
  <c r="T45" i="35"/>
  <c r="P45" i="35"/>
  <c r="L45" i="35"/>
  <c r="H45" i="35"/>
  <c r="D45" i="35"/>
  <c r="T44" i="35"/>
  <c r="P44" i="35"/>
  <c r="L44" i="35"/>
  <c r="H44" i="35"/>
  <c r="D44" i="35"/>
  <c r="T43" i="35"/>
  <c r="P43" i="35"/>
  <c r="L43" i="35"/>
  <c r="H43" i="35"/>
  <c r="D43" i="35"/>
  <c r="T42" i="35"/>
  <c r="P42" i="35"/>
  <c r="L42" i="35"/>
  <c r="H42" i="35"/>
  <c r="D42" i="35"/>
  <c r="T41" i="35"/>
  <c r="P41" i="35"/>
  <c r="L41" i="35"/>
  <c r="H41" i="35"/>
  <c r="D41" i="35"/>
  <c r="T40" i="35"/>
  <c r="P40" i="35"/>
  <c r="L40" i="35"/>
  <c r="H40" i="35"/>
  <c r="D40" i="35"/>
  <c r="T39" i="35"/>
  <c r="P39" i="35"/>
  <c r="L39" i="35"/>
  <c r="H39" i="35"/>
  <c r="D39" i="35"/>
  <c r="T38" i="35"/>
  <c r="P38" i="35"/>
  <c r="L38" i="35"/>
  <c r="H38" i="35"/>
  <c r="D38" i="35"/>
  <c r="T37" i="35"/>
  <c r="P37" i="35"/>
  <c r="L37" i="35"/>
  <c r="H37" i="35"/>
  <c r="D37" i="35"/>
  <c r="T36" i="35"/>
  <c r="P36" i="35"/>
  <c r="L36" i="35"/>
  <c r="H36" i="35"/>
  <c r="D36" i="35"/>
  <c r="T35" i="35"/>
  <c r="P35" i="35"/>
  <c r="L35" i="35"/>
  <c r="H35" i="35"/>
  <c r="D35" i="35"/>
  <c r="T34" i="35"/>
  <c r="P34" i="35"/>
  <c r="L34" i="35"/>
  <c r="H34" i="35"/>
  <c r="D34" i="35"/>
  <c r="T33" i="35"/>
  <c r="P33" i="35"/>
  <c r="L33" i="35"/>
  <c r="H33" i="35"/>
  <c r="D33" i="35"/>
  <c r="X53" i="35"/>
  <c r="W50" i="35"/>
  <c r="S50" i="35"/>
  <c r="O50" i="35"/>
  <c r="K50" i="35"/>
  <c r="G50" i="35"/>
  <c r="W49" i="35"/>
  <c r="S49" i="35"/>
  <c r="O49" i="35"/>
  <c r="K49" i="35"/>
  <c r="G49" i="35"/>
  <c r="W48" i="35"/>
  <c r="S48" i="35"/>
  <c r="O48" i="35"/>
  <c r="K48" i="35"/>
  <c r="G48" i="35"/>
  <c r="W47" i="35"/>
  <c r="S47" i="35"/>
  <c r="O47" i="35"/>
  <c r="K47" i="35"/>
  <c r="G47" i="35"/>
  <c r="W46" i="35"/>
  <c r="S46" i="35"/>
  <c r="S53" i="35" s="1"/>
  <c r="O46" i="35"/>
  <c r="K46" i="35"/>
  <c r="K53" i="35" s="1"/>
  <c r="G46" i="35"/>
  <c r="W45" i="35"/>
  <c r="S45" i="35"/>
  <c r="O45" i="35"/>
  <c r="K45" i="35"/>
  <c r="G45" i="35"/>
  <c r="W44" i="35"/>
  <c r="S44" i="35"/>
  <c r="O44" i="35"/>
  <c r="K44" i="35"/>
  <c r="G44" i="35"/>
  <c r="W43" i="35"/>
  <c r="S43" i="35"/>
  <c r="O43" i="35"/>
  <c r="K43" i="35"/>
  <c r="G43" i="35"/>
  <c r="W42" i="35"/>
  <c r="S42" i="35"/>
  <c r="O42" i="35"/>
  <c r="K42" i="35"/>
  <c r="G42" i="35"/>
  <c r="W41" i="35"/>
  <c r="S41" i="35"/>
  <c r="O41" i="35"/>
  <c r="K41" i="35"/>
  <c r="G41" i="35"/>
  <c r="W40" i="35"/>
  <c r="S40" i="35"/>
  <c r="O40" i="35"/>
  <c r="K40" i="35"/>
  <c r="G40" i="35"/>
  <c r="W39" i="35"/>
  <c r="S39" i="35"/>
  <c r="O39" i="35"/>
  <c r="K39" i="35"/>
  <c r="G39" i="35"/>
  <c r="W38" i="35"/>
  <c r="S38" i="35"/>
  <c r="O38" i="35"/>
  <c r="K38" i="35"/>
  <c r="G38" i="35"/>
  <c r="W37" i="35"/>
  <c r="S37" i="35"/>
  <c r="O37" i="35"/>
  <c r="K37" i="35"/>
  <c r="G37" i="35"/>
  <c r="W36" i="35"/>
  <c r="S36" i="35"/>
  <c r="O36" i="35"/>
  <c r="K36" i="35"/>
  <c r="G36" i="35"/>
  <c r="W35" i="35"/>
  <c r="S35" i="35"/>
  <c r="O35" i="35"/>
  <c r="K35" i="35"/>
  <c r="G35" i="35"/>
  <c r="W34" i="35"/>
  <c r="S34" i="35"/>
  <c r="O34" i="35"/>
  <c r="K34" i="35"/>
  <c r="G34" i="35"/>
  <c r="W33" i="35"/>
  <c r="S33" i="35"/>
  <c r="O33" i="35"/>
  <c r="K33" i="35"/>
  <c r="G33" i="35"/>
  <c r="E32" i="35"/>
  <c r="V50" i="35"/>
  <c r="R50" i="35"/>
  <c r="N50" i="35"/>
  <c r="J50" i="35"/>
  <c r="F50" i="35"/>
  <c r="V49" i="35"/>
  <c r="R49" i="35"/>
  <c r="N49" i="35"/>
  <c r="J49" i="35"/>
  <c r="F49" i="35"/>
  <c r="V48" i="35"/>
  <c r="R48" i="35"/>
  <c r="N48" i="35"/>
  <c r="J48" i="35"/>
  <c r="F48" i="35"/>
  <c r="V47" i="35"/>
  <c r="R47" i="35"/>
  <c r="N47" i="35"/>
  <c r="J47" i="35"/>
  <c r="F47" i="35"/>
  <c r="V46" i="35"/>
  <c r="V53" i="35" s="1"/>
  <c r="R46" i="35"/>
  <c r="N46" i="35"/>
  <c r="N53" i="35" s="1"/>
  <c r="J46" i="35"/>
  <c r="F46" i="35"/>
  <c r="V45" i="35"/>
  <c r="R45" i="35"/>
  <c r="N45" i="35"/>
  <c r="J45" i="35"/>
  <c r="F45" i="35"/>
  <c r="V44" i="35"/>
  <c r="R44" i="35"/>
  <c r="N44" i="35"/>
  <c r="J44" i="35"/>
  <c r="F44" i="35"/>
  <c r="V43" i="35"/>
  <c r="R43" i="35"/>
  <c r="N43" i="35"/>
  <c r="J43" i="35"/>
  <c r="F43" i="35"/>
  <c r="V42" i="35"/>
  <c r="R42" i="35"/>
  <c r="N42" i="35"/>
  <c r="J42" i="35"/>
  <c r="F42" i="35"/>
  <c r="V41" i="35"/>
  <c r="R41" i="35"/>
  <c r="N41" i="35"/>
  <c r="J41" i="35"/>
  <c r="F41" i="35"/>
  <c r="V40" i="35"/>
  <c r="R40" i="35"/>
  <c r="N40" i="35"/>
  <c r="J40" i="35"/>
  <c r="F40" i="35"/>
  <c r="V39" i="35"/>
  <c r="R39" i="35"/>
  <c r="N39" i="35"/>
  <c r="J39" i="35"/>
  <c r="F39" i="35"/>
  <c r="V38" i="35"/>
  <c r="R38" i="35"/>
  <c r="N38" i="35"/>
  <c r="J38" i="35"/>
  <c r="F38" i="35"/>
  <c r="V37" i="35"/>
  <c r="R37" i="35"/>
  <c r="N37" i="35"/>
  <c r="J37" i="35"/>
  <c r="F37" i="35"/>
  <c r="V36" i="35"/>
  <c r="R36" i="35"/>
  <c r="N36" i="35"/>
  <c r="J36" i="35"/>
  <c r="F36" i="35"/>
  <c r="V35" i="35"/>
  <c r="R35" i="35"/>
  <c r="N35" i="35"/>
  <c r="J35" i="35"/>
  <c r="F35" i="35"/>
  <c r="V34" i="35"/>
  <c r="R34" i="35"/>
  <c r="N34" i="35"/>
  <c r="J34" i="35"/>
  <c r="F34" i="35"/>
  <c r="V33" i="35"/>
  <c r="R33" i="35"/>
  <c r="N33" i="35"/>
  <c r="J33" i="35"/>
  <c r="F33" i="35"/>
  <c r="Z53" i="35"/>
  <c r="U50" i="35"/>
  <c r="Q50" i="35"/>
  <c r="M50" i="35"/>
  <c r="I50" i="35"/>
  <c r="E50" i="35"/>
  <c r="U49" i="35"/>
  <c r="Q49" i="35"/>
  <c r="M49" i="35"/>
  <c r="I49" i="35"/>
  <c r="E49" i="35"/>
  <c r="U48" i="35"/>
  <c r="Q48" i="35"/>
  <c r="M48" i="35"/>
  <c r="I48" i="35"/>
  <c r="E48" i="35"/>
  <c r="U47" i="35"/>
  <c r="Q47" i="35"/>
  <c r="M47" i="35"/>
  <c r="I47" i="35"/>
  <c r="E47" i="35"/>
  <c r="U46" i="35"/>
  <c r="Q46" i="35"/>
  <c r="Q53" i="35" s="1"/>
  <c r="M46" i="35"/>
  <c r="I46" i="35"/>
  <c r="E46" i="35"/>
  <c r="U45" i="35"/>
  <c r="Q45" i="35"/>
  <c r="M45" i="35"/>
  <c r="I45" i="35"/>
  <c r="E45" i="35"/>
  <c r="U44" i="35"/>
  <c r="Q44" i="35"/>
  <c r="M44" i="35"/>
  <c r="I44" i="35"/>
  <c r="E44" i="35"/>
  <c r="U43" i="35"/>
  <c r="Q43" i="35"/>
  <c r="M43" i="35"/>
  <c r="I43" i="35"/>
  <c r="E43" i="35"/>
  <c r="U42" i="35"/>
  <c r="Q42" i="35"/>
  <c r="M42" i="35"/>
  <c r="I42" i="35"/>
  <c r="E42" i="35"/>
  <c r="U41" i="35"/>
  <c r="Q41" i="35"/>
  <c r="M41" i="35"/>
  <c r="I41" i="35"/>
  <c r="E41" i="35"/>
  <c r="U40" i="35"/>
  <c r="Q40" i="35"/>
  <c r="M40" i="35"/>
  <c r="I40" i="35"/>
  <c r="E40" i="35"/>
  <c r="U39" i="35"/>
  <c r="Q39" i="35"/>
  <c r="M39" i="35"/>
  <c r="I39" i="35"/>
  <c r="E39" i="35"/>
  <c r="U38" i="35"/>
  <c r="Q38" i="35"/>
  <c r="M38" i="35"/>
  <c r="I38" i="35"/>
  <c r="E38" i="35"/>
  <c r="U37" i="35"/>
  <c r="Q37" i="35"/>
  <c r="M37" i="35"/>
  <c r="I37" i="35"/>
  <c r="E37" i="35"/>
  <c r="U36" i="35"/>
  <c r="Q36" i="35"/>
  <c r="M36" i="35"/>
  <c r="I36" i="35"/>
  <c r="E36" i="35"/>
  <c r="U35" i="35"/>
  <c r="Q35" i="35"/>
  <c r="M35" i="35"/>
  <c r="I35" i="35"/>
  <c r="E35" i="35"/>
  <c r="U34" i="35"/>
  <c r="Q34" i="35"/>
  <c r="M34" i="35"/>
  <c r="I34" i="35"/>
  <c r="E34" i="35"/>
  <c r="U33" i="35"/>
  <c r="Q33" i="35"/>
  <c r="M33" i="35"/>
  <c r="I33" i="35"/>
  <c r="Y48" i="33"/>
  <c r="Q48" i="33"/>
  <c r="I48" i="33"/>
  <c r="I47" i="33"/>
  <c r="U48" i="33"/>
  <c r="M48" i="33"/>
  <c r="E48" i="33"/>
  <c r="E47" i="33"/>
  <c r="Y50" i="34"/>
  <c r="Y48" i="34"/>
  <c r="Y44" i="34"/>
  <c r="Y42" i="34"/>
  <c r="Y40" i="34"/>
  <c r="Y38" i="34"/>
  <c r="Y36" i="34"/>
  <c r="Y34" i="34"/>
  <c r="Y47" i="34"/>
  <c r="Y43" i="34"/>
  <c r="Y39" i="34"/>
  <c r="Y35" i="34"/>
  <c r="Y49" i="34"/>
  <c r="Y45" i="34"/>
  <c r="Y41" i="34"/>
  <c r="Y37" i="34"/>
  <c r="Y33" i="34"/>
  <c r="W50" i="34"/>
  <c r="W48" i="34"/>
  <c r="W44" i="34"/>
  <c r="W42" i="34"/>
  <c r="W40" i="34"/>
  <c r="W38" i="34"/>
  <c r="W36" i="34"/>
  <c r="W34" i="34"/>
  <c r="W49" i="34"/>
  <c r="W45" i="34"/>
  <c r="W41" i="34"/>
  <c r="W37" i="34"/>
  <c r="W33" i="34"/>
  <c r="W47" i="34"/>
  <c r="W43" i="34"/>
  <c r="W39" i="34"/>
  <c r="W35" i="34"/>
  <c r="S51" i="34"/>
  <c r="K51" i="34"/>
  <c r="C51" i="34"/>
  <c r="R51" i="34"/>
  <c r="N51" i="34"/>
  <c r="J51" i="34"/>
  <c r="F51" i="34"/>
  <c r="B51" i="34"/>
  <c r="Q51" i="34"/>
  <c r="I51" i="34"/>
  <c r="X51" i="34"/>
  <c r="O51" i="34"/>
  <c r="G51" i="34"/>
  <c r="U51" i="34"/>
  <c r="M51" i="34"/>
  <c r="E51" i="34"/>
  <c r="Z51" i="34"/>
  <c r="T50" i="2"/>
  <c r="Y32" i="2"/>
  <c r="Y40" i="2"/>
  <c r="U47" i="33"/>
  <c r="Q47" i="33"/>
  <c r="M47" i="33"/>
  <c r="U46" i="33"/>
  <c r="Q46" i="33"/>
  <c r="M46" i="33"/>
  <c r="I46" i="33"/>
  <c r="E46" i="33"/>
  <c r="U45" i="33"/>
  <c r="Q45" i="33"/>
  <c r="M45" i="33"/>
  <c r="I45" i="33"/>
  <c r="E45" i="33"/>
  <c r="W31" i="33"/>
  <c r="S31" i="33"/>
  <c r="O31" i="33"/>
  <c r="K31" i="33"/>
  <c r="G31" i="33"/>
  <c r="U44" i="33"/>
  <c r="Q44" i="33"/>
  <c r="M44" i="33"/>
  <c r="I44" i="33"/>
  <c r="E44" i="33"/>
  <c r="U43" i="33"/>
  <c r="Q43" i="33"/>
  <c r="M43" i="33"/>
  <c r="I43" i="33"/>
  <c r="E43" i="33"/>
  <c r="U42" i="33"/>
  <c r="Q42" i="33"/>
  <c r="M42" i="33"/>
  <c r="I42" i="33"/>
  <c r="E42" i="33"/>
  <c r="U41" i="33"/>
  <c r="Q41" i="33"/>
  <c r="M41" i="33"/>
  <c r="I41" i="33"/>
  <c r="E41" i="33"/>
  <c r="U40" i="33"/>
  <c r="Q40" i="33"/>
  <c r="M40" i="33"/>
  <c r="I40" i="33"/>
  <c r="E40" i="33"/>
  <c r="U39" i="33"/>
  <c r="Q39" i="33"/>
  <c r="M39" i="33"/>
  <c r="I39" i="33"/>
  <c r="E39" i="33"/>
  <c r="U38" i="33"/>
  <c r="Q38" i="33"/>
  <c r="M38" i="33"/>
  <c r="I38" i="33"/>
  <c r="E38" i="33"/>
  <c r="U37" i="33"/>
  <c r="Q37" i="33"/>
  <c r="M37" i="33"/>
  <c r="I37" i="33"/>
  <c r="E37" i="33"/>
  <c r="U36" i="33"/>
  <c r="Q36" i="33"/>
  <c r="M36" i="33"/>
  <c r="I36" i="33"/>
  <c r="E36" i="33"/>
  <c r="U35" i="33"/>
  <c r="Q35" i="33"/>
  <c r="M35" i="33"/>
  <c r="I35" i="33"/>
  <c r="E35" i="33"/>
  <c r="U34" i="33"/>
  <c r="Q34" i="33"/>
  <c r="M34" i="33"/>
  <c r="I34" i="33"/>
  <c r="E34" i="33"/>
  <c r="U33" i="33"/>
  <c r="Q33" i="33"/>
  <c r="M33" i="33"/>
  <c r="I33" i="33"/>
  <c r="E33" i="33"/>
  <c r="U32" i="33"/>
  <c r="Q32" i="33"/>
  <c r="M32" i="33"/>
  <c r="I32" i="33"/>
  <c r="E32" i="33"/>
  <c r="Y47" i="33"/>
  <c r="Y45" i="33"/>
  <c r="Y43" i="33"/>
  <c r="Y41" i="33"/>
  <c r="Y39" i="33"/>
  <c r="Y37" i="33"/>
  <c r="Y35" i="33"/>
  <c r="Y33" i="33"/>
  <c r="Y46" i="33"/>
  <c r="Y42" i="33"/>
  <c r="Y40" i="33"/>
  <c r="Y38" i="33"/>
  <c r="Y36" i="33"/>
  <c r="Y34" i="33"/>
  <c r="Y32" i="33"/>
  <c r="W48" i="33"/>
  <c r="S48" i="33"/>
  <c r="O48" i="33"/>
  <c r="K48" i="33"/>
  <c r="G48" i="33"/>
  <c r="W47" i="33"/>
  <c r="S47" i="33"/>
  <c r="O47" i="33"/>
  <c r="K47" i="33"/>
  <c r="G47" i="33"/>
  <c r="W46" i="33"/>
  <c r="S46" i="33"/>
  <c r="O46" i="33"/>
  <c r="K46" i="33"/>
  <c r="G46" i="33"/>
  <c r="W45" i="33"/>
  <c r="S45" i="33"/>
  <c r="O45" i="33"/>
  <c r="K45" i="33"/>
  <c r="G45" i="33"/>
  <c r="Y31" i="33"/>
  <c r="W44" i="33"/>
  <c r="S44" i="33"/>
  <c r="O44" i="33"/>
  <c r="K44" i="33"/>
  <c r="G44" i="33"/>
  <c r="W43" i="33"/>
  <c r="S43" i="33"/>
  <c r="O43" i="33"/>
  <c r="K43" i="33"/>
  <c r="G43" i="33"/>
  <c r="W42" i="33"/>
  <c r="S42" i="33"/>
  <c r="O42" i="33"/>
  <c r="K42" i="33"/>
  <c r="G42" i="33"/>
  <c r="W41" i="33"/>
  <c r="S41" i="33"/>
  <c r="O41" i="33"/>
  <c r="K41" i="33"/>
  <c r="G41" i="33"/>
  <c r="W40" i="33"/>
  <c r="S40" i="33"/>
  <c r="O40" i="33"/>
  <c r="K40" i="33"/>
  <c r="G40" i="33"/>
  <c r="W39" i="33"/>
  <c r="S39" i="33"/>
  <c r="O39" i="33"/>
  <c r="K39" i="33"/>
  <c r="G39" i="33"/>
  <c r="W38" i="33"/>
  <c r="S38" i="33"/>
  <c r="O38" i="33"/>
  <c r="K38" i="33"/>
  <c r="G38" i="33"/>
  <c r="W37" i="33"/>
  <c r="S37" i="33"/>
  <c r="O37" i="33"/>
  <c r="K37" i="33"/>
  <c r="G37" i="33"/>
  <c r="W36" i="33"/>
  <c r="S36" i="33"/>
  <c r="O36" i="33"/>
  <c r="K36" i="33"/>
  <c r="G36" i="33"/>
  <c r="W35" i="33"/>
  <c r="S35" i="33"/>
  <c r="O35" i="33"/>
  <c r="K35" i="33"/>
  <c r="G35" i="33"/>
  <c r="W34" i="33"/>
  <c r="S34" i="33"/>
  <c r="O34" i="33"/>
  <c r="K34" i="33"/>
  <c r="G34" i="33"/>
  <c r="W33" i="33"/>
  <c r="S33" i="33"/>
  <c r="O33" i="33"/>
  <c r="K33" i="33"/>
  <c r="G33" i="33"/>
  <c r="D72" i="28"/>
  <c r="X70" i="32"/>
  <c r="P70" i="32"/>
  <c r="H70" i="32"/>
  <c r="W70" i="32"/>
  <c r="U70" i="32"/>
  <c r="S70" i="32"/>
  <c r="Q70" i="32"/>
  <c r="O70" i="32"/>
  <c r="M70" i="32"/>
  <c r="I70" i="32"/>
  <c r="E70" i="32"/>
  <c r="T70" i="32"/>
  <c r="L70" i="32"/>
  <c r="D70" i="32"/>
  <c r="Y70" i="32"/>
  <c r="K70" i="32"/>
  <c r="G70" i="32"/>
  <c r="C70" i="32"/>
  <c r="W69" i="28"/>
  <c r="S69" i="28"/>
  <c r="O69" i="28"/>
  <c r="U68" i="28"/>
  <c r="Q68" i="28"/>
  <c r="W67" i="28"/>
  <c r="S67" i="28"/>
  <c r="O67" i="28"/>
  <c r="K67" i="28"/>
  <c r="G67" i="28"/>
  <c r="W66" i="28"/>
  <c r="S66" i="28"/>
  <c r="O66" i="28"/>
  <c r="K66" i="28"/>
  <c r="G66" i="28"/>
  <c r="W65" i="28"/>
  <c r="S65" i="28"/>
  <c r="O65" i="28"/>
  <c r="K65" i="28"/>
  <c r="G65" i="28"/>
  <c r="W64" i="28"/>
  <c r="S64" i="28"/>
  <c r="O64" i="28"/>
  <c r="K64" i="28"/>
  <c r="G64" i="28"/>
  <c r="W63" i="28"/>
  <c r="S63" i="28"/>
  <c r="O63" i="28"/>
  <c r="K63" i="28"/>
  <c r="G63" i="28"/>
  <c r="W62" i="28"/>
  <c r="S62" i="28"/>
  <c r="O62" i="28"/>
  <c r="K62" i="28"/>
  <c r="G62" i="28"/>
  <c r="W61" i="28"/>
  <c r="S61" i="28"/>
  <c r="O61" i="28"/>
  <c r="K61" i="28"/>
  <c r="G61" i="28"/>
  <c r="W60" i="28"/>
  <c r="S60" i="28"/>
  <c r="O60" i="28"/>
  <c r="K60" i="28"/>
  <c r="G60" i="28"/>
  <c r="W59" i="28"/>
  <c r="S59" i="28"/>
  <c r="O59" i="28"/>
  <c r="K59" i="28"/>
  <c r="G59" i="28"/>
  <c r="W58" i="28"/>
  <c r="S58" i="28"/>
  <c r="O58" i="28"/>
  <c r="K58" i="28"/>
  <c r="G58" i="28"/>
  <c r="W57" i="28"/>
  <c r="S57" i="28"/>
  <c r="O57" i="28"/>
  <c r="K57" i="28"/>
  <c r="G57" i="28"/>
  <c r="W56" i="28"/>
  <c r="S56" i="28"/>
  <c r="O56" i="28"/>
  <c r="K56" i="28"/>
  <c r="G56" i="28"/>
  <c r="W54" i="28"/>
  <c r="S54" i="28"/>
  <c r="O54" i="28"/>
  <c r="K54" i="28"/>
  <c r="G54" i="28"/>
  <c r="W53" i="28"/>
  <c r="S53" i="28"/>
  <c r="O53" i="28"/>
  <c r="K53" i="28"/>
  <c r="G53" i="28"/>
  <c r="W52" i="28"/>
  <c r="S52" i="28"/>
  <c r="W73" i="28"/>
  <c r="S73" i="28"/>
  <c r="O73" i="28"/>
  <c r="K73" i="28"/>
  <c r="G73" i="28"/>
  <c r="U71" i="28"/>
  <c r="Q71" i="28"/>
  <c r="M71" i="28"/>
  <c r="I71" i="28"/>
  <c r="E71" i="28"/>
  <c r="V69" i="28"/>
  <c r="R69" i="28"/>
  <c r="N69" i="28"/>
  <c r="T68" i="28"/>
  <c r="P68" i="28"/>
  <c r="V67" i="28"/>
  <c r="R67" i="28"/>
  <c r="N67" i="28"/>
  <c r="J67" i="28"/>
  <c r="F67" i="28"/>
  <c r="V66" i="28"/>
  <c r="R66" i="28"/>
  <c r="N66" i="28"/>
  <c r="J66" i="28"/>
  <c r="F66" i="28"/>
  <c r="V65" i="28"/>
  <c r="R65" i="28"/>
  <c r="N65" i="28"/>
  <c r="J65" i="28"/>
  <c r="F65" i="28"/>
  <c r="V64" i="28"/>
  <c r="R64" i="28"/>
  <c r="N64" i="28"/>
  <c r="J64" i="28"/>
  <c r="F64" i="28"/>
  <c r="V63" i="28"/>
  <c r="R63" i="28"/>
  <c r="N63" i="28"/>
  <c r="J63" i="28"/>
  <c r="F63" i="28"/>
  <c r="V62" i="28"/>
  <c r="R62" i="28"/>
  <c r="N62" i="28"/>
  <c r="J62" i="28"/>
  <c r="F62" i="28"/>
  <c r="V61" i="28"/>
  <c r="R61" i="28"/>
  <c r="N61" i="28"/>
  <c r="J61" i="28"/>
  <c r="F61" i="28"/>
  <c r="V60" i="28"/>
  <c r="R60" i="28"/>
  <c r="N60" i="28"/>
  <c r="J60" i="28"/>
  <c r="F60" i="28"/>
  <c r="V59" i="28"/>
  <c r="R59" i="28"/>
  <c r="N59" i="28"/>
  <c r="J59" i="28"/>
  <c r="F59" i="28"/>
  <c r="V58" i="28"/>
  <c r="R58" i="28"/>
  <c r="N58" i="28"/>
  <c r="J58" i="28"/>
  <c r="F58" i="28"/>
  <c r="V57" i="28"/>
  <c r="R57" i="28"/>
  <c r="N57" i="28"/>
  <c r="J57" i="28"/>
  <c r="F57" i="28"/>
  <c r="V56" i="28"/>
  <c r="R56" i="28"/>
  <c r="N56" i="28"/>
  <c r="J56" i="28"/>
  <c r="F56" i="28"/>
  <c r="V54" i="28"/>
  <c r="R54" i="28"/>
  <c r="N54" i="28"/>
  <c r="J54" i="28"/>
  <c r="F54" i="28"/>
  <c r="V53" i="28"/>
  <c r="R53" i="28"/>
  <c r="N53" i="28"/>
  <c r="J53" i="28"/>
  <c r="F53" i="28"/>
  <c r="V52" i="28"/>
  <c r="Q52" i="28"/>
  <c r="M52" i="28"/>
  <c r="I52" i="28"/>
  <c r="E52" i="28"/>
  <c r="U51" i="28"/>
  <c r="Q51" i="28"/>
  <c r="M51" i="28"/>
  <c r="I51" i="28"/>
  <c r="E51" i="28"/>
  <c r="U50" i="28"/>
  <c r="Q50" i="28"/>
  <c r="M50" i="28"/>
  <c r="I50" i="28"/>
  <c r="E50" i="28"/>
  <c r="U49" i="28"/>
  <c r="Q49" i="28"/>
  <c r="M49" i="28"/>
  <c r="I49" i="28"/>
  <c r="E49" i="28"/>
  <c r="U48" i="28"/>
  <c r="Q48" i="28"/>
  <c r="M48" i="28"/>
  <c r="I48" i="28"/>
  <c r="E48" i="28"/>
  <c r="U47" i="28"/>
  <c r="Q47" i="28"/>
  <c r="M47" i="28"/>
  <c r="I47" i="28"/>
  <c r="E47" i="28"/>
  <c r="U46" i="28"/>
  <c r="Q46" i="28"/>
  <c r="M46" i="28"/>
  <c r="I46" i="28"/>
  <c r="E46" i="28"/>
  <c r="U45" i="28"/>
  <c r="Q45" i="28"/>
  <c r="U44" i="28"/>
  <c r="Q44" i="28"/>
  <c r="U43" i="28"/>
  <c r="Q43" i="28"/>
  <c r="M43" i="28"/>
  <c r="I43" i="28"/>
  <c r="E43" i="28"/>
  <c r="U42" i="28"/>
  <c r="Q42" i="28"/>
  <c r="M42" i="28"/>
  <c r="I42" i="28"/>
  <c r="E42" i="28"/>
  <c r="U41" i="28"/>
  <c r="Q41" i="28"/>
  <c r="M41" i="28"/>
  <c r="I41" i="28"/>
  <c r="E41" i="28"/>
  <c r="P52" i="28"/>
  <c r="L52" i="28"/>
  <c r="H52" i="28"/>
  <c r="D52" i="28"/>
  <c r="T51" i="28"/>
  <c r="P51" i="28"/>
  <c r="L51" i="28"/>
  <c r="H51" i="28"/>
  <c r="D51" i="28"/>
  <c r="T50" i="28"/>
  <c r="P50" i="28"/>
  <c r="L50" i="28"/>
  <c r="H50" i="28"/>
  <c r="D50" i="28"/>
  <c r="T49" i="28"/>
  <c r="P49" i="28"/>
  <c r="L49" i="28"/>
  <c r="H49" i="28"/>
  <c r="D49" i="28"/>
  <c r="T48" i="28"/>
  <c r="P48" i="28"/>
  <c r="L48" i="28"/>
  <c r="H48" i="28"/>
  <c r="D48" i="28"/>
  <c r="T47" i="28"/>
  <c r="P47" i="28"/>
  <c r="L47" i="28"/>
  <c r="H47" i="28"/>
  <c r="D47" i="28"/>
  <c r="T46" i="28"/>
  <c r="P46" i="28"/>
  <c r="L46" i="28"/>
  <c r="H46" i="28"/>
  <c r="D46" i="28"/>
  <c r="T45" i="28"/>
  <c r="V44" i="28"/>
  <c r="R44" i="28"/>
  <c r="T43" i="28"/>
  <c r="P43" i="28"/>
  <c r="L43" i="28"/>
  <c r="H43" i="28"/>
  <c r="D43" i="28"/>
  <c r="T42" i="28"/>
  <c r="P42" i="28"/>
  <c r="L42" i="28"/>
  <c r="H42" i="28"/>
  <c r="D42" i="28"/>
  <c r="T41" i="28"/>
  <c r="P41" i="28"/>
  <c r="L41" i="28"/>
  <c r="H41" i="28"/>
  <c r="D41" i="28"/>
  <c r="U69" i="28"/>
  <c r="Q69" i="28"/>
  <c r="W68" i="28"/>
  <c r="S68" i="28"/>
  <c r="O68" i="28"/>
  <c r="U67" i="28"/>
  <c r="Q67" i="28"/>
  <c r="M67" i="28"/>
  <c r="I67" i="28"/>
  <c r="E67" i="28"/>
  <c r="U66" i="28"/>
  <c r="Q66" i="28"/>
  <c r="M66" i="28"/>
  <c r="I66" i="28"/>
  <c r="E66" i="28"/>
  <c r="U65" i="28"/>
  <c r="Q65" i="28"/>
  <c r="M65" i="28"/>
  <c r="I65" i="28"/>
  <c r="E65" i="28"/>
  <c r="U64" i="28"/>
  <c r="Q64" i="28"/>
  <c r="M64" i="28"/>
  <c r="I64" i="28"/>
  <c r="E64" i="28"/>
  <c r="U63" i="28"/>
  <c r="Q63" i="28"/>
  <c r="M63" i="28"/>
  <c r="I63" i="28"/>
  <c r="E63" i="28"/>
  <c r="U62" i="28"/>
  <c r="Q62" i="28"/>
  <c r="M62" i="28"/>
  <c r="I62" i="28"/>
  <c r="E62" i="28"/>
  <c r="U61" i="28"/>
  <c r="Q61" i="28"/>
  <c r="M61" i="28"/>
  <c r="I61" i="28"/>
  <c r="E61" i="28"/>
  <c r="U60" i="28"/>
  <c r="Q60" i="28"/>
  <c r="M60" i="28"/>
  <c r="I60" i="28"/>
  <c r="E60" i="28"/>
  <c r="U59" i="28"/>
  <c r="Q59" i="28"/>
  <c r="M59" i="28"/>
  <c r="I59" i="28"/>
  <c r="E59" i="28"/>
  <c r="U58" i="28"/>
  <c r="Q58" i="28"/>
  <c r="M58" i="28"/>
  <c r="I58" i="28"/>
  <c r="E58" i="28"/>
  <c r="U57" i="28"/>
  <c r="Q57" i="28"/>
  <c r="M57" i="28"/>
  <c r="I57" i="28"/>
  <c r="E57" i="28"/>
  <c r="U56" i="28"/>
  <c r="Q56" i="28"/>
  <c r="M56" i="28"/>
  <c r="I56" i="28"/>
  <c r="E56" i="28"/>
  <c r="U54" i="28"/>
  <c r="Q54" i="28"/>
  <c r="M54" i="28"/>
  <c r="I54" i="28"/>
  <c r="E54" i="28"/>
  <c r="U53" i="28"/>
  <c r="U73" i="28"/>
  <c r="Q73" i="28"/>
  <c r="M73" i="28"/>
  <c r="I73" i="28"/>
  <c r="E73" i="28"/>
  <c r="W71" i="28"/>
  <c r="S71" i="28"/>
  <c r="O71" i="28"/>
  <c r="K71" i="28"/>
  <c r="G71" i="28"/>
  <c r="T69" i="28"/>
  <c r="P69" i="28"/>
  <c r="V68" i="28"/>
  <c r="R68" i="28"/>
  <c r="N68" i="28"/>
  <c r="T67" i="28"/>
  <c r="P67" i="28"/>
  <c r="L67" i="28"/>
  <c r="H67" i="28"/>
  <c r="D67" i="28"/>
  <c r="T66" i="28"/>
  <c r="P66" i="28"/>
  <c r="L66" i="28"/>
  <c r="H66" i="28"/>
  <c r="D66" i="28"/>
  <c r="T65" i="28"/>
  <c r="P65" i="28"/>
  <c r="L65" i="28"/>
  <c r="H65" i="28"/>
  <c r="D65" i="28"/>
  <c r="T64" i="28"/>
  <c r="P64" i="28"/>
  <c r="L64" i="28"/>
  <c r="H64" i="28"/>
  <c r="D64" i="28"/>
  <c r="T63" i="28"/>
  <c r="P63" i="28"/>
  <c r="L63" i="28"/>
  <c r="H63" i="28"/>
  <c r="D63" i="28"/>
  <c r="T62" i="28"/>
  <c r="P62" i="28"/>
  <c r="L62" i="28"/>
  <c r="H62" i="28"/>
  <c r="D62" i="28"/>
  <c r="T61" i="28"/>
  <c r="P61" i="28"/>
  <c r="L61" i="28"/>
  <c r="H61" i="28"/>
  <c r="D61" i="28"/>
  <c r="T60" i="28"/>
  <c r="P60" i="28"/>
  <c r="L60" i="28"/>
  <c r="H60" i="28"/>
  <c r="D60" i="28"/>
  <c r="T59" i="28"/>
  <c r="P59" i="28"/>
  <c r="L59" i="28"/>
  <c r="H59" i="28"/>
  <c r="D59" i="28"/>
  <c r="T58" i="28"/>
  <c r="P58" i="28"/>
  <c r="L58" i="28"/>
  <c r="H58" i="28"/>
  <c r="D58" i="28"/>
  <c r="T57" i="28"/>
  <c r="P57" i="28"/>
  <c r="L57" i="28"/>
  <c r="H57" i="28"/>
  <c r="D57" i="28"/>
  <c r="T56" i="28"/>
  <c r="P56" i="28"/>
  <c r="L56" i="28"/>
  <c r="H56" i="28"/>
  <c r="D56" i="28"/>
  <c r="T54" i="28"/>
  <c r="P54" i="28"/>
  <c r="L54" i="28"/>
  <c r="H54" i="28"/>
  <c r="D54" i="28"/>
  <c r="T53" i="28"/>
  <c r="T52" i="28"/>
  <c r="X70" i="28"/>
  <c r="B70" i="28"/>
  <c r="O52" i="28"/>
  <c r="K52" i="28"/>
  <c r="G52" i="28"/>
  <c r="W51" i="28"/>
  <c r="S51" i="28"/>
  <c r="O51" i="28"/>
  <c r="K51" i="28"/>
  <c r="G51" i="28"/>
  <c r="W50" i="28"/>
  <c r="S50" i="28"/>
  <c r="O50" i="28"/>
  <c r="K50" i="28"/>
  <c r="G50" i="28"/>
  <c r="W49" i="28"/>
  <c r="S49" i="28"/>
  <c r="O49" i="28"/>
  <c r="K49" i="28"/>
  <c r="G49" i="28"/>
  <c r="W48" i="28"/>
  <c r="S48" i="28"/>
  <c r="O48" i="28"/>
  <c r="K48" i="28"/>
  <c r="G48" i="28"/>
  <c r="W47" i="28"/>
  <c r="S47" i="28"/>
  <c r="O47" i="28"/>
  <c r="K47" i="28"/>
  <c r="G47" i="28"/>
  <c r="W46" i="28"/>
  <c r="S46" i="28"/>
  <c r="O46" i="28"/>
  <c r="K46" i="28"/>
  <c r="G46" i="28"/>
  <c r="W45" i="28"/>
  <c r="S45" i="28"/>
  <c r="W44" i="28"/>
  <c r="S44" i="28"/>
  <c r="W43" i="28"/>
  <c r="S43" i="28"/>
  <c r="O43" i="28"/>
  <c r="K43" i="28"/>
  <c r="G43" i="28"/>
  <c r="W42" i="28"/>
  <c r="S42" i="28"/>
  <c r="O42" i="28"/>
  <c r="K42" i="28"/>
  <c r="G42" i="28"/>
  <c r="R52" i="28"/>
  <c r="N52" i="28"/>
  <c r="J52" i="28"/>
  <c r="F52" i="28"/>
  <c r="V51" i="28"/>
  <c r="R51" i="28"/>
  <c r="N51" i="28"/>
  <c r="J51" i="28"/>
  <c r="F51" i="28"/>
  <c r="V50" i="28"/>
  <c r="R50" i="28"/>
  <c r="N50" i="28"/>
  <c r="J50" i="28"/>
  <c r="F50" i="28"/>
  <c r="V49" i="28"/>
  <c r="R49" i="28"/>
  <c r="N49" i="28"/>
  <c r="J49" i="28"/>
  <c r="F49" i="28"/>
  <c r="V48" i="28"/>
  <c r="R48" i="28"/>
  <c r="N48" i="28"/>
  <c r="J48" i="28"/>
  <c r="F48" i="28"/>
  <c r="V47" i="28"/>
  <c r="R47" i="28"/>
  <c r="N47" i="28"/>
  <c r="J47" i="28"/>
  <c r="F47" i="28"/>
  <c r="V46" i="28"/>
  <c r="R46" i="28"/>
  <c r="N46" i="28"/>
  <c r="J46" i="28"/>
  <c r="F46" i="28"/>
  <c r="V45" i="28"/>
  <c r="R45" i="28"/>
  <c r="V43" i="28"/>
  <c r="R43" i="28"/>
  <c r="N43" i="28"/>
  <c r="J43" i="28"/>
  <c r="F43" i="28"/>
  <c r="V42" i="28"/>
  <c r="R42" i="28"/>
  <c r="N42" i="28"/>
  <c r="J42" i="28"/>
  <c r="F42" i="28"/>
  <c r="Y47" i="3"/>
  <c r="Z48" i="3"/>
  <c r="Z52" i="5"/>
  <c r="Z22" i="2"/>
  <c r="M54" i="22"/>
  <c r="M52" i="22"/>
  <c r="M54" i="23"/>
  <c r="M52" i="23"/>
  <c r="C50" i="14"/>
  <c r="C48" i="14"/>
  <c r="C45" i="14"/>
  <c r="C43" i="14"/>
  <c r="C41" i="14"/>
  <c r="C39" i="14"/>
  <c r="C37" i="14"/>
  <c r="C35" i="14"/>
  <c r="C46" i="14"/>
  <c r="C49" i="14"/>
  <c r="C47" i="14"/>
  <c r="C44" i="14"/>
  <c r="C42" i="14"/>
  <c r="C40" i="14"/>
  <c r="C38" i="14"/>
  <c r="C36" i="14"/>
  <c r="C34" i="14"/>
  <c r="C33" i="14"/>
  <c r="B42" i="15"/>
  <c r="B34" i="15"/>
  <c r="B48" i="15"/>
  <c r="B39" i="15"/>
  <c r="B50" i="15"/>
  <c r="B41" i="15"/>
  <c r="B36" i="15"/>
  <c r="B47" i="15"/>
  <c r="B38" i="15"/>
  <c r="B33" i="15"/>
  <c r="B43" i="15"/>
  <c r="B35" i="15"/>
  <c r="B45" i="15"/>
  <c r="B37" i="15"/>
  <c r="B44" i="15"/>
  <c r="B46" i="15"/>
  <c r="B40" i="15"/>
  <c r="B49" i="15"/>
  <c r="F52" i="23"/>
  <c r="F53" i="23"/>
  <c r="H54" i="23"/>
  <c r="H52" i="23"/>
  <c r="N53" i="23"/>
  <c r="N52" i="23"/>
  <c r="P54" i="23"/>
  <c r="P52" i="23"/>
  <c r="Y48" i="3"/>
  <c r="Q53" i="5"/>
  <c r="Y45" i="2"/>
  <c r="Y34" i="2"/>
  <c r="Y38" i="2"/>
  <c r="Y42" i="2"/>
  <c r="Y47" i="2"/>
  <c r="W50" i="2"/>
  <c r="H53" i="5"/>
  <c r="J53" i="5"/>
  <c r="J52" i="5"/>
  <c r="S51" i="5"/>
  <c r="M51" i="5"/>
  <c r="F53" i="5"/>
  <c r="F52" i="5"/>
  <c r="O52" i="5"/>
  <c r="O53" i="5"/>
  <c r="R50" i="2"/>
  <c r="Q48" i="3"/>
  <c r="P50" i="2"/>
  <c r="N38" i="15"/>
  <c r="N40" i="15"/>
  <c r="N34" i="15"/>
  <c r="N42" i="15"/>
  <c r="N44" i="15"/>
  <c r="N39" i="15"/>
  <c r="N48" i="15"/>
  <c r="N37" i="15"/>
  <c r="N45" i="15"/>
  <c r="O42" i="15"/>
  <c r="O44" i="15"/>
  <c r="O47" i="15"/>
  <c r="O49" i="15"/>
  <c r="O41" i="15"/>
  <c r="O50" i="15"/>
  <c r="O39" i="15"/>
  <c r="O48" i="15"/>
  <c r="D45" i="15"/>
  <c r="D44" i="15"/>
  <c r="D40" i="15"/>
  <c r="D50" i="15"/>
  <c r="D46" i="15"/>
  <c r="D42" i="15"/>
  <c r="D43" i="15"/>
  <c r="D48" i="15"/>
  <c r="D47" i="15"/>
  <c r="Q46" i="14"/>
  <c r="Q51" i="14" s="1"/>
  <c r="Q36" i="14"/>
  <c r="B34" i="14"/>
  <c r="B36" i="14"/>
  <c r="B39" i="14"/>
  <c r="B41" i="14"/>
  <c r="B43" i="14"/>
  <c r="B45" i="14"/>
  <c r="B48" i="14"/>
  <c r="B50" i="14"/>
  <c r="F34" i="14"/>
  <c r="F38" i="14"/>
  <c r="F42" i="14"/>
  <c r="F47" i="14"/>
  <c r="U36" i="15"/>
  <c r="U38" i="15"/>
  <c r="U42" i="15"/>
  <c r="U48" i="15"/>
  <c r="U37" i="15"/>
  <c r="U41" i="15"/>
  <c r="U45" i="15"/>
  <c r="T34" i="15"/>
  <c r="T44" i="15"/>
  <c r="T35" i="15"/>
  <c r="T43" i="15"/>
  <c r="T51" i="15" s="1"/>
  <c r="R47" i="15"/>
  <c r="M40" i="15"/>
  <c r="M35" i="15"/>
  <c r="M43" i="15"/>
  <c r="M50" i="15"/>
  <c r="H43" i="15"/>
  <c r="H51" i="15" s="1"/>
  <c r="B33" i="14"/>
  <c r="C34" i="22"/>
  <c r="H40" i="22"/>
  <c r="I35" i="26"/>
  <c r="I46" i="26"/>
  <c r="B71" i="18"/>
  <c r="B72" i="18"/>
  <c r="B42" i="18"/>
  <c r="Q52" i="5"/>
  <c r="X53" i="5"/>
  <c r="G52" i="5"/>
  <c r="M48" i="3"/>
  <c r="E48" i="3"/>
  <c r="V52" i="5"/>
  <c r="C43" i="3"/>
  <c r="B69" i="18"/>
  <c r="B70" i="18"/>
  <c r="F47" i="18"/>
  <c r="F68" i="18" s="1"/>
  <c r="O70" i="18"/>
  <c r="P42" i="18"/>
  <c r="P68" i="18" s="1"/>
  <c r="Q63" i="18"/>
  <c r="Q68" i="18" s="1"/>
  <c r="C72" i="18"/>
  <c r="C42" i="18"/>
  <c r="V40" i="18"/>
  <c r="V41" i="18"/>
  <c r="V42" i="18"/>
  <c r="V43" i="18"/>
  <c r="V44" i="18"/>
  <c r="V45" i="18"/>
  <c r="V46" i="18"/>
  <c r="V47" i="18"/>
  <c r="V48" i="18"/>
  <c r="V49" i="18"/>
  <c r="V50" i="18"/>
  <c r="V51" i="18"/>
  <c r="V53" i="18"/>
  <c r="V54" i="18"/>
  <c r="V55" i="18"/>
  <c r="V56" i="18"/>
  <c r="V57" i="18"/>
  <c r="V58" i="18"/>
  <c r="V59" i="18"/>
  <c r="V60" i="18"/>
  <c r="V61" i="18"/>
  <c r="V62" i="18"/>
  <c r="V63" i="18"/>
  <c r="V64" i="18"/>
  <c r="V65" i="18"/>
  <c r="V66" i="18"/>
  <c r="V67" i="18"/>
  <c r="W66" i="19"/>
  <c r="V41" i="19"/>
  <c r="V43" i="19"/>
  <c r="V45" i="19"/>
  <c r="V47" i="19"/>
  <c r="V49" i="19"/>
  <c r="V51" i="19"/>
  <c r="V52" i="19"/>
  <c r="V54" i="19"/>
  <c r="V56" i="19"/>
  <c r="V58" i="19"/>
  <c r="V60" i="19"/>
  <c r="V62" i="19"/>
  <c r="V64" i="19"/>
  <c r="V66" i="19"/>
  <c r="V34" i="14"/>
  <c r="V35" i="14"/>
  <c r="V36" i="14"/>
  <c r="V37" i="14"/>
  <c r="V38" i="14"/>
  <c r="V39" i="14"/>
  <c r="V40" i="14"/>
  <c r="V41" i="14"/>
  <c r="V42" i="14"/>
  <c r="V43" i="14"/>
  <c r="V44" i="14"/>
  <c r="V45" i="14"/>
  <c r="V46" i="14"/>
  <c r="V47" i="14"/>
  <c r="V48" i="14"/>
  <c r="V49" i="14"/>
  <c r="V50" i="14"/>
  <c r="V34" i="15"/>
  <c r="V35" i="15"/>
  <c r="V36" i="15"/>
  <c r="V37" i="15"/>
  <c r="V38" i="15"/>
  <c r="V39" i="15"/>
  <c r="V40" i="15"/>
  <c r="V41" i="15"/>
  <c r="V42" i="15"/>
  <c r="V43" i="15"/>
  <c r="V44" i="15"/>
  <c r="V45" i="15"/>
  <c r="V46" i="15"/>
  <c r="V47" i="15"/>
  <c r="V48" i="15"/>
  <c r="V49" i="15"/>
  <c r="V50" i="15"/>
  <c r="V33" i="22"/>
  <c r="W33" i="22"/>
  <c r="V34" i="22"/>
  <c r="W34" i="22"/>
  <c r="W35" i="22"/>
  <c r="W36" i="22"/>
  <c r="W37" i="22"/>
  <c r="W38" i="22"/>
  <c r="W39" i="22"/>
  <c r="W40" i="22"/>
  <c r="W41" i="22"/>
  <c r="W42" i="22"/>
  <c r="W43" i="22"/>
  <c r="W44" i="22"/>
  <c r="W45" i="22"/>
  <c r="W46" i="22"/>
  <c r="V47" i="22"/>
  <c r="W47" i="22"/>
  <c r="W48" i="22"/>
  <c r="W49" i="22"/>
  <c r="W50" i="22"/>
  <c r="W33" i="23"/>
  <c r="V34" i="23"/>
  <c r="W34" i="23"/>
  <c r="W35" i="23"/>
  <c r="W36" i="23"/>
  <c r="W37" i="23"/>
  <c r="W38" i="23"/>
  <c r="W39" i="23"/>
  <c r="W40" i="23"/>
  <c r="W41" i="23"/>
  <c r="W42" i="23"/>
  <c r="W43" i="23"/>
  <c r="W44" i="23"/>
  <c r="W45" i="23"/>
  <c r="W46" i="23"/>
  <c r="V47" i="23"/>
  <c r="W47" i="23"/>
  <c r="W48" i="23"/>
  <c r="W49" i="23"/>
  <c r="W50" i="23"/>
  <c r="V34" i="26"/>
  <c r="V35" i="26"/>
  <c r="V36" i="26"/>
  <c r="V37" i="26"/>
  <c r="V38" i="26"/>
  <c r="V39" i="26"/>
  <c r="V40" i="26"/>
  <c r="V41" i="26"/>
  <c r="V42" i="26"/>
  <c r="V43" i="26"/>
  <c r="V44" i="26"/>
  <c r="V45" i="26"/>
  <c r="V46" i="26"/>
  <c r="V47" i="26"/>
  <c r="V34" i="27"/>
  <c r="V35" i="27"/>
  <c r="V36" i="27"/>
  <c r="V37" i="27"/>
  <c r="V38" i="27"/>
  <c r="V39" i="27"/>
  <c r="V40" i="27"/>
  <c r="V41" i="27"/>
  <c r="V42" i="27"/>
  <c r="V43" i="27"/>
  <c r="V44" i="27"/>
  <c r="V45" i="27"/>
  <c r="V46" i="27"/>
  <c r="V47" i="27"/>
  <c r="C71" i="18"/>
  <c r="X35" i="5"/>
  <c r="X52" i="5" s="1"/>
  <c r="W40" i="18"/>
  <c r="W41" i="18"/>
  <c r="W42" i="18"/>
  <c r="W43" i="18"/>
  <c r="W44" i="18"/>
  <c r="W45" i="18"/>
  <c r="W46" i="18"/>
  <c r="W47" i="18"/>
  <c r="W48" i="18"/>
  <c r="W49" i="18"/>
  <c r="W50" i="18"/>
  <c r="W51" i="18"/>
  <c r="W52" i="18"/>
  <c r="W53" i="18"/>
  <c r="W54" i="18"/>
  <c r="W55" i="18"/>
  <c r="W56" i="18"/>
  <c r="W57" i="18"/>
  <c r="W58" i="18"/>
  <c r="W59" i="18"/>
  <c r="W60" i="18"/>
  <c r="W61" i="18"/>
  <c r="W62" i="18"/>
  <c r="W63" i="18"/>
  <c r="W64" i="18"/>
  <c r="W65" i="18"/>
  <c r="W66" i="18"/>
  <c r="W69" i="19"/>
  <c r="V40" i="19"/>
  <c r="V42" i="19"/>
  <c r="V44" i="19"/>
  <c r="V46" i="19"/>
  <c r="V48" i="19"/>
  <c r="V50" i="19"/>
  <c r="V53" i="19"/>
  <c r="V55" i="19"/>
  <c r="V57" i="19"/>
  <c r="V59" i="19"/>
  <c r="V61" i="19"/>
  <c r="V63" i="19"/>
  <c r="V65" i="19"/>
  <c r="W33" i="14"/>
  <c r="W34" i="14"/>
  <c r="W35" i="14"/>
  <c r="W36" i="14"/>
  <c r="W37" i="14"/>
  <c r="W38" i="14"/>
  <c r="W39" i="14"/>
  <c r="W40" i="14"/>
  <c r="W41" i="14"/>
  <c r="W42" i="14"/>
  <c r="W43" i="14"/>
  <c r="W44" i="14"/>
  <c r="W45" i="14"/>
  <c r="W46" i="14"/>
  <c r="W47" i="14"/>
  <c r="W48" i="14"/>
  <c r="W49" i="14"/>
  <c r="W33" i="15"/>
  <c r="W34" i="15"/>
  <c r="W35" i="15"/>
  <c r="W36" i="15"/>
  <c r="W37" i="15"/>
  <c r="W38" i="15"/>
  <c r="W39" i="15"/>
  <c r="W40" i="15"/>
  <c r="W41" i="15"/>
  <c r="W42" i="15"/>
  <c r="W43" i="15"/>
  <c r="W44" i="15"/>
  <c r="W45" i="15"/>
  <c r="W46" i="15"/>
  <c r="W47" i="15"/>
  <c r="W48" i="15"/>
  <c r="W49" i="15"/>
  <c r="E22" i="2"/>
  <c r="E36" i="2" s="1"/>
  <c r="U22" i="2"/>
  <c r="V35" i="22"/>
  <c r="V36" i="22"/>
  <c r="V37" i="22"/>
  <c r="V38" i="22"/>
  <c r="V39" i="22"/>
  <c r="V40" i="22"/>
  <c r="V41" i="22"/>
  <c r="V42" i="22"/>
  <c r="V43" i="22"/>
  <c r="V44" i="22"/>
  <c r="V45" i="22"/>
  <c r="V46" i="22"/>
  <c r="V48" i="22"/>
  <c r="V49" i="22"/>
  <c r="V50" i="22"/>
  <c r="V33" i="23"/>
  <c r="V35" i="23"/>
  <c r="V36" i="23"/>
  <c r="V37" i="23"/>
  <c r="V38" i="23"/>
  <c r="V39" i="23"/>
  <c r="V40" i="23"/>
  <c r="V41" i="23"/>
  <c r="V42" i="23"/>
  <c r="V43" i="23"/>
  <c r="V44" i="23"/>
  <c r="V45" i="23"/>
  <c r="V46" i="23"/>
  <c r="V48" i="23"/>
  <c r="V49" i="23"/>
  <c r="V50" i="23"/>
  <c r="W33" i="26"/>
  <c r="W34" i="26"/>
  <c r="W35" i="26"/>
  <c r="W36" i="26"/>
  <c r="W37" i="26"/>
  <c r="W38" i="26"/>
  <c r="W39" i="26"/>
  <c r="W40" i="26"/>
  <c r="W41" i="26"/>
  <c r="W42" i="26"/>
  <c r="W43" i="26"/>
  <c r="W44" i="26"/>
  <c r="W45" i="26"/>
  <c r="W46" i="26"/>
  <c r="W33" i="27"/>
  <c r="W34" i="27"/>
  <c r="W35" i="27"/>
  <c r="W36" i="27"/>
  <c r="W37" i="27"/>
  <c r="W38" i="27"/>
  <c r="W39" i="27"/>
  <c r="W40" i="27"/>
  <c r="W41" i="27"/>
  <c r="W42" i="27"/>
  <c r="W43" i="27"/>
  <c r="W44" i="27"/>
  <c r="W45" i="27"/>
  <c r="W46" i="27"/>
  <c r="U39" i="5"/>
  <c r="U43" i="5"/>
  <c r="U49" i="5"/>
  <c r="U48" i="5"/>
  <c r="U40" i="5"/>
  <c r="U38" i="5"/>
  <c r="D34" i="2"/>
  <c r="D33" i="2"/>
  <c r="D41" i="2"/>
  <c r="D42" i="2"/>
  <c r="D46" i="2"/>
  <c r="D35" i="2"/>
  <c r="D47" i="2"/>
  <c r="D36" i="2"/>
  <c r="D44" i="2"/>
  <c r="L44" i="2"/>
  <c r="L32" i="2"/>
  <c r="L40" i="2"/>
  <c r="L34" i="2"/>
  <c r="L37" i="2"/>
  <c r="L48" i="2"/>
  <c r="L33" i="2"/>
  <c r="L47" i="2"/>
  <c r="F22" i="2"/>
  <c r="F32" i="2" s="1"/>
  <c r="K22" i="2"/>
  <c r="M22" i="2"/>
  <c r="O22" i="2"/>
  <c r="E38" i="2"/>
  <c r="E40" i="2"/>
  <c r="E44" i="2"/>
  <c r="U49" i="2"/>
  <c r="U35" i="2"/>
  <c r="U46" i="2"/>
  <c r="U38" i="2"/>
  <c r="U40" i="2"/>
  <c r="U48" i="2"/>
  <c r="U43" i="2"/>
  <c r="U42" i="2"/>
  <c r="U47" i="2"/>
  <c r="J43" i="3"/>
  <c r="J36" i="3"/>
  <c r="J39" i="3"/>
  <c r="J41" i="3"/>
  <c r="J33" i="3"/>
  <c r="J35" i="3"/>
  <c r="J44" i="3"/>
  <c r="J47" i="3"/>
  <c r="X126" i="9"/>
  <c r="J42" i="3"/>
  <c r="J34" i="3"/>
  <c r="T42" i="3"/>
  <c r="T46" i="3"/>
  <c r="T36" i="3"/>
  <c r="T37" i="3"/>
  <c r="T34" i="3"/>
  <c r="T39" i="3"/>
  <c r="T41" i="3"/>
  <c r="T45" i="3"/>
  <c r="T43" i="3"/>
  <c r="AH126" i="9"/>
  <c r="T38" i="3"/>
  <c r="T33" i="3"/>
  <c r="L37" i="5"/>
  <c r="L46" i="5"/>
  <c r="L53" i="5" s="1"/>
  <c r="L44" i="5"/>
  <c r="E46" i="5"/>
  <c r="E49" i="5"/>
  <c r="E42" i="5"/>
  <c r="E37" i="5"/>
  <c r="D32" i="2"/>
  <c r="D33" i="3"/>
  <c r="D37" i="3"/>
  <c r="D41" i="3"/>
  <c r="R126" i="9"/>
  <c r="D40" i="3"/>
  <c r="D43" i="3"/>
  <c r="D47" i="3"/>
  <c r="D44" i="3"/>
  <c r="D36" i="3"/>
  <c r="V47" i="3"/>
  <c r="V36" i="3"/>
  <c r="V35" i="3"/>
  <c r="V40" i="3"/>
  <c r="V45" i="3"/>
  <c r="V38" i="3"/>
  <c r="V37" i="3"/>
  <c r="V44" i="3"/>
  <c r="H48" i="3"/>
  <c r="V53" i="5"/>
  <c r="L45" i="2"/>
  <c r="Y49" i="2"/>
  <c r="Y33" i="2"/>
  <c r="Y35" i="2"/>
  <c r="Y37" i="2"/>
  <c r="Y39" i="2"/>
  <c r="Y41" i="2"/>
  <c r="Y43" i="2"/>
  <c r="Y46" i="2"/>
  <c r="Y48" i="2"/>
  <c r="R41" i="5"/>
  <c r="R34" i="5"/>
  <c r="R52" i="5" s="1"/>
  <c r="R47" i="5"/>
  <c r="AF87" i="9"/>
  <c r="R36" i="5"/>
  <c r="R44" i="5"/>
  <c r="R42" i="5"/>
  <c r="R48" i="5"/>
  <c r="R37" i="5"/>
  <c r="R43" i="5"/>
  <c r="I47" i="5"/>
  <c r="I36" i="5"/>
  <c r="I49" i="5"/>
  <c r="I44" i="5"/>
  <c r="I37" i="5"/>
  <c r="I43" i="5"/>
  <c r="I32" i="5"/>
  <c r="I50" i="5"/>
  <c r="I35" i="5"/>
  <c r="G38" i="5"/>
  <c r="R38" i="5"/>
  <c r="P37" i="5"/>
  <c r="P48" i="5"/>
  <c r="P41" i="5"/>
  <c r="P34" i="5"/>
  <c r="P52" i="5" s="1"/>
  <c r="P45" i="5"/>
  <c r="P44" i="5"/>
  <c r="AD87" i="9"/>
  <c r="P36" i="5"/>
  <c r="P46" i="5"/>
  <c r="P53" i="5" s="1"/>
  <c r="P47" i="5"/>
  <c r="G50" i="5"/>
  <c r="G45" i="5"/>
  <c r="G41" i="5"/>
  <c r="G46" i="5"/>
  <c r="G42" i="5"/>
  <c r="G48" i="5"/>
  <c r="G44" i="5"/>
  <c r="G47" i="5"/>
  <c r="U45" i="5"/>
  <c r="U34" i="5"/>
  <c r="U52" i="5" s="1"/>
  <c r="U50" i="5"/>
  <c r="U46" i="5"/>
  <c r="U47" i="5"/>
  <c r="U44" i="5"/>
  <c r="E41" i="2"/>
  <c r="D49" i="2"/>
  <c r="L49" i="2"/>
  <c r="L39" i="2"/>
  <c r="L43" i="2"/>
  <c r="D43" i="2"/>
  <c r="D39" i="2"/>
  <c r="D38" i="2"/>
  <c r="E35" i="2"/>
  <c r="L35" i="2"/>
  <c r="U34" i="2"/>
  <c r="U41" i="2"/>
  <c r="U39" i="2"/>
  <c r="U33" i="2"/>
  <c r="L46" i="2"/>
  <c r="S22" i="2"/>
  <c r="J37" i="3"/>
  <c r="J46" i="3"/>
  <c r="P48" i="3"/>
  <c r="J38" i="3"/>
  <c r="T35" i="3"/>
  <c r="T40" i="3"/>
  <c r="T42" i="5"/>
  <c r="T36" i="5"/>
  <c r="T34" i="5"/>
  <c r="T32" i="5"/>
  <c r="T47" i="5"/>
  <c r="U40" i="3"/>
  <c r="U47" i="3"/>
  <c r="U36" i="3"/>
  <c r="U44" i="3"/>
  <c r="U38" i="3"/>
  <c r="R35" i="3"/>
  <c r="R40" i="3"/>
  <c r="R47" i="3"/>
  <c r="R36" i="3"/>
  <c r="R41" i="3"/>
  <c r="R46" i="3"/>
  <c r="R39" i="3"/>
  <c r="R44" i="3"/>
  <c r="J22" i="2"/>
  <c r="G47" i="3"/>
  <c r="G38" i="3"/>
  <c r="G39" i="3"/>
  <c r="U126" i="9"/>
  <c r="G40" i="3"/>
  <c r="G43" i="3"/>
  <c r="G35" i="3"/>
  <c r="I46" i="3"/>
  <c r="I47" i="3"/>
  <c r="I34" i="3"/>
  <c r="I43" i="3"/>
  <c r="W126" i="9"/>
  <c r="I33" i="3"/>
  <c r="I45" i="3"/>
  <c r="I44" i="3"/>
  <c r="N41" i="3"/>
  <c r="N37" i="3"/>
  <c r="N33" i="3"/>
  <c r="N43" i="3"/>
  <c r="N44" i="3"/>
  <c r="N46" i="3"/>
  <c r="N34" i="3"/>
  <c r="N45" i="3"/>
  <c r="N40" i="3"/>
  <c r="G22" i="2"/>
  <c r="G45" i="2" s="1"/>
  <c r="N22" i="2"/>
  <c r="C40" i="3"/>
  <c r="C44" i="3"/>
  <c r="C42" i="3"/>
  <c r="C34" i="3"/>
  <c r="C47" i="3"/>
  <c r="C33" i="3"/>
  <c r="C41" i="3"/>
  <c r="Q48" i="27" l="1"/>
  <c r="K48" i="27"/>
  <c r="K53" i="23"/>
  <c r="K54" i="23"/>
  <c r="E52" i="23"/>
  <c r="H51" i="5"/>
  <c r="V49" i="33"/>
  <c r="L48" i="3"/>
  <c r="W68" i="19"/>
  <c r="S48" i="26"/>
  <c r="K51" i="14"/>
  <c r="W48" i="3"/>
  <c r="Z70" i="28"/>
  <c r="E42" i="2"/>
  <c r="E49" i="2"/>
  <c r="E46" i="2"/>
  <c r="E39" i="2"/>
  <c r="O51" i="15"/>
  <c r="O53" i="35"/>
  <c r="H53" i="35"/>
  <c r="H51" i="34"/>
  <c r="E48" i="26"/>
  <c r="U52" i="22"/>
  <c r="Q54" i="23"/>
  <c r="K52" i="23"/>
  <c r="J68" i="18"/>
  <c r="F51" i="5"/>
  <c r="P51" i="15"/>
  <c r="R51" i="15"/>
  <c r="F48" i="3"/>
  <c r="O51" i="5"/>
  <c r="H50" i="2"/>
  <c r="X48" i="3"/>
  <c r="J51" i="5"/>
  <c r="M53" i="5"/>
  <c r="R49" i="33"/>
  <c r="Y70" i="28"/>
  <c r="F51" i="14"/>
  <c r="M49" i="33"/>
  <c r="E68" i="18"/>
  <c r="E51" i="15"/>
  <c r="F53" i="22"/>
  <c r="F52" i="22"/>
  <c r="H51" i="14"/>
  <c r="U68" i="18"/>
  <c r="N51" i="14"/>
  <c r="X51" i="5"/>
  <c r="E43" i="2"/>
  <c r="H52" i="22"/>
  <c r="Y49" i="33"/>
  <c r="U49" i="33"/>
  <c r="W53" i="35"/>
  <c r="P53" i="35"/>
  <c r="L51" i="34"/>
  <c r="Q52" i="23"/>
  <c r="Y51" i="34"/>
  <c r="I53" i="35"/>
  <c r="F53" i="35"/>
  <c r="T51" i="34"/>
  <c r="O52" i="22"/>
  <c r="O68" i="18"/>
  <c r="C48" i="3"/>
  <c r="E48" i="2"/>
  <c r="B51" i="14"/>
  <c r="H52" i="5"/>
  <c r="E49" i="33"/>
  <c r="G53" i="35"/>
  <c r="K48" i="26"/>
  <c r="E48" i="27"/>
  <c r="F54" i="22"/>
  <c r="V48" i="27"/>
  <c r="V48" i="26"/>
  <c r="V51" i="15"/>
  <c r="U51" i="15"/>
  <c r="D51" i="15"/>
  <c r="T53" i="35"/>
  <c r="V51" i="5"/>
  <c r="D52" i="5"/>
  <c r="R44" i="9"/>
  <c r="D31" i="33"/>
  <c r="D45" i="33"/>
  <c r="D46" i="33"/>
  <c r="D47" i="33"/>
  <c r="D48" i="33"/>
  <c r="D32" i="33"/>
  <c r="D33" i="33"/>
  <c r="D34" i="33"/>
  <c r="D35" i="33"/>
  <c r="D36" i="33"/>
  <c r="D37" i="33"/>
  <c r="D38" i="33"/>
  <c r="D39" i="33"/>
  <c r="D40" i="33"/>
  <c r="D41" i="33"/>
  <c r="D42" i="33"/>
  <c r="D43" i="33"/>
  <c r="D44" i="33"/>
  <c r="Z44" i="9"/>
  <c r="L31" i="33"/>
  <c r="L45" i="33"/>
  <c r="L46" i="33"/>
  <c r="L47" i="33"/>
  <c r="L48" i="33"/>
  <c r="L32" i="33"/>
  <c r="L33" i="33"/>
  <c r="L34" i="33"/>
  <c r="L35" i="33"/>
  <c r="L36" i="33"/>
  <c r="L37" i="33"/>
  <c r="L38" i="33"/>
  <c r="L39" i="33"/>
  <c r="L40" i="33"/>
  <c r="L41" i="33"/>
  <c r="L42" i="33"/>
  <c r="L43" i="33"/>
  <c r="L44" i="33"/>
  <c r="AH44" i="9"/>
  <c r="T31" i="33"/>
  <c r="T45" i="33"/>
  <c r="T46" i="33"/>
  <c r="T47" i="33"/>
  <c r="T48" i="33"/>
  <c r="T32" i="33"/>
  <c r="T33" i="33"/>
  <c r="T34" i="33"/>
  <c r="T35" i="33"/>
  <c r="T36" i="33"/>
  <c r="T37" i="33"/>
  <c r="T38" i="33"/>
  <c r="T39" i="33"/>
  <c r="T40" i="33"/>
  <c r="T41" i="33"/>
  <c r="T42" i="33"/>
  <c r="T43" i="33"/>
  <c r="T44" i="33"/>
  <c r="V51" i="14"/>
  <c r="V68" i="18"/>
  <c r="I48" i="26"/>
  <c r="C51" i="14"/>
  <c r="V44" i="9"/>
  <c r="H31" i="33"/>
  <c r="H45" i="33"/>
  <c r="H46" i="33"/>
  <c r="H47" i="33"/>
  <c r="H48" i="33"/>
  <c r="H32" i="33"/>
  <c r="H33" i="33"/>
  <c r="H34" i="33"/>
  <c r="H35" i="33"/>
  <c r="H36" i="33"/>
  <c r="H37" i="33"/>
  <c r="H38" i="33"/>
  <c r="H39" i="33"/>
  <c r="H40" i="33"/>
  <c r="H41" i="33"/>
  <c r="H42" i="33"/>
  <c r="H43" i="33"/>
  <c r="H44" i="33"/>
  <c r="AD44" i="9"/>
  <c r="P31" i="33"/>
  <c r="P45" i="33"/>
  <c r="P46" i="33"/>
  <c r="P47" i="33"/>
  <c r="P48" i="33"/>
  <c r="P32" i="33"/>
  <c r="P33" i="33"/>
  <c r="P34" i="33"/>
  <c r="P35" i="33"/>
  <c r="P36" i="33"/>
  <c r="P37" i="33"/>
  <c r="P38" i="33"/>
  <c r="P39" i="33"/>
  <c r="P40" i="33"/>
  <c r="P41" i="33"/>
  <c r="P42" i="33"/>
  <c r="P43" i="33"/>
  <c r="P44" i="33"/>
  <c r="G48" i="3"/>
  <c r="Y51" i="5"/>
  <c r="E51" i="5"/>
  <c r="D51" i="5"/>
  <c r="W49" i="5"/>
  <c r="W32" i="5"/>
  <c r="W36" i="5"/>
  <c r="W40" i="5"/>
  <c r="W44" i="5"/>
  <c r="W48" i="5"/>
  <c r="W35" i="5"/>
  <c r="W39" i="5"/>
  <c r="W43" i="5"/>
  <c r="W47" i="5"/>
  <c r="AK87" i="9"/>
  <c r="W34" i="5"/>
  <c r="W38" i="5"/>
  <c r="W42" i="5"/>
  <c r="W46" i="5"/>
  <c r="W50" i="5"/>
  <c r="W33" i="5"/>
  <c r="W37" i="5"/>
  <c r="W41" i="5"/>
  <c r="W45" i="5"/>
  <c r="E52" i="35"/>
  <c r="M51" i="35"/>
  <c r="M52" i="35"/>
  <c r="U51" i="35"/>
  <c r="U52" i="35"/>
  <c r="J52" i="35"/>
  <c r="J51" i="35"/>
  <c r="R52" i="35"/>
  <c r="R51" i="35"/>
  <c r="G51" i="35"/>
  <c r="G52" i="35"/>
  <c r="O51" i="35"/>
  <c r="O52" i="35"/>
  <c r="W51" i="35"/>
  <c r="W52" i="35"/>
  <c r="H52" i="35"/>
  <c r="H51" i="35"/>
  <c r="P52" i="35"/>
  <c r="P51" i="35"/>
  <c r="E51" i="35"/>
  <c r="I51" i="35"/>
  <c r="I52" i="35"/>
  <c r="Q51" i="35"/>
  <c r="Q52" i="35"/>
  <c r="F52" i="35"/>
  <c r="F51" i="35"/>
  <c r="N52" i="35"/>
  <c r="N51" i="35"/>
  <c r="V52" i="35"/>
  <c r="V51" i="35"/>
  <c r="K51" i="35"/>
  <c r="K52" i="35"/>
  <c r="S51" i="35"/>
  <c r="S52" i="35"/>
  <c r="D52" i="35"/>
  <c r="D51" i="35"/>
  <c r="L52" i="35"/>
  <c r="L51" i="35"/>
  <c r="T52" i="35"/>
  <c r="T51" i="35"/>
  <c r="E53" i="35"/>
  <c r="M53" i="35"/>
  <c r="U53" i="35"/>
  <c r="J53" i="35"/>
  <c r="R53" i="35"/>
  <c r="I49" i="33"/>
  <c r="Q49" i="33"/>
  <c r="W51" i="34"/>
  <c r="Z45" i="2"/>
  <c r="K49" i="33"/>
  <c r="S49" i="33"/>
  <c r="G49" i="33"/>
  <c r="O49" i="33"/>
  <c r="W49" i="33"/>
  <c r="L70" i="28"/>
  <c r="E70" i="28"/>
  <c r="M70" i="28"/>
  <c r="H70" i="28"/>
  <c r="P70" i="28"/>
  <c r="I70" i="28"/>
  <c r="Q70" i="28"/>
  <c r="D70" i="28"/>
  <c r="F70" i="28"/>
  <c r="N70" i="28"/>
  <c r="V70" i="28"/>
  <c r="K70" i="28"/>
  <c r="S70" i="28"/>
  <c r="T70" i="28"/>
  <c r="U70" i="28"/>
  <c r="J70" i="28"/>
  <c r="R70" i="28"/>
  <c r="G70" i="28"/>
  <c r="O70" i="28"/>
  <c r="W70" i="28"/>
  <c r="Z47" i="2"/>
  <c r="Z43" i="2"/>
  <c r="Z41" i="2"/>
  <c r="Z39" i="2"/>
  <c r="Z37" i="2"/>
  <c r="Z35" i="2"/>
  <c r="Z33" i="2"/>
  <c r="Z48" i="2"/>
  <c r="Z46" i="2"/>
  <c r="Z44" i="2"/>
  <c r="Z42" i="2"/>
  <c r="Z40" i="2"/>
  <c r="Z38" i="2"/>
  <c r="Z36" i="2"/>
  <c r="Z34" i="2"/>
  <c r="Z49" i="2"/>
  <c r="Z32" i="2"/>
  <c r="E37" i="2"/>
  <c r="E45" i="2"/>
  <c r="E34" i="2"/>
  <c r="E33" i="2"/>
  <c r="E32" i="2"/>
  <c r="E47" i="2"/>
  <c r="W52" i="23"/>
  <c r="W53" i="23"/>
  <c r="W52" i="22"/>
  <c r="W53" i="22"/>
  <c r="C53" i="22"/>
  <c r="C52" i="22"/>
  <c r="U53" i="5"/>
  <c r="G53" i="5"/>
  <c r="I53" i="5"/>
  <c r="V48" i="3"/>
  <c r="E53" i="5"/>
  <c r="W51" i="14"/>
  <c r="W54" i="23"/>
  <c r="W54" i="22"/>
  <c r="V68" i="19"/>
  <c r="M51" i="15"/>
  <c r="N51" i="15"/>
  <c r="U44" i="2"/>
  <c r="U36" i="2"/>
  <c r="U37" i="2"/>
  <c r="U45" i="2"/>
  <c r="U32" i="2"/>
  <c r="V52" i="23"/>
  <c r="V53" i="23"/>
  <c r="V52" i="22"/>
  <c r="V53" i="22"/>
  <c r="I48" i="3"/>
  <c r="R48" i="3"/>
  <c r="E50" i="2"/>
  <c r="W48" i="27"/>
  <c r="W48" i="26"/>
  <c r="W51" i="15"/>
  <c r="W68" i="18"/>
  <c r="V54" i="23"/>
  <c r="V54" i="22"/>
  <c r="B51" i="15"/>
  <c r="J37" i="2"/>
  <c r="J38" i="2"/>
  <c r="J49" i="2"/>
  <c r="J45" i="2"/>
  <c r="J43" i="2"/>
  <c r="J33" i="2"/>
  <c r="J40" i="2"/>
  <c r="J41" i="2"/>
  <c r="J47" i="2"/>
  <c r="J32" i="2"/>
  <c r="J36" i="2"/>
  <c r="J46" i="2"/>
  <c r="J39" i="2"/>
  <c r="J42" i="2"/>
  <c r="J34" i="2"/>
  <c r="J44" i="2"/>
  <c r="J48" i="2"/>
  <c r="J35" i="2"/>
  <c r="S37" i="2"/>
  <c r="S33" i="2"/>
  <c r="S48" i="2"/>
  <c r="S39" i="2"/>
  <c r="S38" i="2"/>
  <c r="S36" i="2"/>
  <c r="S47" i="2"/>
  <c r="S45" i="2"/>
  <c r="S44" i="2"/>
  <c r="S43" i="2"/>
  <c r="S42" i="2"/>
  <c r="S34" i="2"/>
  <c r="S46" i="2"/>
  <c r="S40" i="2"/>
  <c r="S32" i="2"/>
  <c r="S41" i="2"/>
  <c r="S49" i="2"/>
  <c r="S35" i="2"/>
  <c r="O44" i="2"/>
  <c r="O43" i="2"/>
  <c r="O48" i="2"/>
  <c r="O47" i="2"/>
  <c r="O42" i="2"/>
  <c r="O40" i="2"/>
  <c r="O49" i="2"/>
  <c r="O37" i="2"/>
  <c r="O46" i="2"/>
  <c r="O38" i="2"/>
  <c r="O36" i="2"/>
  <c r="O34" i="2"/>
  <c r="O41" i="2"/>
  <c r="O35" i="2"/>
  <c r="O39" i="2"/>
  <c r="O33" i="2"/>
  <c r="O45" i="2"/>
  <c r="K49" i="2"/>
  <c r="K38" i="2"/>
  <c r="K43" i="2"/>
  <c r="K36" i="2"/>
  <c r="K45" i="2"/>
  <c r="K37" i="2"/>
  <c r="K46" i="2"/>
  <c r="K33" i="2"/>
  <c r="K40" i="2"/>
  <c r="K48" i="2"/>
  <c r="K47" i="2"/>
  <c r="K44" i="2"/>
  <c r="K41" i="2"/>
  <c r="K34" i="2"/>
  <c r="K39" i="2"/>
  <c r="K42" i="2"/>
  <c r="K35" i="2"/>
  <c r="F40" i="2"/>
  <c r="F41" i="2"/>
  <c r="F34" i="2"/>
  <c r="F44" i="2"/>
  <c r="F47" i="2"/>
  <c r="F39" i="2"/>
  <c r="F46" i="2"/>
  <c r="F42" i="2"/>
  <c r="F43" i="2"/>
  <c r="F37" i="2"/>
  <c r="F35" i="2"/>
  <c r="F49" i="2"/>
  <c r="F33" i="2"/>
  <c r="F36" i="2"/>
  <c r="F38" i="2"/>
  <c r="F45" i="2"/>
  <c r="F48" i="2"/>
  <c r="I52" i="5"/>
  <c r="Y50" i="2"/>
  <c r="D50" i="2"/>
  <c r="T48" i="3"/>
  <c r="J48" i="3"/>
  <c r="F50" i="2"/>
  <c r="L50" i="2"/>
  <c r="U51" i="5"/>
  <c r="I51" i="5"/>
  <c r="G44" i="2"/>
  <c r="G47" i="2"/>
  <c r="G33" i="2"/>
  <c r="G49" i="2"/>
  <c r="G38" i="2"/>
  <c r="G42" i="2"/>
  <c r="G46" i="2"/>
  <c r="G37" i="2"/>
  <c r="G39" i="2"/>
  <c r="G35" i="2"/>
  <c r="G43" i="2"/>
  <c r="G40" i="2"/>
  <c r="G48" i="2"/>
  <c r="G34" i="2"/>
  <c r="G32" i="2"/>
  <c r="G41" i="2"/>
  <c r="G36" i="2"/>
  <c r="N40" i="2"/>
  <c r="N38" i="2"/>
  <c r="N49" i="2"/>
  <c r="N34" i="2"/>
  <c r="N37" i="2"/>
  <c r="N36" i="2"/>
  <c r="N47" i="2"/>
  <c r="N35" i="2"/>
  <c r="N39" i="2"/>
  <c r="N32" i="2"/>
  <c r="N43" i="2"/>
  <c r="N41" i="2"/>
  <c r="N48" i="2"/>
  <c r="N33" i="2"/>
  <c r="N44" i="2"/>
  <c r="N46" i="2"/>
  <c r="N42" i="2"/>
  <c r="M45" i="2"/>
  <c r="M47" i="2"/>
  <c r="M41" i="2"/>
  <c r="M36" i="2"/>
  <c r="M38" i="2"/>
  <c r="M40" i="2"/>
  <c r="M43" i="2"/>
  <c r="M46" i="2"/>
  <c r="M49" i="2"/>
  <c r="M37" i="2"/>
  <c r="M44" i="2"/>
  <c r="M33" i="2"/>
  <c r="M39" i="2"/>
  <c r="M34" i="2"/>
  <c r="M48" i="2"/>
  <c r="M35" i="2"/>
  <c r="M42" i="2"/>
  <c r="M32" i="2"/>
  <c r="N48" i="3"/>
  <c r="U48" i="3"/>
  <c r="T52" i="5"/>
  <c r="T51" i="5"/>
  <c r="G51" i="5"/>
  <c r="N45" i="2"/>
  <c r="D48" i="3"/>
  <c r="L51" i="5"/>
  <c r="O32" i="2"/>
  <c r="K32" i="2"/>
  <c r="P51" i="5"/>
  <c r="R51" i="5"/>
  <c r="K50" i="2" l="1"/>
  <c r="O50" i="2"/>
  <c r="U50" i="2"/>
  <c r="Z50" i="2"/>
  <c r="P49" i="33"/>
  <c r="T49" i="33"/>
  <c r="D49" i="33"/>
  <c r="H49" i="33"/>
  <c r="L49" i="33"/>
  <c r="W53" i="5"/>
  <c r="W51" i="5"/>
  <c r="W52" i="5"/>
  <c r="S50" i="2"/>
  <c r="N50" i="2"/>
  <c r="J50" i="2"/>
  <c r="M50" i="2"/>
  <c r="G50" i="2"/>
</calcChain>
</file>

<file path=xl/sharedStrings.xml><?xml version="1.0" encoding="utf-8"?>
<sst xmlns="http://schemas.openxmlformats.org/spreadsheetml/2006/main" count="2236" uniqueCount="435">
  <si>
    <t>　 歳 入 合 計</t>
  </si>
  <si>
    <t>一般財源(1～11）</t>
    <phoneticPr fontId="2"/>
  </si>
  <si>
    <t>９７（H9）</t>
    <phoneticPr fontId="2"/>
  </si>
  <si>
    <t>９６（H8）</t>
    <phoneticPr fontId="2"/>
  </si>
  <si>
    <t>９５（H7）</t>
    <phoneticPr fontId="2"/>
  </si>
  <si>
    <t>９４（H6）</t>
    <phoneticPr fontId="2"/>
  </si>
  <si>
    <t>９３（H5）</t>
    <phoneticPr fontId="2"/>
  </si>
  <si>
    <t>９２（H4）</t>
    <phoneticPr fontId="2"/>
  </si>
  <si>
    <t>９１（H3）</t>
    <phoneticPr fontId="2"/>
  </si>
  <si>
    <t>９０（H2）</t>
    <phoneticPr fontId="2"/>
  </si>
  <si>
    <t>８９（元）</t>
    <rPh sb="3" eb="4">
      <t>ガン</t>
    </rPh>
    <phoneticPr fontId="2"/>
  </si>
  <si>
    <t>依存財源（2～11+15+16+22）</t>
    <phoneticPr fontId="3"/>
  </si>
  <si>
    <t>自主財源（1+12+13+14+17～21）</t>
    <phoneticPr fontId="3"/>
  </si>
  <si>
    <t>収支状況</t>
    <rPh sb="0" eb="2">
      <t>シュウシ</t>
    </rPh>
    <rPh sb="2" eb="4">
      <t>ジョウキョウ</t>
    </rPh>
    <phoneticPr fontId="2"/>
  </si>
  <si>
    <t>物件等購入</t>
    <rPh sb="0" eb="3">
      <t>ブッケントウ</t>
    </rPh>
    <rPh sb="3" eb="5">
      <t>コウニュウ</t>
    </rPh>
    <phoneticPr fontId="2"/>
  </si>
  <si>
    <t>保証・補償</t>
    <rPh sb="0" eb="2">
      <t>ホショウ</t>
    </rPh>
    <rPh sb="3" eb="5">
      <t>ホショウ</t>
    </rPh>
    <phoneticPr fontId="2"/>
  </si>
  <si>
    <t>その他</t>
    <rPh sb="2" eb="3">
      <t>タ</t>
    </rPh>
    <phoneticPr fontId="2"/>
  </si>
  <si>
    <t>実質的なもの</t>
    <rPh sb="0" eb="3">
      <t>ジッシツテキ</t>
    </rPh>
    <phoneticPr fontId="2"/>
  </si>
  <si>
    <t>財政調整基金現在高</t>
    <rPh sb="0" eb="2">
      <t>ザイセイ</t>
    </rPh>
    <rPh sb="2" eb="4">
      <t>チョウセイ</t>
    </rPh>
    <rPh sb="4" eb="6">
      <t>キキン</t>
    </rPh>
    <rPh sb="6" eb="9">
      <t>ゲンザイダカ</t>
    </rPh>
    <phoneticPr fontId="2"/>
  </si>
  <si>
    <t>減債基金現在高</t>
    <rPh sb="0" eb="2">
      <t>ゲンサイ</t>
    </rPh>
    <rPh sb="2" eb="4">
      <t>キキン</t>
    </rPh>
    <rPh sb="4" eb="7">
      <t>ゲンザイダカ</t>
    </rPh>
    <phoneticPr fontId="2"/>
  </si>
  <si>
    <t>その他特定目的基金現在高</t>
    <rPh sb="0" eb="3">
      <t>ソノタ</t>
    </rPh>
    <rPh sb="3" eb="5">
      <t>トクテイ</t>
    </rPh>
    <rPh sb="5" eb="7">
      <t>モクテキ</t>
    </rPh>
    <rPh sb="7" eb="9">
      <t>キキン</t>
    </rPh>
    <rPh sb="9" eb="12">
      <t>ゲンザイダカ</t>
    </rPh>
    <phoneticPr fontId="2"/>
  </si>
  <si>
    <t>１歳入総額</t>
    <phoneticPr fontId="2"/>
  </si>
  <si>
    <t>２歳出総額</t>
    <phoneticPr fontId="2"/>
  </si>
  <si>
    <t>３歳入歳出差引</t>
    <phoneticPr fontId="2"/>
  </si>
  <si>
    <t>４翌年度繰越財源</t>
    <phoneticPr fontId="2"/>
  </si>
  <si>
    <t>５実質収支</t>
    <phoneticPr fontId="2"/>
  </si>
  <si>
    <t>６単年度収支</t>
    <phoneticPr fontId="2"/>
  </si>
  <si>
    <t>７積立金</t>
    <phoneticPr fontId="2"/>
  </si>
  <si>
    <t>８繰上償還金</t>
    <phoneticPr fontId="2"/>
  </si>
  <si>
    <t>９積立金取崩額</t>
    <phoneticPr fontId="2"/>
  </si>
  <si>
    <t>10実質単年度収支</t>
    <phoneticPr fontId="2"/>
  </si>
  <si>
    <t>12実質収支比率</t>
    <rPh sb="2" eb="4">
      <t>ジッシツ</t>
    </rPh>
    <rPh sb="4" eb="6">
      <t>シュウシ</t>
    </rPh>
    <rPh sb="6" eb="8">
      <t>ヒリツ</t>
    </rPh>
    <phoneticPr fontId="2"/>
  </si>
  <si>
    <t>13基準財政収入額</t>
    <rPh sb="2" eb="4">
      <t>キジュン</t>
    </rPh>
    <rPh sb="4" eb="6">
      <t>ザイセイ</t>
    </rPh>
    <rPh sb="6" eb="8">
      <t>シュウニュウ</t>
    </rPh>
    <rPh sb="8" eb="9">
      <t>ガク</t>
    </rPh>
    <phoneticPr fontId="2"/>
  </si>
  <si>
    <t>14基準財政需要額</t>
    <rPh sb="2" eb="4">
      <t>キジュン</t>
    </rPh>
    <rPh sb="4" eb="6">
      <t>ザイセイ</t>
    </rPh>
    <rPh sb="6" eb="8">
      <t>ジュヨウ</t>
    </rPh>
    <rPh sb="8" eb="9">
      <t>ガク</t>
    </rPh>
    <phoneticPr fontId="2"/>
  </si>
  <si>
    <t>15標準税収入額</t>
    <rPh sb="2" eb="4">
      <t>ヒョウジュン</t>
    </rPh>
    <rPh sb="4" eb="5">
      <t>ゼイ</t>
    </rPh>
    <rPh sb="5" eb="7">
      <t>シュウニュウ</t>
    </rPh>
    <rPh sb="7" eb="8">
      <t>ガク</t>
    </rPh>
    <phoneticPr fontId="2"/>
  </si>
  <si>
    <t>16標準財政規模</t>
    <rPh sb="2" eb="4">
      <t>ヒョウジュン</t>
    </rPh>
    <rPh sb="4" eb="6">
      <t>ザイセイ</t>
    </rPh>
    <rPh sb="6" eb="8">
      <t>キボ</t>
    </rPh>
    <phoneticPr fontId="2"/>
  </si>
  <si>
    <t>17財政力指数</t>
    <rPh sb="2" eb="5">
      <t>ザイセイリョク</t>
    </rPh>
    <rPh sb="5" eb="7">
      <t>シスウ</t>
    </rPh>
    <phoneticPr fontId="2"/>
  </si>
  <si>
    <t>18経常収支比率</t>
    <rPh sb="2" eb="4">
      <t>ケイジョウ</t>
    </rPh>
    <rPh sb="4" eb="6">
      <t>シュウシ</t>
    </rPh>
    <rPh sb="6" eb="8">
      <t>ヒリツ</t>
    </rPh>
    <phoneticPr fontId="2"/>
  </si>
  <si>
    <t>19公債費負担比率</t>
    <rPh sb="2" eb="5">
      <t>コウサイヒ</t>
    </rPh>
    <rPh sb="5" eb="7">
      <t>フタン</t>
    </rPh>
    <rPh sb="7" eb="9">
      <t>ヒリツ</t>
    </rPh>
    <phoneticPr fontId="2"/>
  </si>
  <si>
    <t>20公債費比率</t>
    <rPh sb="2" eb="5">
      <t>コウサイヒ</t>
    </rPh>
    <rPh sb="5" eb="7">
      <t>ヒリツ</t>
    </rPh>
    <phoneticPr fontId="2"/>
  </si>
  <si>
    <t>１市町村民税</t>
    <rPh sb="1" eb="4">
      <t>シチョウソン</t>
    </rPh>
    <rPh sb="4" eb="5">
      <t>ミン</t>
    </rPh>
    <rPh sb="5" eb="6">
      <t>ゼイ</t>
    </rPh>
    <phoneticPr fontId="2"/>
  </si>
  <si>
    <t xml:space="preserve">   個人均等割</t>
    <rPh sb="3" eb="5">
      <t>コジン</t>
    </rPh>
    <rPh sb="5" eb="8">
      <t>キントウワ</t>
    </rPh>
    <phoneticPr fontId="2"/>
  </si>
  <si>
    <t>　　所得割</t>
    <rPh sb="2" eb="4">
      <t>ショトク</t>
    </rPh>
    <rPh sb="4" eb="5">
      <t>ワ</t>
    </rPh>
    <phoneticPr fontId="2"/>
  </si>
  <si>
    <t>　　法人均等割</t>
    <rPh sb="2" eb="4">
      <t>ホウジン</t>
    </rPh>
    <rPh sb="4" eb="6">
      <t>キントウ</t>
    </rPh>
    <rPh sb="6" eb="7">
      <t>ワ</t>
    </rPh>
    <phoneticPr fontId="3"/>
  </si>
  <si>
    <t>　　法人税割</t>
    <rPh sb="2" eb="5">
      <t>ホウジンゼイ</t>
    </rPh>
    <rPh sb="5" eb="6">
      <t>ワ</t>
    </rPh>
    <phoneticPr fontId="3"/>
  </si>
  <si>
    <t>２固定資産税</t>
    <rPh sb="1" eb="3">
      <t>コテイ</t>
    </rPh>
    <rPh sb="3" eb="6">
      <t>シサンゼイ</t>
    </rPh>
    <phoneticPr fontId="2"/>
  </si>
  <si>
    <t>　　うち純固定資産税</t>
    <rPh sb="4" eb="5">
      <t>ジュン</t>
    </rPh>
    <rPh sb="5" eb="7">
      <t>コテイ</t>
    </rPh>
    <rPh sb="7" eb="10">
      <t>シサンゼイ</t>
    </rPh>
    <phoneticPr fontId="2"/>
  </si>
  <si>
    <t>３軽自動車税</t>
    <rPh sb="1" eb="2">
      <t>ケイ</t>
    </rPh>
    <rPh sb="2" eb="5">
      <t>ジドウシャ</t>
    </rPh>
    <rPh sb="5" eb="6">
      <t>ゼイ</t>
    </rPh>
    <phoneticPr fontId="3"/>
  </si>
  <si>
    <t>４市町村たばこ税</t>
    <rPh sb="1" eb="4">
      <t>シチョウソン</t>
    </rPh>
    <rPh sb="7" eb="8">
      <t>ゼイ</t>
    </rPh>
    <phoneticPr fontId="3"/>
  </si>
  <si>
    <t>５鉱産税</t>
    <rPh sb="1" eb="3">
      <t>コウサン</t>
    </rPh>
    <rPh sb="3" eb="4">
      <t>ゼイ</t>
    </rPh>
    <phoneticPr fontId="3"/>
  </si>
  <si>
    <t>６特別土地保有税</t>
    <rPh sb="1" eb="3">
      <t>トクベツ</t>
    </rPh>
    <rPh sb="3" eb="5">
      <t>トチ</t>
    </rPh>
    <rPh sb="5" eb="7">
      <t>ホユウ</t>
    </rPh>
    <rPh sb="7" eb="8">
      <t>ゼイ</t>
    </rPh>
    <phoneticPr fontId="3"/>
  </si>
  <si>
    <t>７法廷外普通税</t>
    <rPh sb="1" eb="3">
      <t>ホウテイ</t>
    </rPh>
    <rPh sb="3" eb="4">
      <t>ガイ</t>
    </rPh>
    <rPh sb="4" eb="6">
      <t>フツウ</t>
    </rPh>
    <rPh sb="6" eb="7">
      <t>ゼイ</t>
    </rPh>
    <phoneticPr fontId="3"/>
  </si>
  <si>
    <t>８旧法による税</t>
    <rPh sb="1" eb="3">
      <t>キュウホウ</t>
    </rPh>
    <rPh sb="6" eb="7">
      <t>ゼイ</t>
    </rPh>
    <phoneticPr fontId="3"/>
  </si>
  <si>
    <t>９目的税</t>
    <rPh sb="1" eb="4">
      <t>モクテキゼイ</t>
    </rPh>
    <phoneticPr fontId="2"/>
  </si>
  <si>
    <t>　　入湯税</t>
    <rPh sb="2" eb="4">
      <t>ニュウトウ</t>
    </rPh>
    <rPh sb="4" eb="5">
      <t>ゼイ</t>
    </rPh>
    <phoneticPr fontId="2"/>
  </si>
  <si>
    <t>　　事業所税</t>
    <rPh sb="2" eb="5">
      <t>ジギョウショ</t>
    </rPh>
    <rPh sb="5" eb="6">
      <t>ゼイ</t>
    </rPh>
    <phoneticPr fontId="3"/>
  </si>
  <si>
    <t>　　都市計画税</t>
    <rPh sb="2" eb="4">
      <t>トシ</t>
    </rPh>
    <rPh sb="4" eb="6">
      <t>ケイカク</t>
    </rPh>
    <rPh sb="6" eb="7">
      <t>ゼイ</t>
    </rPh>
    <phoneticPr fontId="3"/>
  </si>
  <si>
    <t>　　水利地益税等</t>
    <rPh sb="2" eb="4">
      <t>スイリ</t>
    </rPh>
    <rPh sb="4" eb="6">
      <t>チエキ</t>
    </rPh>
    <rPh sb="6" eb="7">
      <t>ゼイ</t>
    </rPh>
    <rPh sb="7" eb="8">
      <t>トウ</t>
    </rPh>
    <phoneticPr fontId="3"/>
  </si>
  <si>
    <t>　  合　　　　 計</t>
    <phoneticPr fontId="2"/>
  </si>
  <si>
    <t xml:space="preserve"> 　歳 　出 　合　計</t>
    <rPh sb="8" eb="9">
      <t>ゴウ</t>
    </rPh>
    <rPh sb="10" eb="11">
      <t>ケイ</t>
    </rPh>
    <phoneticPr fontId="2"/>
  </si>
  <si>
    <t>１人　件　費</t>
    <phoneticPr fontId="2"/>
  </si>
  <si>
    <t>　　うち職員給与費</t>
    <rPh sb="4" eb="6">
      <t>ショクイン</t>
    </rPh>
    <rPh sb="6" eb="8">
      <t>キュウヨ</t>
    </rPh>
    <rPh sb="8" eb="9">
      <t>ヒ</t>
    </rPh>
    <phoneticPr fontId="2"/>
  </si>
  <si>
    <t>２扶　助　費</t>
    <phoneticPr fontId="2"/>
  </si>
  <si>
    <t>３公　債　費</t>
    <phoneticPr fontId="2"/>
  </si>
  <si>
    <t>　　元利償還金</t>
    <rPh sb="2" eb="4">
      <t>ガンリ</t>
    </rPh>
    <rPh sb="4" eb="7">
      <t>ショウカンキン</t>
    </rPh>
    <phoneticPr fontId="2"/>
  </si>
  <si>
    <t>　　一時借入金利子</t>
    <rPh sb="2" eb="4">
      <t>イチジ</t>
    </rPh>
    <rPh sb="4" eb="6">
      <t>カリイレ</t>
    </rPh>
    <rPh sb="6" eb="7">
      <t>キン</t>
    </rPh>
    <rPh sb="7" eb="9">
      <t>リシ</t>
    </rPh>
    <phoneticPr fontId="2"/>
  </si>
  <si>
    <t>４物　件　費</t>
    <phoneticPr fontId="2"/>
  </si>
  <si>
    <t>５維 持 補 修 費</t>
    <phoneticPr fontId="2"/>
  </si>
  <si>
    <t>６補　助　費　等</t>
    <phoneticPr fontId="2"/>
  </si>
  <si>
    <t>　　うち一部事務組合負担金</t>
    <rPh sb="4" eb="6">
      <t>イチブ</t>
    </rPh>
    <rPh sb="6" eb="8">
      <t>ジム</t>
    </rPh>
    <rPh sb="8" eb="10">
      <t>クミアイ</t>
    </rPh>
    <rPh sb="10" eb="13">
      <t>フタンキン</t>
    </rPh>
    <phoneticPr fontId="2"/>
  </si>
  <si>
    <t>７繰　出　金</t>
    <phoneticPr fontId="2"/>
  </si>
  <si>
    <t>８積　立　金　</t>
    <phoneticPr fontId="2"/>
  </si>
  <si>
    <t>９投資・出資金・貸出金</t>
    <rPh sb="8" eb="10">
      <t>カシダシ</t>
    </rPh>
    <rPh sb="10" eb="11">
      <t>キン</t>
    </rPh>
    <phoneticPr fontId="2"/>
  </si>
  <si>
    <t>10普 通 建 設 事 業 費</t>
    <phoneticPr fontId="2"/>
  </si>
  <si>
    <t xml:space="preserve"> 　　うち補助事業費</t>
    <phoneticPr fontId="2"/>
  </si>
  <si>
    <t xml:space="preserve"> 　　うち単独事業費</t>
    <phoneticPr fontId="2"/>
  </si>
  <si>
    <t>11災 害 復 旧 事 業 費</t>
    <phoneticPr fontId="2"/>
  </si>
  <si>
    <t>12失 業 対 策 事 業 費</t>
    <phoneticPr fontId="2"/>
  </si>
  <si>
    <t>義 務 的 経 費（1～３）</t>
    <phoneticPr fontId="2"/>
  </si>
  <si>
    <t>投 資 的 経 費（10～12）</t>
    <phoneticPr fontId="2"/>
  </si>
  <si>
    <t>10前年度繰上充用金</t>
    <rPh sb="2" eb="5">
      <t>ゼンネンド</t>
    </rPh>
    <rPh sb="5" eb="7">
      <t>クリア</t>
    </rPh>
    <rPh sb="7" eb="9">
      <t>ジュウヨウ</t>
    </rPh>
    <rPh sb="9" eb="10">
      <t>キン</t>
    </rPh>
    <phoneticPr fontId="2"/>
  </si>
  <si>
    <t>13 諸 支 出 金</t>
  </si>
  <si>
    <t>９８(H10)</t>
    <phoneticPr fontId="2"/>
  </si>
  <si>
    <t>９９(H11)</t>
    <phoneticPr fontId="2"/>
  </si>
  <si>
    <t>0 年度末住民基本台帳人口</t>
    <rPh sb="2" eb="4">
      <t>ネンド</t>
    </rPh>
    <rPh sb="4" eb="5">
      <t>マツ</t>
    </rPh>
    <rPh sb="5" eb="7">
      <t>ジュウミン</t>
    </rPh>
    <rPh sb="7" eb="9">
      <t>キホン</t>
    </rPh>
    <rPh sb="9" eb="11">
      <t>ダイチョウ</t>
    </rPh>
    <rPh sb="11" eb="13">
      <t>ジンコウ</t>
    </rPh>
    <phoneticPr fontId="2"/>
  </si>
  <si>
    <t>９０（H2）</t>
    <phoneticPr fontId="2"/>
  </si>
  <si>
    <t>９１（H3）</t>
    <phoneticPr fontId="2"/>
  </si>
  <si>
    <t>９２（H4）</t>
    <phoneticPr fontId="2"/>
  </si>
  <si>
    <t>９３（H5）</t>
    <phoneticPr fontId="2"/>
  </si>
  <si>
    <t>９４（H6）</t>
    <phoneticPr fontId="2"/>
  </si>
  <si>
    <t>９５（H7）</t>
    <phoneticPr fontId="2"/>
  </si>
  <si>
    <t>９６（H8）</t>
    <phoneticPr fontId="2"/>
  </si>
  <si>
    <t>２ 総　務　費</t>
    <phoneticPr fontId="2"/>
  </si>
  <si>
    <t>１ 議　会　費</t>
    <phoneticPr fontId="2"/>
  </si>
  <si>
    <t>３ 民　生　費</t>
    <phoneticPr fontId="2"/>
  </si>
  <si>
    <t>歳入の状況</t>
    <rPh sb="0" eb="2">
      <t>サイニュウ</t>
    </rPh>
    <rPh sb="3" eb="5">
      <t>ジョウキョウ</t>
    </rPh>
    <phoneticPr fontId="2"/>
  </si>
  <si>
    <t>歳入の状況（構成比）</t>
    <rPh sb="0" eb="2">
      <t>サイニュウ</t>
    </rPh>
    <rPh sb="3" eb="5">
      <t>ジョウキョウ</t>
    </rPh>
    <rPh sb="6" eb="9">
      <t>コウセイヒ</t>
    </rPh>
    <phoneticPr fontId="2"/>
  </si>
  <si>
    <t>税の状況</t>
    <rPh sb="0" eb="1">
      <t>ゼイ</t>
    </rPh>
    <rPh sb="2" eb="4">
      <t>ジョウキョウ</t>
    </rPh>
    <phoneticPr fontId="2"/>
  </si>
  <si>
    <t>性質別歳出の状況</t>
    <rPh sb="0" eb="2">
      <t>セイシツ</t>
    </rPh>
    <rPh sb="2" eb="3">
      <t>ベツ</t>
    </rPh>
    <rPh sb="3" eb="5">
      <t>サイシュツ</t>
    </rPh>
    <rPh sb="6" eb="8">
      <t>ジョウキョウ</t>
    </rPh>
    <phoneticPr fontId="2"/>
  </si>
  <si>
    <t>性質別歳出の状況（構成比）</t>
    <rPh sb="0" eb="2">
      <t>セイシツ</t>
    </rPh>
    <rPh sb="2" eb="3">
      <t>ベツ</t>
    </rPh>
    <rPh sb="3" eb="5">
      <t>サイシュツ</t>
    </rPh>
    <rPh sb="6" eb="8">
      <t>ジョウキョウ</t>
    </rPh>
    <rPh sb="9" eb="12">
      <t>コウセイヒ</t>
    </rPh>
    <phoneticPr fontId="2"/>
  </si>
  <si>
    <t>税の状況（構成比）</t>
    <rPh sb="0" eb="1">
      <t>ゼイ</t>
    </rPh>
    <rPh sb="2" eb="4">
      <t>ジョウキョウ</t>
    </rPh>
    <rPh sb="5" eb="8">
      <t>コウセイヒ</t>
    </rPh>
    <phoneticPr fontId="2"/>
  </si>
  <si>
    <t>目的別歳出</t>
    <rPh sb="0" eb="3">
      <t>モクテキベツ</t>
    </rPh>
    <rPh sb="3" eb="5">
      <t>サイシュツ</t>
    </rPh>
    <phoneticPr fontId="2"/>
  </si>
  <si>
    <t>目的別歳出（構成比）</t>
    <rPh sb="0" eb="3">
      <t>モクテキベツ</t>
    </rPh>
    <rPh sb="3" eb="5">
      <t>サイシュツ</t>
    </rPh>
    <rPh sb="6" eb="9">
      <t>コウセイヒ</t>
    </rPh>
    <phoneticPr fontId="2"/>
  </si>
  <si>
    <t>４ 衛　生　費</t>
    <phoneticPr fontId="2"/>
  </si>
  <si>
    <t>５ 労　働　費</t>
    <phoneticPr fontId="2"/>
  </si>
  <si>
    <t>６ 農 林 水 産 業 費</t>
    <phoneticPr fontId="2"/>
  </si>
  <si>
    <t>７ 商　工　費</t>
    <phoneticPr fontId="2"/>
  </si>
  <si>
    <t>８ 土　木　費</t>
    <phoneticPr fontId="2"/>
  </si>
  <si>
    <t>９ 消　防　費</t>
    <phoneticPr fontId="2"/>
  </si>
  <si>
    <t>10 教　育　費</t>
    <phoneticPr fontId="2"/>
  </si>
  <si>
    <t>11 災 害 復 旧 費</t>
    <phoneticPr fontId="2"/>
  </si>
  <si>
    <t>12 公　債　費</t>
    <phoneticPr fontId="2"/>
  </si>
  <si>
    <t>15 特別区財調納付金</t>
    <rPh sb="3" eb="6">
      <t>トクベツク</t>
    </rPh>
    <rPh sb="6" eb="7">
      <t>ザイ</t>
    </rPh>
    <rPh sb="7" eb="8">
      <t>チョウ</t>
    </rPh>
    <rPh sb="8" eb="11">
      <t>ノウフキン</t>
    </rPh>
    <phoneticPr fontId="2"/>
  </si>
  <si>
    <t>14 前年度繰上充用金</t>
    <rPh sb="3" eb="6">
      <t>ゼンネンド</t>
    </rPh>
    <rPh sb="6" eb="8">
      <t>クリアゲ</t>
    </rPh>
    <rPh sb="8" eb="10">
      <t>ジュウヨウ</t>
    </rPh>
    <rPh sb="10" eb="11">
      <t>キン</t>
    </rPh>
    <phoneticPr fontId="2"/>
  </si>
  <si>
    <t xml:space="preserve">   歳 出 合　計</t>
    <rPh sb="7" eb="8">
      <t>ゴウ</t>
    </rPh>
    <rPh sb="9" eb="10">
      <t>ケイ</t>
    </rPh>
    <phoneticPr fontId="2"/>
  </si>
  <si>
    <t>１ 地 方 税</t>
    <phoneticPr fontId="2"/>
  </si>
  <si>
    <t>２ 地方譲与税</t>
    <phoneticPr fontId="2"/>
  </si>
  <si>
    <t>４ 地方消費税交付金</t>
    <phoneticPr fontId="2"/>
  </si>
  <si>
    <t>５ ゴルフ場利用税交付金</t>
    <phoneticPr fontId="3"/>
  </si>
  <si>
    <t>６ 特別地方消費税交付金</t>
    <phoneticPr fontId="3"/>
  </si>
  <si>
    <t>７ 自動車取得税交付金</t>
    <phoneticPr fontId="3"/>
  </si>
  <si>
    <t>８ 国有提供施設等助成交付金</t>
    <phoneticPr fontId="3"/>
  </si>
  <si>
    <t>９ 地方特例交付金</t>
    <rPh sb="2" eb="4">
      <t>チホウ</t>
    </rPh>
    <rPh sb="4" eb="6">
      <t>トクレイ</t>
    </rPh>
    <rPh sb="6" eb="9">
      <t>コウフキン</t>
    </rPh>
    <phoneticPr fontId="3"/>
  </si>
  <si>
    <t>10 地方交付税</t>
    <phoneticPr fontId="3"/>
  </si>
  <si>
    <t xml:space="preserve"> (1) 普通交付税</t>
    <phoneticPr fontId="2"/>
  </si>
  <si>
    <t xml:space="preserve"> (2) 特別交付税</t>
    <phoneticPr fontId="2"/>
  </si>
  <si>
    <t>11 交通安全対策特別交付金</t>
    <phoneticPr fontId="3"/>
  </si>
  <si>
    <t>12 分担金・負担金</t>
    <phoneticPr fontId="3"/>
  </si>
  <si>
    <t>13 使用料</t>
    <phoneticPr fontId="3"/>
  </si>
  <si>
    <t>14 手 数 料</t>
    <phoneticPr fontId="3"/>
  </si>
  <si>
    <t>15 国庫支出金</t>
    <phoneticPr fontId="3"/>
  </si>
  <si>
    <t>16 県支出金</t>
    <phoneticPr fontId="3"/>
  </si>
  <si>
    <t>17 財産収入</t>
    <phoneticPr fontId="3"/>
  </si>
  <si>
    <t>18 寄 附 金</t>
    <rPh sb="5" eb="6">
      <t>フ</t>
    </rPh>
    <phoneticPr fontId="3"/>
  </si>
  <si>
    <t>19 繰 入 金</t>
    <phoneticPr fontId="3"/>
  </si>
  <si>
    <t>20 繰 越 金</t>
    <phoneticPr fontId="3"/>
  </si>
  <si>
    <t>21 諸 収 入</t>
    <phoneticPr fontId="3"/>
  </si>
  <si>
    <t>22 地 方 債</t>
    <phoneticPr fontId="3"/>
  </si>
  <si>
    <t>財政指標</t>
    <rPh sb="0" eb="2">
      <t>ザイセイ</t>
    </rPh>
    <rPh sb="2" eb="4">
      <t>シヒョウ</t>
    </rPh>
    <phoneticPr fontId="2"/>
  </si>
  <si>
    <t xml:space="preserve"> 地 方 税</t>
    <phoneticPr fontId="2"/>
  </si>
  <si>
    <t xml:space="preserve"> 国庫支出金</t>
    <phoneticPr fontId="2"/>
  </si>
  <si>
    <t xml:space="preserve"> 地 方 債</t>
    <phoneticPr fontId="2"/>
  </si>
  <si>
    <t>市町村民税</t>
    <phoneticPr fontId="2"/>
  </si>
  <si>
    <t>固定資産税</t>
    <phoneticPr fontId="2"/>
  </si>
  <si>
    <t>市町村たばこ税</t>
    <phoneticPr fontId="2"/>
  </si>
  <si>
    <t>歳出総額</t>
    <phoneticPr fontId="2"/>
  </si>
  <si>
    <t>地方債現在高</t>
    <phoneticPr fontId="2"/>
  </si>
  <si>
    <t>人　件　費</t>
    <phoneticPr fontId="2"/>
  </si>
  <si>
    <t>扶　助　費</t>
    <phoneticPr fontId="2"/>
  </si>
  <si>
    <t>公　債　費</t>
    <phoneticPr fontId="2"/>
  </si>
  <si>
    <t>物　件　費</t>
    <phoneticPr fontId="2"/>
  </si>
  <si>
    <t>維 持 補 修 費</t>
    <phoneticPr fontId="2"/>
  </si>
  <si>
    <t>投資・出資金・貸出金</t>
    <phoneticPr fontId="2"/>
  </si>
  <si>
    <t>総額</t>
    <rPh sb="0" eb="2">
      <t>ソウガク</t>
    </rPh>
    <phoneticPr fontId="2"/>
  </si>
  <si>
    <t>普通建設事業費</t>
    <phoneticPr fontId="2"/>
  </si>
  <si>
    <t xml:space="preserve"> 総　務　費</t>
    <phoneticPr fontId="2"/>
  </si>
  <si>
    <t xml:space="preserve"> 民　生　費</t>
    <phoneticPr fontId="2"/>
  </si>
  <si>
    <t xml:space="preserve"> 衛　生　費</t>
    <phoneticPr fontId="2"/>
  </si>
  <si>
    <t xml:space="preserve"> 商　工　費</t>
    <phoneticPr fontId="2"/>
  </si>
  <si>
    <t xml:space="preserve"> 土　木　費</t>
    <phoneticPr fontId="2"/>
  </si>
  <si>
    <t xml:space="preserve"> 教　育　費</t>
    <phoneticPr fontId="2"/>
  </si>
  <si>
    <t xml:space="preserve"> 公　債　費</t>
    <phoneticPr fontId="2"/>
  </si>
  <si>
    <t xml:space="preserve"> 総　　額</t>
    <rPh sb="1" eb="2">
      <t>フサ</t>
    </rPh>
    <rPh sb="4" eb="5">
      <t>ガク</t>
    </rPh>
    <phoneticPr fontId="2"/>
  </si>
  <si>
    <t xml:space="preserve"> 補助事業費</t>
    <phoneticPr fontId="2"/>
  </si>
  <si>
    <t xml:space="preserve"> 単独事業費</t>
    <phoneticPr fontId="2"/>
  </si>
  <si>
    <t>９７(H9）</t>
    <phoneticPr fontId="2"/>
  </si>
  <si>
    <t>９８(H10）</t>
    <phoneticPr fontId="2"/>
  </si>
  <si>
    <t>９９(H11）</t>
    <phoneticPr fontId="2"/>
  </si>
  <si>
    <t>９９(H11)</t>
    <phoneticPr fontId="2"/>
  </si>
  <si>
    <t>（百万円）</t>
    <rPh sb="1" eb="2">
      <t>ヒャク</t>
    </rPh>
    <rPh sb="2" eb="4">
      <t>マンエン</t>
    </rPh>
    <phoneticPr fontId="2"/>
  </si>
  <si>
    <t>　　　（百万円、％）</t>
    <rPh sb="4" eb="5">
      <t>ヒャク</t>
    </rPh>
    <rPh sb="5" eb="7">
      <t>マンエン</t>
    </rPh>
    <phoneticPr fontId="2"/>
  </si>
  <si>
    <t xml:space="preserve"> 農林水産業費</t>
    <phoneticPr fontId="2"/>
  </si>
  <si>
    <t>特定財源（12～22）</t>
    <rPh sb="0" eb="2">
      <t>トクテイ</t>
    </rPh>
    <rPh sb="2" eb="4">
      <t>ザイゲン</t>
    </rPh>
    <phoneticPr fontId="2"/>
  </si>
  <si>
    <t>地方交付税</t>
    <phoneticPr fontId="2"/>
  </si>
  <si>
    <t>００(H12)</t>
    <phoneticPr fontId="2"/>
  </si>
  <si>
    <t>００(H12）</t>
    <phoneticPr fontId="2"/>
  </si>
  <si>
    <t>11普 通 建 設 事 業 費</t>
    <phoneticPr fontId="2"/>
  </si>
  <si>
    <t>12災 害 復 旧 事 業 費</t>
    <phoneticPr fontId="2"/>
  </si>
  <si>
    <t>13失 業 対 策 事 業 費</t>
    <phoneticPr fontId="2"/>
  </si>
  <si>
    <t>投 資 的 経 費（11～12）</t>
    <phoneticPr fontId="2"/>
  </si>
  <si>
    <t>県支出金</t>
    <rPh sb="0" eb="1">
      <t>ケン</t>
    </rPh>
    <rPh sb="1" eb="3">
      <t>シシュツ</t>
    </rPh>
    <rPh sb="3" eb="4">
      <t>キン</t>
    </rPh>
    <phoneticPr fontId="2"/>
  </si>
  <si>
    <t>栃木市</t>
    <rPh sb="0" eb="3">
      <t>トチギシ</t>
    </rPh>
    <phoneticPr fontId="2"/>
  </si>
  <si>
    <t>０１(H13)</t>
    <phoneticPr fontId="2"/>
  </si>
  <si>
    <t xml:space="preserve"> (1)減税補てん債</t>
    <rPh sb="4" eb="6">
      <t>ゲンゼイ</t>
    </rPh>
    <rPh sb="6" eb="7">
      <t>ホ</t>
    </rPh>
    <rPh sb="9" eb="10">
      <t>サイ</t>
    </rPh>
    <phoneticPr fontId="2"/>
  </si>
  <si>
    <t xml:space="preserve"> (2)臨時財政対策債</t>
    <rPh sb="4" eb="6">
      <t>リンジ</t>
    </rPh>
    <rPh sb="6" eb="8">
      <t>ザイセイ</t>
    </rPh>
    <rPh sb="8" eb="10">
      <t>タイサク</t>
    </rPh>
    <rPh sb="10" eb="11">
      <t>サイ</t>
    </rPh>
    <phoneticPr fontId="2"/>
  </si>
  <si>
    <t>０２(H14)</t>
  </si>
  <si>
    <t>０２(H14)</t>
    <phoneticPr fontId="2"/>
  </si>
  <si>
    <t>０３(H15)</t>
    <phoneticPr fontId="2"/>
  </si>
  <si>
    <t>０４(H16)</t>
    <phoneticPr fontId="2"/>
  </si>
  <si>
    <t>3-1利子割交付金</t>
    <phoneticPr fontId="2"/>
  </si>
  <si>
    <t>3-2配当割交付金</t>
    <phoneticPr fontId="2"/>
  </si>
  <si>
    <t>3-3株式等譲渡所得割交付金</t>
    <phoneticPr fontId="2"/>
  </si>
  <si>
    <t>０４(H16)</t>
    <phoneticPr fontId="2"/>
  </si>
  <si>
    <t>０５(H17)</t>
    <phoneticPr fontId="2"/>
  </si>
  <si>
    <t>21実質公債費比率</t>
    <rPh sb="2" eb="4">
      <t>ジッシツ</t>
    </rPh>
    <rPh sb="4" eb="7">
      <t>コウサイヒ</t>
    </rPh>
    <rPh sb="7" eb="9">
      <t>ヒリツ</t>
    </rPh>
    <phoneticPr fontId="2"/>
  </si>
  <si>
    <t>22起債制限比率</t>
    <rPh sb="2" eb="4">
      <t>キサイ</t>
    </rPh>
    <rPh sb="4" eb="6">
      <t>セイゲン</t>
    </rPh>
    <rPh sb="6" eb="8">
      <t>ヒリツ</t>
    </rPh>
    <phoneticPr fontId="2"/>
  </si>
  <si>
    <t>０６(H18)</t>
    <phoneticPr fontId="2"/>
  </si>
  <si>
    <t>０７(H19)</t>
    <phoneticPr fontId="2"/>
  </si>
  <si>
    <t>23将来負担比率</t>
    <phoneticPr fontId="2"/>
  </si>
  <si>
    <t>24積立金現在高</t>
    <rPh sb="2" eb="4">
      <t>ツミタテ</t>
    </rPh>
    <rPh sb="4" eb="5">
      <t>キン</t>
    </rPh>
    <rPh sb="5" eb="7">
      <t>ゲンザイ</t>
    </rPh>
    <rPh sb="7" eb="8">
      <t>ダカ</t>
    </rPh>
    <phoneticPr fontId="2"/>
  </si>
  <si>
    <t>25地方債現在高</t>
    <rPh sb="2" eb="5">
      <t>チホウサイ</t>
    </rPh>
    <rPh sb="5" eb="7">
      <t>ゲンザイ</t>
    </rPh>
    <rPh sb="7" eb="8">
      <t>ダカ</t>
    </rPh>
    <phoneticPr fontId="2"/>
  </si>
  <si>
    <t>26債務負担行為額</t>
    <rPh sb="2" eb="4">
      <t>サイム</t>
    </rPh>
    <rPh sb="4" eb="6">
      <t>フタン</t>
    </rPh>
    <rPh sb="6" eb="8">
      <t>コウイ</t>
    </rPh>
    <rPh sb="8" eb="9">
      <t>ガク</t>
    </rPh>
    <phoneticPr fontId="2"/>
  </si>
  <si>
    <t>27収益事業収入</t>
    <rPh sb="2" eb="4">
      <t>シュウエキ</t>
    </rPh>
    <rPh sb="4" eb="6">
      <t>ジギョウ</t>
    </rPh>
    <rPh sb="6" eb="8">
      <t>シュウニュウ</t>
    </rPh>
    <phoneticPr fontId="2"/>
  </si>
  <si>
    <t>28土地開発基金現在高</t>
    <rPh sb="2" eb="4">
      <t>トチ</t>
    </rPh>
    <rPh sb="4" eb="6">
      <t>カイハツ</t>
    </rPh>
    <rPh sb="6" eb="8">
      <t>キキン</t>
    </rPh>
    <rPh sb="8" eb="10">
      <t>ゲンザイ</t>
    </rPh>
    <rPh sb="10" eb="11">
      <t>ダカ</t>
    </rPh>
    <phoneticPr fontId="2"/>
  </si>
  <si>
    <t>０８(H20)</t>
    <phoneticPr fontId="2"/>
  </si>
  <si>
    <t>９１（H3）</t>
    <phoneticPr fontId="2"/>
  </si>
  <si>
    <t>９２（H4）</t>
    <phoneticPr fontId="2"/>
  </si>
  <si>
    <t>９４（H6）</t>
    <phoneticPr fontId="2"/>
  </si>
  <si>
    <t>９６（H8）</t>
    <phoneticPr fontId="2"/>
  </si>
  <si>
    <t>９７（H9）</t>
    <phoneticPr fontId="2"/>
  </si>
  <si>
    <t>９８(H10)</t>
    <phoneticPr fontId="2"/>
  </si>
  <si>
    <t>０１(H13）</t>
    <phoneticPr fontId="2"/>
  </si>
  <si>
    <t>０２(H14）</t>
    <phoneticPr fontId="2"/>
  </si>
  <si>
    <t>０３(H15）</t>
    <phoneticPr fontId="2"/>
  </si>
  <si>
    <t>０４(H16）</t>
    <phoneticPr fontId="2"/>
  </si>
  <si>
    <t>０５(H17）</t>
    <phoneticPr fontId="2"/>
  </si>
  <si>
    <t>０６(H18）</t>
    <phoneticPr fontId="2"/>
  </si>
  <si>
    <t>０７(H19）</t>
    <phoneticPr fontId="2"/>
  </si>
  <si>
    <t>０８(H20）</t>
    <phoneticPr fontId="2"/>
  </si>
  <si>
    <t>９１(H3）</t>
    <phoneticPr fontId="2"/>
  </si>
  <si>
    <t>９２(H4）</t>
    <phoneticPr fontId="2"/>
  </si>
  <si>
    <t>９０（H2）</t>
    <phoneticPr fontId="2"/>
  </si>
  <si>
    <t>９１（H3）</t>
    <phoneticPr fontId="2"/>
  </si>
  <si>
    <t>９２（H4）</t>
    <phoneticPr fontId="2"/>
  </si>
  <si>
    <t>９３（H5）</t>
    <phoneticPr fontId="2"/>
  </si>
  <si>
    <t>９４（H6）</t>
    <phoneticPr fontId="2"/>
  </si>
  <si>
    <t>９５（H7）</t>
    <phoneticPr fontId="2"/>
  </si>
  <si>
    <t>９６（H8）</t>
    <phoneticPr fontId="2"/>
  </si>
  <si>
    <t>９７(H9）</t>
    <phoneticPr fontId="2"/>
  </si>
  <si>
    <t>９８(H10）</t>
    <phoneticPr fontId="2"/>
  </si>
  <si>
    <t>９９(H11）</t>
    <phoneticPr fontId="2"/>
  </si>
  <si>
    <t>００(H12）</t>
    <phoneticPr fontId="2"/>
  </si>
  <si>
    <t>０１(H13)</t>
    <phoneticPr fontId="2"/>
  </si>
  <si>
    <t>０２(H14)</t>
    <phoneticPr fontId="2"/>
  </si>
  <si>
    <t>０３(H15)</t>
    <phoneticPr fontId="2"/>
  </si>
  <si>
    <t>０４(H16)</t>
    <phoneticPr fontId="2"/>
  </si>
  <si>
    <t>０５(H17)</t>
    <phoneticPr fontId="2"/>
  </si>
  <si>
    <t>０６(H18)</t>
    <phoneticPr fontId="2"/>
  </si>
  <si>
    <t>０７(H19)</t>
    <phoneticPr fontId="2"/>
  </si>
  <si>
    <t>０８(H20)</t>
    <phoneticPr fontId="2"/>
  </si>
  <si>
    <t>１ 地 方 税</t>
    <phoneticPr fontId="2"/>
  </si>
  <si>
    <t>２ 地方譲与税</t>
    <phoneticPr fontId="2"/>
  </si>
  <si>
    <t>3-1利子割交付金</t>
    <phoneticPr fontId="2"/>
  </si>
  <si>
    <t>3-2配当割交付金</t>
    <phoneticPr fontId="2"/>
  </si>
  <si>
    <t>3-3株式等譲渡所得割交付金</t>
    <phoneticPr fontId="2"/>
  </si>
  <si>
    <t>４ 地方消費税交付金</t>
    <phoneticPr fontId="2"/>
  </si>
  <si>
    <t>５ ゴルフ場利用税交付金</t>
    <phoneticPr fontId="3"/>
  </si>
  <si>
    <t>６ 特別地方消費税交付金</t>
    <phoneticPr fontId="3"/>
  </si>
  <si>
    <t>７ 自動車取得税交付金</t>
    <phoneticPr fontId="3"/>
  </si>
  <si>
    <t>８ 国有提供施設等助成交付金</t>
    <phoneticPr fontId="3"/>
  </si>
  <si>
    <t>10 地方交付税</t>
    <phoneticPr fontId="3"/>
  </si>
  <si>
    <t xml:space="preserve"> (1) 普通交付税</t>
    <phoneticPr fontId="2"/>
  </si>
  <si>
    <t xml:space="preserve"> (2) 特別交付税</t>
    <phoneticPr fontId="2"/>
  </si>
  <si>
    <t>11 交通安全対策特別交付金</t>
    <phoneticPr fontId="3"/>
  </si>
  <si>
    <t>12 分担金・負担金</t>
    <phoneticPr fontId="3"/>
  </si>
  <si>
    <t>13 使用料</t>
    <phoneticPr fontId="3"/>
  </si>
  <si>
    <t>14 手 数 料</t>
    <phoneticPr fontId="3"/>
  </si>
  <si>
    <t>15 国庫支出金</t>
    <phoneticPr fontId="3"/>
  </si>
  <si>
    <t>16 県支出金</t>
    <phoneticPr fontId="3"/>
  </si>
  <si>
    <t>17 財産収入</t>
    <phoneticPr fontId="3"/>
  </si>
  <si>
    <t>19 繰 入 金</t>
    <phoneticPr fontId="3"/>
  </si>
  <si>
    <t>20 繰 越 金</t>
    <phoneticPr fontId="3"/>
  </si>
  <si>
    <t>21 諸 収 入</t>
    <phoneticPr fontId="3"/>
  </si>
  <si>
    <t>22 地 方 債</t>
    <phoneticPr fontId="3"/>
  </si>
  <si>
    <t>一般財源(1～11）</t>
    <phoneticPr fontId="2"/>
  </si>
  <si>
    <t>自主財源（1+12+13+14+17～21）</t>
    <phoneticPr fontId="3"/>
  </si>
  <si>
    <t>依存財源（2～11+15+16+22）</t>
    <phoneticPr fontId="3"/>
  </si>
  <si>
    <t>９０（H2）</t>
    <phoneticPr fontId="2"/>
  </si>
  <si>
    <t>９１（H3）</t>
    <phoneticPr fontId="2"/>
  </si>
  <si>
    <t>９９(H11)</t>
    <phoneticPr fontId="2"/>
  </si>
  <si>
    <t>００(H12)</t>
    <phoneticPr fontId="2"/>
  </si>
  <si>
    <t>０９(H21)</t>
    <phoneticPr fontId="2"/>
  </si>
  <si>
    <t>０９(H21)</t>
    <phoneticPr fontId="2"/>
  </si>
  <si>
    <t>０８(H20)</t>
    <phoneticPr fontId="2"/>
  </si>
  <si>
    <t>１０(H22)</t>
    <phoneticPr fontId="2"/>
  </si>
  <si>
    <t>１１(H23)</t>
    <phoneticPr fontId="2"/>
  </si>
  <si>
    <t xml:space="preserve"> (3) 震災復興特別交付税</t>
    <phoneticPr fontId="2"/>
  </si>
  <si>
    <t>10(H22)までは合併前の１市４町の合算</t>
    <rPh sb="10" eb="12">
      <t>ガッペイ</t>
    </rPh>
    <rPh sb="12" eb="13">
      <t>マエ</t>
    </rPh>
    <rPh sb="15" eb="16">
      <t>シ</t>
    </rPh>
    <rPh sb="17" eb="18">
      <t>チョウ</t>
    </rPh>
    <rPh sb="19" eb="21">
      <t>ガッサン</t>
    </rPh>
    <phoneticPr fontId="2"/>
  </si>
  <si>
    <t>０９(H21)</t>
    <phoneticPr fontId="2"/>
  </si>
  <si>
    <t>１０(H22)</t>
    <phoneticPr fontId="2"/>
  </si>
  <si>
    <t>０９(H21）</t>
    <phoneticPr fontId="2"/>
  </si>
  <si>
    <t>１０(H22）</t>
    <phoneticPr fontId="2"/>
  </si>
  <si>
    <t>10(H22)までは合併前の１市3町の合算</t>
    <rPh sb="10" eb="12">
      <t>ガッペイ</t>
    </rPh>
    <rPh sb="12" eb="13">
      <t>マエ</t>
    </rPh>
    <rPh sb="15" eb="16">
      <t>シ</t>
    </rPh>
    <rPh sb="17" eb="18">
      <t>チョウ</t>
    </rPh>
    <rPh sb="19" eb="21">
      <t>ガッサン</t>
    </rPh>
    <phoneticPr fontId="2"/>
  </si>
  <si>
    <t>10(H22)までは合併前の１市4町の合算</t>
    <rPh sb="10" eb="12">
      <t>ガッペイ</t>
    </rPh>
    <rPh sb="12" eb="13">
      <t>マエ</t>
    </rPh>
    <rPh sb="15" eb="16">
      <t>シ</t>
    </rPh>
    <rPh sb="17" eb="18">
      <t>チョウ</t>
    </rPh>
    <rPh sb="19" eb="21">
      <t>ガッサン</t>
    </rPh>
    <phoneticPr fontId="2"/>
  </si>
  <si>
    <t>０９(H21）</t>
    <phoneticPr fontId="2"/>
  </si>
  <si>
    <t>１０(H22）</t>
    <phoneticPr fontId="2"/>
  </si>
  <si>
    <t>１２(H24)</t>
    <phoneticPr fontId="2"/>
  </si>
  <si>
    <t>　（百万円、％）</t>
    <rPh sb="2" eb="3">
      <t>ヒャク</t>
    </rPh>
    <rPh sb="3" eb="5">
      <t>マンエン</t>
    </rPh>
    <phoneticPr fontId="2"/>
  </si>
  <si>
    <t>１３(H25)</t>
    <phoneticPr fontId="2"/>
  </si>
  <si>
    <t>１２(H24)</t>
    <phoneticPr fontId="2"/>
  </si>
  <si>
    <t>１３(H25)</t>
    <phoneticPr fontId="2"/>
  </si>
  <si>
    <t>１１(H23)</t>
    <phoneticPr fontId="2"/>
  </si>
  <si>
    <t>岩舟町</t>
    <rPh sb="0" eb="2">
      <t>イワフネ</t>
    </rPh>
    <rPh sb="2" eb="3">
      <t>マチ</t>
    </rPh>
    <phoneticPr fontId="2"/>
  </si>
  <si>
    <t>０３(H15)</t>
    <phoneticPr fontId="2"/>
  </si>
  <si>
    <t>０４(H16)</t>
    <phoneticPr fontId="2"/>
  </si>
  <si>
    <t>０５(H17)</t>
    <phoneticPr fontId="2"/>
  </si>
  <si>
    <t>０６(H18)</t>
    <phoneticPr fontId="2"/>
  </si>
  <si>
    <t>０７(H19)</t>
    <phoneticPr fontId="2"/>
  </si>
  <si>
    <t>０８(H20)</t>
    <phoneticPr fontId="2"/>
  </si>
  <si>
    <t>０９(H21)</t>
    <phoneticPr fontId="2"/>
  </si>
  <si>
    <t>１０(H22)</t>
    <phoneticPr fontId="2"/>
  </si>
  <si>
    <t>１１(H23)</t>
    <phoneticPr fontId="2"/>
  </si>
  <si>
    <t>１２(H24)</t>
    <phoneticPr fontId="2"/>
  </si>
  <si>
    <t>１３(H25)</t>
    <phoneticPr fontId="2"/>
  </si>
  <si>
    <t>１歳入総額</t>
    <phoneticPr fontId="2"/>
  </si>
  <si>
    <t>２歳出総額</t>
    <phoneticPr fontId="2"/>
  </si>
  <si>
    <t>３歳入歳出差引</t>
    <phoneticPr fontId="2"/>
  </si>
  <si>
    <t>４翌年度繰越財源</t>
    <phoneticPr fontId="2"/>
  </si>
  <si>
    <t>５実質収支</t>
    <phoneticPr fontId="2"/>
  </si>
  <si>
    <t>６単年度収支</t>
    <phoneticPr fontId="2"/>
  </si>
  <si>
    <t>７積立金</t>
    <phoneticPr fontId="2"/>
  </si>
  <si>
    <t>８繰上償還金</t>
    <phoneticPr fontId="2"/>
  </si>
  <si>
    <t>９積立金取崩額</t>
    <phoneticPr fontId="2"/>
  </si>
  <si>
    <t>10実質単年度収支</t>
    <phoneticPr fontId="2"/>
  </si>
  <si>
    <t>23将来負担比率</t>
    <phoneticPr fontId="2"/>
  </si>
  <si>
    <t>１１(H23）</t>
    <phoneticPr fontId="2"/>
  </si>
  <si>
    <t>１０(H22）</t>
  </si>
  <si>
    <t>１１(H23）</t>
  </si>
  <si>
    <t>１ 地 方 税</t>
  </si>
  <si>
    <t>２ 地方譲与税</t>
  </si>
  <si>
    <t>3-1利子割交付金</t>
  </si>
  <si>
    <t>3-2配当割交付金</t>
  </si>
  <si>
    <t>3-3株式等譲渡所得割交付金</t>
  </si>
  <si>
    <t>４ 地方消費税交付金</t>
  </si>
  <si>
    <t>５ ゴルフ場利用税交付金</t>
  </si>
  <si>
    <t>６ 特別地方消費税交付金</t>
  </si>
  <si>
    <t>７ 自動車取得税交付金</t>
  </si>
  <si>
    <t>８ 国有提供施設等助成交付金</t>
  </si>
  <si>
    <t>10 地方交付税</t>
  </si>
  <si>
    <t xml:space="preserve"> (1) 普通交付税</t>
  </si>
  <si>
    <t xml:space="preserve"> (2) 特別交付税</t>
  </si>
  <si>
    <t xml:space="preserve"> (3) 震災復興特別交付税</t>
  </si>
  <si>
    <t>11 交通安全対策特別交付金</t>
  </si>
  <si>
    <t>12 分担金・負担金</t>
  </si>
  <si>
    <t>13 使用料</t>
  </si>
  <si>
    <t>14 手 数 料</t>
  </si>
  <si>
    <t>15 国庫支出金</t>
  </si>
  <si>
    <t>16 県支出金</t>
  </si>
  <si>
    <t>17 財産収入</t>
  </si>
  <si>
    <t>19 繰 入 金</t>
  </si>
  <si>
    <t>20 繰 越 金</t>
  </si>
  <si>
    <t>21 諸 収 入</t>
  </si>
  <si>
    <t>22 地 方 債</t>
  </si>
  <si>
    <t>一般財源(1～11）</t>
  </si>
  <si>
    <t>自主財源（1+12+13+14+17～21）</t>
  </si>
  <si>
    <t>依存財源（2～11+15+16+22）</t>
  </si>
  <si>
    <t>栃木市</t>
  </si>
  <si>
    <t>９０（H2）</t>
  </si>
  <si>
    <t>９１(H3）</t>
  </si>
  <si>
    <t>９２(H4）</t>
  </si>
  <si>
    <t>９３（H5）</t>
  </si>
  <si>
    <t>９４（H6）</t>
  </si>
  <si>
    <t>９５（H7）</t>
  </si>
  <si>
    <t>９６（H8）</t>
  </si>
  <si>
    <t>９７(H9）</t>
  </si>
  <si>
    <t>９８(H10）</t>
  </si>
  <si>
    <t>９９(H11)</t>
  </si>
  <si>
    <t>００(H12)</t>
  </si>
  <si>
    <t>０１(H13)</t>
  </si>
  <si>
    <t>０３(H15)</t>
  </si>
  <si>
    <t>０４(H16)</t>
  </si>
  <si>
    <t>０５(H17)</t>
  </si>
  <si>
    <t>０６(H18)</t>
  </si>
  <si>
    <t>０７(H19)</t>
  </si>
  <si>
    <t>０８(H20)</t>
  </si>
  <si>
    <t>０９(H21)</t>
  </si>
  <si>
    <t>１０(H22)</t>
  </si>
  <si>
    <t>１１(H23)</t>
  </si>
  <si>
    <t>１２(H24)</t>
  </si>
  <si>
    <t>１３(H25)</t>
  </si>
  <si>
    <t>13(H25)までは合併前の１市５町の合算</t>
    <rPh sb="10" eb="12">
      <t>ガッペイ</t>
    </rPh>
    <rPh sb="12" eb="13">
      <t>マエ</t>
    </rPh>
    <rPh sb="15" eb="16">
      <t>シ</t>
    </rPh>
    <rPh sb="17" eb="18">
      <t>チョウ</t>
    </rPh>
    <rPh sb="19" eb="21">
      <t>ガッサン</t>
    </rPh>
    <phoneticPr fontId="2"/>
  </si>
  <si>
    <t>９０（H2）</t>
    <phoneticPr fontId="2"/>
  </si>
  <si>
    <t>９１（H3）</t>
    <phoneticPr fontId="2"/>
  </si>
  <si>
    <t>９２（H4）</t>
    <phoneticPr fontId="2"/>
  </si>
  <si>
    <t>９３（H5）</t>
    <phoneticPr fontId="2"/>
  </si>
  <si>
    <t>９４（H6）</t>
    <phoneticPr fontId="2"/>
  </si>
  <si>
    <t>９５（H7）</t>
    <phoneticPr fontId="2"/>
  </si>
  <si>
    <t>９６（H8）</t>
    <phoneticPr fontId="2"/>
  </si>
  <si>
    <t>９７(H9）</t>
    <phoneticPr fontId="2"/>
  </si>
  <si>
    <t>９８(H10）</t>
    <phoneticPr fontId="2"/>
  </si>
  <si>
    <t>９９(H11)</t>
    <phoneticPr fontId="2"/>
  </si>
  <si>
    <t>００(H12)</t>
    <phoneticPr fontId="2"/>
  </si>
  <si>
    <t>０１(H13)</t>
    <phoneticPr fontId="2"/>
  </si>
  <si>
    <t>０２(H14）</t>
    <phoneticPr fontId="2"/>
  </si>
  <si>
    <t>０３(H15）</t>
    <phoneticPr fontId="2"/>
  </si>
  <si>
    <t>０４(H16）</t>
    <phoneticPr fontId="2"/>
  </si>
  <si>
    <t>０５(H17）</t>
    <phoneticPr fontId="2"/>
  </si>
  <si>
    <t>０６(H18）</t>
    <phoneticPr fontId="2"/>
  </si>
  <si>
    <t>０７(H19）</t>
    <phoneticPr fontId="2"/>
  </si>
  <si>
    <t>０８(H20）</t>
    <phoneticPr fontId="2"/>
  </si>
  <si>
    <t>０９(H21）</t>
    <phoneticPr fontId="2"/>
  </si>
  <si>
    <t>１０(H22）</t>
    <phoneticPr fontId="2"/>
  </si>
  <si>
    <t>１１(H23）</t>
    <phoneticPr fontId="2"/>
  </si>
  <si>
    <t>１２(H24)</t>
    <phoneticPr fontId="2"/>
  </si>
  <si>
    <t>１３(H25)</t>
    <phoneticPr fontId="2"/>
  </si>
  <si>
    <t>１人　件　費</t>
    <phoneticPr fontId="2"/>
  </si>
  <si>
    <t>２扶　助　費</t>
    <phoneticPr fontId="2"/>
  </si>
  <si>
    <t>３公　債　費</t>
    <phoneticPr fontId="2"/>
  </si>
  <si>
    <t>４物　件　費</t>
    <phoneticPr fontId="2"/>
  </si>
  <si>
    <t>５維 持 補 修 費</t>
    <phoneticPr fontId="2"/>
  </si>
  <si>
    <t>６補　助　費　等</t>
    <phoneticPr fontId="2"/>
  </si>
  <si>
    <t>７繰　出　金</t>
    <phoneticPr fontId="2"/>
  </si>
  <si>
    <t>８積　立　金　</t>
    <phoneticPr fontId="2"/>
  </si>
  <si>
    <t>11普 通 建 設 事 業 費</t>
    <phoneticPr fontId="2"/>
  </si>
  <si>
    <t xml:space="preserve"> 　　うち補助事業費</t>
    <phoneticPr fontId="2"/>
  </si>
  <si>
    <t xml:space="preserve"> 　　うち単独事業費</t>
    <phoneticPr fontId="2"/>
  </si>
  <si>
    <t>12災 害 復 旧 事 業 費</t>
    <phoneticPr fontId="2"/>
  </si>
  <si>
    <t>13失 業 対 策 事 業 費</t>
    <phoneticPr fontId="2"/>
  </si>
  <si>
    <t>義 務 的 経 費（1～３）</t>
    <phoneticPr fontId="2"/>
  </si>
  <si>
    <t>投 資 的 経 費（11～12）</t>
    <phoneticPr fontId="2"/>
  </si>
  <si>
    <t>10普 通 建 設 事 業 費</t>
    <phoneticPr fontId="2"/>
  </si>
  <si>
    <t>11災 害 復 旧 事 業 費</t>
    <phoneticPr fontId="2"/>
  </si>
  <si>
    <t>12失 業 対 策 事 業 費</t>
    <phoneticPr fontId="2"/>
  </si>
  <si>
    <t>投 資 的 経 費（10～12）</t>
    <phoneticPr fontId="2"/>
  </si>
  <si>
    <t>　　元利償還金　　</t>
    <rPh sb="2" eb="4">
      <t>ガンリ</t>
    </rPh>
    <rPh sb="4" eb="7">
      <t>ショウカンキン</t>
    </rPh>
    <phoneticPr fontId="2"/>
  </si>
  <si>
    <t>13(H25)までは合併前の１市5町の合算</t>
    <rPh sb="10" eb="12">
      <t>ガッペイ</t>
    </rPh>
    <rPh sb="12" eb="13">
      <t>マエ</t>
    </rPh>
    <rPh sb="15" eb="16">
      <t>シ</t>
    </rPh>
    <rPh sb="17" eb="18">
      <t>チョウ</t>
    </rPh>
    <rPh sb="19" eb="21">
      <t>ガッサン</t>
    </rPh>
    <phoneticPr fontId="2"/>
  </si>
  <si>
    <t>１ 議　会　費</t>
    <phoneticPr fontId="2"/>
  </si>
  <si>
    <t>２ 総　務　費</t>
    <phoneticPr fontId="2"/>
  </si>
  <si>
    <t>５ 労　働　費</t>
    <phoneticPr fontId="2"/>
  </si>
  <si>
    <t>８ 土　木　費</t>
    <phoneticPr fontId="2"/>
  </si>
  <si>
    <t>11 災 害 復 旧 費</t>
    <phoneticPr fontId="2"/>
  </si>
  <si>
    <t>１４(H26)</t>
    <phoneticPr fontId="2"/>
  </si>
  <si>
    <t>１5(H27)</t>
    <phoneticPr fontId="2"/>
  </si>
  <si>
    <t>１５(H27)</t>
    <phoneticPr fontId="2"/>
  </si>
  <si>
    <t>合　　計</t>
    <phoneticPr fontId="2"/>
  </si>
  <si>
    <t>１６(H28)</t>
    <phoneticPr fontId="2"/>
  </si>
  <si>
    <t>-</t>
  </si>
  <si>
    <t>うち臨時財政対策債</t>
    <rPh sb="2" eb="4">
      <t>リンジ</t>
    </rPh>
    <rPh sb="4" eb="6">
      <t>ザイセイ</t>
    </rPh>
    <rPh sb="6" eb="8">
      <t>タイサク</t>
    </rPh>
    <rPh sb="8" eb="9">
      <t>サイ</t>
    </rPh>
    <phoneticPr fontId="2"/>
  </si>
  <si>
    <t>うち臨時財政対策債</t>
    <rPh sb="2" eb="9">
      <t>リ</t>
    </rPh>
    <phoneticPr fontId="2"/>
  </si>
  <si>
    <t>１６(H28)</t>
  </si>
  <si>
    <t>１７(H29)</t>
  </si>
  <si>
    <t>１７(H29)</t>
    <phoneticPr fontId="2"/>
  </si>
  <si>
    <t>１８(H30)</t>
    <phoneticPr fontId="2"/>
  </si>
  <si>
    <t>１９(R１)</t>
    <phoneticPr fontId="2"/>
  </si>
  <si>
    <t>８ 自動車税環境性能割交付金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</si>
</sst>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#,##0.00_ ;[Red]\-#,##0.00\ "/>
    <numFmt numFmtId="177" formatCode="0.0_);[Red]\(0.0\)"/>
    <numFmt numFmtId="178" formatCode="#,##0;[Red]#,##0"/>
    <numFmt numFmtId="179" formatCode="#,###,"/>
    <numFmt numFmtId="180" formatCode="0.0_);\(0.0\)"/>
    <numFmt numFmtId="181" formatCode="0.00_ "/>
    <numFmt numFmtId="182" formatCode="0.0_ "/>
    <numFmt numFmtId="183" formatCode="#,##0,"/>
    <numFmt numFmtId="184" formatCode="#,##0.0"/>
    <numFmt numFmtId="185" formatCode="0.0%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0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0"/>
      <color theme="0" tint="-0.1499984740745262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1" fillId="0" borderId="0">
      <alignment vertical="center"/>
    </xf>
    <xf numFmtId="0" fontId="12" fillId="0" borderId="0">
      <alignment vertical="center"/>
    </xf>
  </cellStyleXfs>
  <cellXfs count="185">
    <xf numFmtId="0" fontId="0" fillId="0" borderId="0" xfId="0"/>
    <xf numFmtId="0" fontId="5" fillId="0" borderId="0" xfId="0" applyFont="1"/>
    <xf numFmtId="0" fontId="5" fillId="0" borderId="1" xfId="0" applyFont="1" applyBorder="1"/>
    <xf numFmtId="0" fontId="4" fillId="0" borderId="1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left" vertical="center"/>
    </xf>
    <xf numFmtId="38" fontId="5" fillId="0" borderId="1" xfId="1" applyFont="1" applyBorder="1"/>
    <xf numFmtId="38" fontId="5" fillId="0" borderId="0" xfId="1" applyFont="1"/>
    <xf numFmtId="179" fontId="5" fillId="0" borderId="1" xfId="0" applyNumberFormat="1" applyFont="1" applyBorder="1"/>
    <xf numFmtId="179" fontId="5" fillId="0" borderId="1" xfId="1" applyNumberFormat="1" applyFont="1" applyBorder="1"/>
    <xf numFmtId="179" fontId="4" fillId="0" borderId="1" xfId="1" applyNumberFormat="1" applyFont="1" applyFill="1" applyBorder="1" applyProtection="1"/>
    <xf numFmtId="179" fontId="5" fillId="0" borderId="0" xfId="1" applyNumberFormat="1" applyFont="1"/>
    <xf numFmtId="179" fontId="4" fillId="0" borderId="1" xfId="0" applyNumberFormat="1" applyFont="1" applyFill="1" applyBorder="1" applyProtection="1"/>
    <xf numFmtId="179" fontId="4" fillId="0" borderId="1" xfId="1" applyNumberFormat="1" applyFont="1" applyFill="1" applyBorder="1" applyAlignment="1" applyProtection="1">
      <alignment horizontal="right" vertical="center"/>
    </xf>
    <xf numFmtId="179" fontId="5" fillId="0" borderId="0" xfId="0" applyNumberFormat="1" applyFont="1"/>
    <xf numFmtId="179" fontId="4" fillId="0" borderId="1" xfId="0" applyNumberFormat="1" applyFont="1" applyFill="1" applyBorder="1" applyAlignment="1" applyProtection="1">
      <alignment vertical="center"/>
    </xf>
    <xf numFmtId="183" fontId="5" fillId="0" borderId="1" xfId="0" applyNumberFormat="1" applyFont="1" applyBorder="1"/>
    <xf numFmtId="183" fontId="4" fillId="0" borderId="1" xfId="1" applyNumberFormat="1" applyFont="1" applyFill="1" applyBorder="1" applyProtection="1"/>
    <xf numFmtId="183" fontId="5" fillId="0" borderId="1" xfId="1" applyNumberFormat="1" applyFont="1" applyBorder="1"/>
    <xf numFmtId="183" fontId="5" fillId="0" borderId="0" xfId="0" applyNumberFormat="1" applyFont="1"/>
    <xf numFmtId="183" fontId="4" fillId="0" borderId="1" xfId="0" applyNumberFormat="1" applyFont="1" applyFill="1" applyBorder="1" applyProtection="1"/>
    <xf numFmtId="183" fontId="5" fillId="0" borderId="0" xfId="1" applyNumberFormat="1" applyFont="1"/>
    <xf numFmtId="183" fontId="4" fillId="0" borderId="1" xfId="0" applyNumberFormat="1" applyFont="1" applyBorder="1"/>
    <xf numFmtId="183" fontId="4" fillId="0" borderId="0" xfId="0" applyNumberFormat="1" applyFont="1"/>
    <xf numFmtId="183" fontId="4" fillId="0" borderId="1" xfId="1" applyNumberFormat="1" applyFont="1" applyBorder="1"/>
    <xf numFmtId="183" fontId="4" fillId="0" borderId="1" xfId="0" applyNumberFormat="1" applyFont="1" applyFill="1" applyBorder="1" applyAlignment="1" applyProtection="1">
      <alignment vertical="center"/>
    </xf>
    <xf numFmtId="183" fontId="4" fillId="0" borderId="0" xfId="1" applyNumberFormat="1" applyFont="1"/>
    <xf numFmtId="182" fontId="5" fillId="0" borderId="1" xfId="0" applyNumberFormat="1" applyFont="1" applyBorder="1"/>
    <xf numFmtId="182" fontId="5" fillId="0" borderId="1" xfId="1" applyNumberFormat="1" applyFont="1" applyBorder="1"/>
    <xf numFmtId="0" fontId="6" fillId="0" borderId="0" xfId="0" applyFont="1"/>
    <xf numFmtId="0" fontId="7" fillId="0" borderId="0" xfId="0" applyFont="1"/>
    <xf numFmtId="179" fontId="6" fillId="0" borderId="0" xfId="0" applyNumberFormat="1" applyFont="1"/>
    <xf numFmtId="184" fontId="4" fillId="0" borderId="1" xfId="1" applyNumberFormat="1" applyFont="1" applyFill="1" applyBorder="1" applyProtection="1"/>
    <xf numFmtId="184" fontId="5" fillId="0" borderId="1" xfId="1" applyNumberFormat="1" applyFont="1" applyBorder="1"/>
    <xf numFmtId="183" fontId="6" fillId="0" borderId="0" xfId="0" applyNumberFormat="1" applyFont="1"/>
    <xf numFmtId="183" fontId="7" fillId="0" borderId="0" xfId="0" applyNumberFormat="1" applyFont="1"/>
    <xf numFmtId="184" fontId="4" fillId="0" borderId="1" xfId="0" applyNumberFormat="1" applyFont="1" applyFill="1" applyBorder="1" applyProtection="1"/>
    <xf numFmtId="182" fontId="4" fillId="0" borderId="1" xfId="1" applyNumberFormat="1" applyFont="1" applyFill="1" applyBorder="1" applyProtection="1"/>
    <xf numFmtId="182" fontId="4" fillId="0" borderId="1" xfId="0" applyNumberFormat="1" applyFont="1" applyBorder="1"/>
    <xf numFmtId="183" fontId="8" fillId="0" borderId="0" xfId="0" applyNumberFormat="1" applyFont="1"/>
    <xf numFmtId="183" fontId="9" fillId="0" borderId="0" xfId="0" applyNumberFormat="1" applyFont="1"/>
    <xf numFmtId="182" fontId="4" fillId="0" borderId="1" xfId="0" applyNumberFormat="1" applyFont="1" applyFill="1" applyBorder="1" applyProtection="1"/>
    <xf numFmtId="182" fontId="4" fillId="0" borderId="0" xfId="0" applyNumberFormat="1" applyFont="1"/>
    <xf numFmtId="182" fontId="4" fillId="0" borderId="0" xfId="1" applyNumberFormat="1" applyFont="1"/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83" fontId="0" fillId="0" borderId="0" xfId="0" applyNumberFormat="1"/>
    <xf numFmtId="0" fontId="5" fillId="0" borderId="1" xfId="0" applyFont="1" applyBorder="1" applyAlignment="1">
      <alignment vertical="center"/>
    </xf>
    <xf numFmtId="38" fontId="5" fillId="0" borderId="1" xfId="1" applyFont="1" applyBorder="1" applyAlignment="1">
      <alignment vertical="center"/>
    </xf>
    <xf numFmtId="178" fontId="5" fillId="0" borderId="1" xfId="1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vertical="center"/>
    </xf>
    <xf numFmtId="183" fontId="5" fillId="0" borderId="1" xfId="0" applyNumberFormat="1" applyFont="1" applyBorder="1" applyAlignment="1">
      <alignment vertical="center"/>
    </xf>
    <xf numFmtId="183" fontId="5" fillId="0" borderId="1" xfId="1" applyNumberFormat="1" applyFont="1" applyBorder="1" applyAlignment="1">
      <alignment vertical="center"/>
    </xf>
    <xf numFmtId="183" fontId="4" fillId="0" borderId="1" xfId="1" applyNumberFormat="1" applyFont="1" applyBorder="1" applyAlignment="1" applyProtection="1">
      <alignment vertical="center"/>
    </xf>
    <xf numFmtId="180" fontId="5" fillId="0" borderId="1" xfId="1" applyNumberFormat="1" applyFont="1" applyBorder="1" applyAlignment="1">
      <alignment vertical="center"/>
    </xf>
    <xf numFmtId="179" fontId="5" fillId="0" borderId="1" xfId="1" applyNumberFormat="1" applyFont="1" applyBorder="1" applyAlignment="1">
      <alignment vertical="center"/>
    </xf>
    <xf numFmtId="179" fontId="5" fillId="0" borderId="1" xfId="0" applyNumberFormat="1" applyFont="1" applyBorder="1" applyAlignment="1">
      <alignment vertical="center"/>
    </xf>
    <xf numFmtId="181" fontId="5" fillId="0" borderId="1" xfId="1" applyNumberFormat="1" applyFont="1" applyBorder="1" applyAlignment="1">
      <alignment vertical="center"/>
    </xf>
    <xf numFmtId="181" fontId="5" fillId="0" borderId="1" xfId="0" applyNumberFormat="1" applyFont="1" applyBorder="1" applyAlignment="1">
      <alignment vertical="center"/>
    </xf>
    <xf numFmtId="176" fontId="5" fillId="0" borderId="1" xfId="1" applyNumberFormat="1" applyFont="1" applyBorder="1" applyAlignment="1">
      <alignment vertical="center"/>
    </xf>
    <xf numFmtId="182" fontId="5" fillId="0" borderId="1" xfId="1" applyNumberFormat="1" applyFont="1" applyBorder="1" applyAlignment="1">
      <alignment vertical="center"/>
    </xf>
    <xf numFmtId="182" fontId="5" fillId="0" borderId="1" xfId="0" applyNumberFormat="1" applyFont="1" applyBorder="1" applyAlignment="1">
      <alignment vertical="center"/>
    </xf>
    <xf numFmtId="177" fontId="5" fillId="0" borderId="1" xfId="1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185" fontId="5" fillId="0" borderId="0" xfId="0" applyNumberFormat="1" applyFont="1"/>
    <xf numFmtId="183" fontId="5" fillId="0" borderId="1" xfId="0" applyNumberFormat="1" applyFont="1" applyBorder="1" applyAlignment="1"/>
    <xf numFmtId="183" fontId="4" fillId="0" borderId="1" xfId="0" applyNumberFormat="1" applyFont="1" applyFill="1" applyBorder="1" applyAlignment="1" applyProtection="1"/>
    <xf numFmtId="183" fontId="4" fillId="0" borderId="1" xfId="0" applyNumberFormat="1" applyFont="1" applyBorder="1" applyAlignment="1"/>
    <xf numFmtId="185" fontId="7" fillId="0" borderId="0" xfId="0" applyNumberFormat="1" applyFont="1"/>
    <xf numFmtId="179" fontId="7" fillId="0" borderId="0" xfId="0" applyNumberFormat="1" applyFont="1"/>
    <xf numFmtId="0" fontId="0" fillId="0" borderId="0" xfId="0" applyAlignment="1">
      <alignment horizontal="left"/>
    </xf>
    <xf numFmtId="183" fontId="5" fillId="0" borderId="0" xfId="0" applyNumberFormat="1" applyFont="1" applyBorder="1"/>
    <xf numFmtId="0" fontId="5" fillId="0" borderId="1" xfId="0" applyFont="1" applyBorder="1" applyAlignment="1"/>
    <xf numFmtId="0" fontId="4" fillId="0" borderId="2" xfId="0" applyFont="1" applyFill="1" applyBorder="1" applyAlignment="1" applyProtection="1">
      <alignment vertical="center"/>
    </xf>
    <xf numFmtId="183" fontId="5" fillId="0" borderId="3" xfId="0" applyNumberFormat="1" applyFont="1" applyBorder="1"/>
    <xf numFmtId="183" fontId="5" fillId="0" borderId="4" xfId="0" applyNumberFormat="1" applyFont="1" applyBorder="1"/>
    <xf numFmtId="0" fontId="5" fillId="2" borderId="1" xfId="0" applyFont="1" applyFill="1" applyBorder="1"/>
    <xf numFmtId="38" fontId="5" fillId="2" borderId="1" xfId="1" applyFont="1" applyFill="1" applyBorder="1"/>
    <xf numFmtId="183" fontId="5" fillId="2" borderId="1" xfId="0" applyNumberFormat="1" applyFont="1" applyFill="1" applyBorder="1"/>
    <xf numFmtId="179" fontId="5" fillId="2" borderId="1" xfId="1" applyNumberFormat="1" applyFont="1" applyFill="1" applyBorder="1"/>
    <xf numFmtId="179" fontId="5" fillId="2" borderId="5" xfId="1" applyNumberFormat="1" applyFont="1" applyFill="1" applyBorder="1"/>
    <xf numFmtId="183" fontId="5" fillId="2" borderId="4" xfId="0" applyNumberFormat="1" applyFont="1" applyFill="1" applyBorder="1"/>
    <xf numFmtId="179" fontId="4" fillId="2" borderId="1" xfId="1" applyNumberFormat="1" applyFont="1" applyFill="1" applyBorder="1" applyAlignment="1" applyProtection="1">
      <alignment horizontal="right" vertical="center"/>
    </xf>
    <xf numFmtId="0" fontId="5" fillId="2" borderId="1" xfId="0" applyFont="1" applyFill="1" applyBorder="1" applyAlignment="1">
      <alignment vertical="center"/>
    </xf>
    <xf numFmtId="38" fontId="5" fillId="2" borderId="1" xfId="1" applyFont="1" applyFill="1" applyBorder="1" applyAlignment="1">
      <alignment vertical="center"/>
    </xf>
    <xf numFmtId="178" fontId="5" fillId="2" borderId="1" xfId="1" applyNumberFormat="1" applyFont="1" applyFill="1" applyBorder="1" applyAlignment="1">
      <alignment vertical="center"/>
    </xf>
    <xf numFmtId="183" fontId="5" fillId="2" borderId="1" xfId="0" applyNumberFormat="1" applyFont="1" applyFill="1" applyBorder="1" applyAlignment="1">
      <alignment vertical="center"/>
    </xf>
    <xf numFmtId="183" fontId="5" fillId="2" borderId="1" xfId="1" applyNumberFormat="1" applyFont="1" applyFill="1" applyBorder="1" applyAlignment="1">
      <alignment vertical="center"/>
    </xf>
    <xf numFmtId="180" fontId="5" fillId="2" borderId="1" xfId="1" applyNumberFormat="1" applyFont="1" applyFill="1" applyBorder="1" applyAlignment="1">
      <alignment vertical="center"/>
    </xf>
    <xf numFmtId="181" fontId="5" fillId="2" borderId="1" xfId="0" applyNumberFormat="1" applyFont="1" applyFill="1" applyBorder="1" applyAlignment="1">
      <alignment vertical="center"/>
    </xf>
    <xf numFmtId="182" fontId="5" fillId="2" borderId="1" xfId="0" applyNumberFormat="1" applyFont="1" applyFill="1" applyBorder="1" applyAlignment="1">
      <alignment vertical="center"/>
    </xf>
    <xf numFmtId="183" fontId="4" fillId="2" borderId="1" xfId="1" applyNumberFormat="1" applyFont="1" applyFill="1" applyBorder="1" applyProtection="1"/>
    <xf numFmtId="183" fontId="5" fillId="2" borderId="1" xfId="1" applyNumberFormat="1" applyFont="1" applyFill="1" applyBorder="1"/>
    <xf numFmtId="184" fontId="4" fillId="2" borderId="1" xfId="1" applyNumberFormat="1" applyFont="1" applyFill="1" applyBorder="1" applyProtection="1"/>
    <xf numFmtId="184" fontId="5" fillId="2" borderId="1" xfId="1" applyNumberFormat="1" applyFont="1" applyFill="1" applyBorder="1"/>
    <xf numFmtId="179" fontId="5" fillId="0" borderId="1" xfId="0" applyNumberFormat="1" applyFont="1" applyBorder="1" applyAlignment="1"/>
    <xf numFmtId="179" fontId="5" fillId="2" borderId="1" xfId="0" applyNumberFormat="1" applyFont="1" applyFill="1" applyBorder="1" applyAlignment="1"/>
    <xf numFmtId="179" fontId="5" fillId="2" borderId="1" xfId="1" applyNumberFormat="1" applyFont="1" applyFill="1" applyBorder="1" applyAlignment="1"/>
    <xf numFmtId="0" fontId="5" fillId="2" borderId="1" xfId="0" applyFont="1" applyFill="1" applyBorder="1" applyAlignment="1"/>
    <xf numFmtId="179" fontId="5" fillId="0" borderId="0" xfId="0" applyNumberFormat="1" applyFont="1" applyAlignment="1"/>
    <xf numFmtId="183" fontId="4" fillId="2" borderId="1" xfId="0" applyNumberFormat="1" applyFont="1" applyFill="1" applyBorder="1"/>
    <xf numFmtId="184" fontId="4" fillId="2" borderId="1" xfId="0" applyNumberFormat="1" applyFont="1" applyFill="1" applyBorder="1" applyProtection="1"/>
    <xf numFmtId="183" fontId="5" fillId="2" borderId="1" xfId="0" applyNumberFormat="1" applyFont="1" applyFill="1" applyBorder="1" applyAlignment="1"/>
    <xf numFmtId="183" fontId="4" fillId="2" borderId="1" xfId="0" applyNumberFormat="1" applyFont="1" applyFill="1" applyBorder="1" applyAlignment="1"/>
    <xf numFmtId="182" fontId="4" fillId="2" borderId="1" xfId="0" applyNumberFormat="1" applyFont="1" applyFill="1" applyBorder="1" applyProtection="1"/>
    <xf numFmtId="0" fontId="5" fillId="3" borderId="1" xfId="0" applyFont="1" applyFill="1" applyBorder="1" applyAlignment="1">
      <alignment vertical="center"/>
    </xf>
    <xf numFmtId="178" fontId="5" fillId="3" borderId="1" xfId="1" applyNumberFormat="1" applyFont="1" applyFill="1" applyBorder="1" applyAlignment="1">
      <alignment vertical="center"/>
    </xf>
    <xf numFmtId="183" fontId="5" fillId="3" borderId="1" xfId="0" applyNumberFormat="1" applyFont="1" applyFill="1" applyBorder="1" applyAlignment="1">
      <alignment vertical="center"/>
    </xf>
    <xf numFmtId="183" fontId="4" fillId="3" borderId="1" xfId="1" applyNumberFormat="1" applyFont="1" applyFill="1" applyBorder="1" applyAlignment="1" applyProtection="1">
      <alignment vertical="center"/>
    </xf>
    <xf numFmtId="180" fontId="5" fillId="3" borderId="1" xfId="1" applyNumberFormat="1" applyFont="1" applyFill="1" applyBorder="1" applyAlignment="1">
      <alignment vertical="center"/>
    </xf>
    <xf numFmtId="181" fontId="5" fillId="3" borderId="1" xfId="0" applyNumberFormat="1" applyFont="1" applyFill="1" applyBorder="1" applyAlignment="1">
      <alignment vertical="center"/>
    </xf>
    <xf numFmtId="182" fontId="5" fillId="3" borderId="1" xfId="0" applyNumberFormat="1" applyFont="1" applyFill="1" applyBorder="1" applyAlignment="1">
      <alignment vertical="center"/>
    </xf>
    <xf numFmtId="183" fontId="5" fillId="3" borderId="1" xfId="1" applyNumberFormat="1" applyFont="1" applyFill="1" applyBorder="1" applyAlignment="1">
      <alignment vertical="center"/>
    </xf>
    <xf numFmtId="185" fontId="5" fillId="3" borderId="0" xfId="0" applyNumberFormat="1" applyFont="1" applyFill="1"/>
    <xf numFmtId="183" fontId="4" fillId="3" borderId="0" xfId="0" applyNumberFormat="1" applyFont="1" applyFill="1"/>
    <xf numFmtId="0" fontId="5" fillId="3" borderId="1" xfId="0" applyFont="1" applyFill="1" applyBorder="1"/>
    <xf numFmtId="183" fontId="5" fillId="3" borderId="1" xfId="0" applyNumberFormat="1" applyFont="1" applyFill="1" applyBorder="1"/>
    <xf numFmtId="183" fontId="5" fillId="3" borderId="3" xfId="0" applyNumberFormat="1" applyFont="1" applyFill="1" applyBorder="1"/>
    <xf numFmtId="179" fontId="5" fillId="3" borderId="1" xfId="1" applyNumberFormat="1" applyFont="1" applyFill="1" applyBorder="1"/>
    <xf numFmtId="179" fontId="4" fillId="3" borderId="1" xfId="1" applyNumberFormat="1" applyFont="1" applyFill="1" applyBorder="1" applyAlignment="1" applyProtection="1">
      <alignment horizontal="right" vertical="center"/>
    </xf>
    <xf numFmtId="185" fontId="7" fillId="3" borderId="0" xfId="0" applyNumberFormat="1" applyFont="1" applyFill="1"/>
    <xf numFmtId="0" fontId="5" fillId="3" borderId="0" xfId="0" applyFont="1" applyFill="1"/>
    <xf numFmtId="179" fontId="5" fillId="3" borderId="0" xfId="0" applyNumberFormat="1" applyFont="1" applyFill="1"/>
    <xf numFmtId="0" fontId="5" fillId="3" borderId="1" xfId="0" applyFont="1" applyFill="1" applyBorder="1" applyAlignment="1"/>
    <xf numFmtId="183" fontId="4" fillId="3" borderId="1" xfId="1" applyNumberFormat="1" applyFont="1" applyFill="1" applyBorder="1" applyProtection="1"/>
    <xf numFmtId="183" fontId="5" fillId="3" borderId="1" xfId="1" applyNumberFormat="1" applyFont="1" applyFill="1" applyBorder="1"/>
    <xf numFmtId="179" fontId="7" fillId="3" borderId="0" xfId="0" applyNumberFormat="1" applyFont="1" applyFill="1"/>
    <xf numFmtId="184" fontId="4" fillId="3" borderId="1" xfId="1" applyNumberFormat="1" applyFont="1" applyFill="1" applyBorder="1" applyProtection="1"/>
    <xf numFmtId="184" fontId="5" fillId="3" borderId="1" xfId="1" applyNumberFormat="1" applyFont="1" applyFill="1" applyBorder="1"/>
    <xf numFmtId="183" fontId="5" fillId="0" borderId="0" xfId="0" applyNumberFormat="1" applyFont="1" applyFill="1"/>
    <xf numFmtId="183" fontId="4" fillId="0" borderId="0" xfId="0" applyNumberFormat="1" applyFont="1" applyFill="1"/>
    <xf numFmtId="0" fontId="5" fillId="0" borderId="1" xfId="0" applyFont="1" applyFill="1" applyBorder="1"/>
    <xf numFmtId="183" fontId="5" fillId="0" borderId="1" xfId="0" applyNumberFormat="1" applyFont="1" applyFill="1" applyBorder="1"/>
    <xf numFmtId="183" fontId="4" fillId="0" borderId="1" xfId="0" applyNumberFormat="1" applyFont="1" applyFill="1" applyBorder="1"/>
    <xf numFmtId="183" fontId="7" fillId="0" borderId="0" xfId="0" applyNumberFormat="1" applyFont="1" applyFill="1"/>
    <xf numFmtId="184" fontId="4" fillId="0" borderId="1" xfId="0" applyNumberFormat="1" applyFont="1" applyFill="1" applyBorder="1"/>
    <xf numFmtId="184" fontId="4" fillId="2" borderId="1" xfId="0" applyNumberFormat="1" applyFont="1" applyFill="1" applyBorder="1"/>
    <xf numFmtId="184" fontId="5" fillId="2" borderId="1" xfId="0" applyNumberFormat="1" applyFont="1" applyFill="1" applyBorder="1"/>
    <xf numFmtId="184" fontId="5" fillId="3" borderId="1" xfId="0" applyNumberFormat="1" applyFont="1" applyFill="1" applyBorder="1"/>
    <xf numFmtId="183" fontId="4" fillId="0" borderId="1" xfId="0" applyNumberFormat="1" applyFont="1" applyFill="1" applyBorder="1" applyAlignment="1"/>
    <xf numFmtId="183" fontId="9" fillId="0" borderId="0" xfId="0" applyNumberFormat="1" applyFont="1" applyFill="1"/>
    <xf numFmtId="182" fontId="4" fillId="0" borderId="0" xfId="0" applyNumberFormat="1" applyFont="1" applyFill="1"/>
    <xf numFmtId="183" fontId="10" fillId="2" borderId="1" xfId="0" applyNumberFormat="1" applyFont="1" applyFill="1" applyBorder="1" applyAlignment="1">
      <alignment vertical="center"/>
    </xf>
    <xf numFmtId="181" fontId="10" fillId="2" borderId="1" xfId="0" applyNumberFormat="1" applyFont="1" applyFill="1" applyBorder="1" applyAlignment="1">
      <alignment vertical="center"/>
    </xf>
    <xf numFmtId="182" fontId="10" fillId="2" borderId="1" xfId="0" applyNumberFormat="1" applyFont="1" applyFill="1" applyBorder="1" applyAlignment="1">
      <alignment vertical="center"/>
    </xf>
    <xf numFmtId="183" fontId="4" fillId="3" borderId="0" xfId="0" applyNumberFormat="1" applyFont="1" applyFill="1" applyAlignment="1">
      <alignment horizontal="center"/>
    </xf>
    <xf numFmtId="183" fontId="5" fillId="2" borderId="3" xfId="0" applyNumberFormat="1" applyFont="1" applyFill="1" applyBorder="1"/>
    <xf numFmtId="184" fontId="4" fillId="2" borderId="3" xfId="0" applyNumberFormat="1" applyFont="1" applyFill="1" applyBorder="1" applyProtection="1"/>
    <xf numFmtId="184" fontId="4" fillId="0" borderId="3" xfId="0" applyNumberFormat="1" applyFont="1" applyFill="1" applyBorder="1" applyProtection="1"/>
    <xf numFmtId="0" fontId="4" fillId="0" borderId="1" xfId="0" applyFont="1" applyFill="1" applyBorder="1" applyAlignment="1" applyProtection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179" fontId="4" fillId="0" borderId="1" xfId="1" applyNumberFormat="1" applyFont="1" applyFill="1" applyBorder="1" applyAlignment="1" applyProtection="1">
      <alignment horizontal="right"/>
    </xf>
    <xf numFmtId="179" fontId="5" fillId="0" borderId="0" xfId="0" applyNumberFormat="1" applyFont="1" applyAlignment="1">
      <alignment vertical="center"/>
    </xf>
    <xf numFmtId="183" fontId="4" fillId="0" borderId="1" xfId="0" applyNumberFormat="1" applyFont="1" applyBorder="1" applyAlignment="1">
      <alignment vertical="center"/>
    </xf>
    <xf numFmtId="183" fontId="5" fillId="0" borderId="0" xfId="0" applyNumberFormat="1" applyFont="1" applyAlignment="1">
      <alignment vertical="center"/>
    </xf>
    <xf numFmtId="183" fontId="4" fillId="0" borderId="0" xfId="0" applyNumberFormat="1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178" fontId="5" fillId="0" borderId="1" xfId="1" applyNumberFormat="1" applyFont="1" applyFill="1" applyBorder="1" applyAlignment="1">
      <alignment vertical="center"/>
    </xf>
    <xf numFmtId="183" fontId="5" fillId="0" borderId="1" xfId="0" applyNumberFormat="1" applyFont="1" applyFill="1" applyBorder="1" applyAlignment="1">
      <alignment vertical="center"/>
    </xf>
    <xf numFmtId="180" fontId="5" fillId="0" borderId="1" xfId="1" applyNumberFormat="1" applyFont="1" applyFill="1" applyBorder="1" applyAlignment="1">
      <alignment vertical="center"/>
    </xf>
    <xf numFmtId="181" fontId="5" fillId="0" borderId="1" xfId="0" applyNumberFormat="1" applyFont="1" applyFill="1" applyBorder="1" applyAlignment="1">
      <alignment vertical="center"/>
    </xf>
    <xf numFmtId="182" fontId="5" fillId="0" borderId="1" xfId="0" applyNumberFormat="1" applyFont="1" applyFill="1" applyBorder="1" applyAlignment="1">
      <alignment vertical="center"/>
    </xf>
    <xf numFmtId="183" fontId="5" fillId="0" borderId="1" xfId="1" applyNumberFormat="1" applyFont="1" applyFill="1" applyBorder="1" applyAlignment="1">
      <alignment vertical="center"/>
    </xf>
    <xf numFmtId="184" fontId="5" fillId="0" borderId="1" xfId="1" applyNumberFormat="1" applyFont="1" applyFill="1" applyBorder="1"/>
    <xf numFmtId="179" fontId="5" fillId="0" borderId="0" xfId="0" applyNumberFormat="1" applyFont="1" applyFill="1"/>
    <xf numFmtId="183" fontId="5" fillId="0" borderId="1" xfId="1" applyNumberFormat="1" applyFont="1" applyFill="1" applyBorder="1"/>
    <xf numFmtId="179" fontId="7" fillId="0" borderId="0" xfId="0" applyNumberFormat="1" applyFont="1" applyFill="1"/>
    <xf numFmtId="183" fontId="4" fillId="2" borderId="1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79" fontId="5" fillId="2" borderId="1" xfId="0" applyNumberFormat="1" applyFont="1" applyFill="1" applyBorder="1" applyAlignment="1">
      <alignment vertical="center"/>
    </xf>
    <xf numFmtId="179" fontId="5" fillId="2" borderId="1" xfId="1" applyNumberFormat="1" applyFont="1" applyFill="1" applyBorder="1" applyAlignment="1">
      <alignment vertical="center"/>
    </xf>
    <xf numFmtId="183" fontId="5" fillId="0" borderId="1" xfId="0" applyNumberFormat="1" applyFont="1" applyFill="1" applyBorder="1" applyAlignment="1">
      <alignment horizontal="right" vertical="center"/>
    </xf>
    <xf numFmtId="183" fontId="4" fillId="0" borderId="1" xfId="1" applyNumberFormat="1" applyFont="1" applyFill="1" applyBorder="1" applyAlignment="1" applyProtection="1">
      <alignment horizontal="right"/>
    </xf>
    <xf numFmtId="0" fontId="4" fillId="0" borderId="2" xfId="0" applyFont="1" applyFill="1" applyBorder="1" applyAlignment="1" applyProtection="1">
      <alignment horizontal="left" vertical="center"/>
    </xf>
    <xf numFmtId="0" fontId="4" fillId="0" borderId="5" xfId="0" applyFont="1" applyFill="1" applyBorder="1" applyAlignment="1" applyProtection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183" fontId="4" fillId="0" borderId="0" xfId="0" applyNumberFormat="1" applyFont="1" applyAlignment="1">
      <alignment horizontal="center"/>
    </xf>
  </cellXfs>
  <cellStyles count="4">
    <cellStyle name="桁区切り" xfId="1" builtinId="6"/>
    <cellStyle name="標準" xfId="0" builtinId="0"/>
    <cellStyle name="標準 3" xfId="3" xr:uid="{B09B7E80-5618-4040-B859-41F36181877C}"/>
    <cellStyle name="標準 6 2" xfId="2" xr:uid="{C63FF670-810C-4C42-A25A-B134C7E81F5C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歳入の状況</a:t>
            </a:r>
          </a:p>
        </c:rich>
      </c:tx>
      <c:layout>
        <c:manualLayout>
          <c:xMode val="edge"/>
          <c:yMode val="edge"/>
          <c:x val="0.39616124555111226"/>
          <c:y val="1.363073110285006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678481679151789E-2"/>
          <c:y val="9.7893595351821086E-2"/>
          <c:w val="0.86137986741019079"/>
          <c:h val="0.71623415333357721"/>
        </c:manualLayout>
      </c:layout>
      <c:barChart>
        <c:barDir val="col"/>
        <c:grouping val="clustered"/>
        <c:varyColors val="0"/>
        <c:ser>
          <c:idx val="5"/>
          <c:order val="5"/>
          <c:tx>
            <c:strRef>
              <c:f>グラフ!$P$7</c:f>
              <c:strCache>
                <c:ptCount val="1"/>
                <c:pt idx="0">
                  <c:v>　 歳 入 合 計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グラフ!$Q$1:$AT$1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９９(H11）</c:v>
                </c:pt>
                <c:pt idx="9">
                  <c:v>００(H12）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グラフ!$Q$7:$AT$7</c:f>
              <c:numCache>
                <c:formatCode>#,##0,</c:formatCode>
                <c:ptCount val="29"/>
                <c:pt idx="0">
                  <c:v>51299439</c:v>
                </c:pt>
                <c:pt idx="1">
                  <c:v>54708038</c:v>
                </c:pt>
                <c:pt idx="2">
                  <c:v>53410915</c:v>
                </c:pt>
                <c:pt idx="3">
                  <c:v>54345094</c:v>
                </c:pt>
                <c:pt idx="4">
                  <c:v>54128459</c:v>
                </c:pt>
                <c:pt idx="5">
                  <c:v>54583884</c:v>
                </c:pt>
                <c:pt idx="6">
                  <c:v>54342674</c:v>
                </c:pt>
                <c:pt idx="7">
                  <c:v>58344584</c:v>
                </c:pt>
                <c:pt idx="8">
                  <c:v>60354618</c:v>
                </c:pt>
                <c:pt idx="9">
                  <c:v>57297667</c:v>
                </c:pt>
                <c:pt idx="10">
                  <c:v>58262323</c:v>
                </c:pt>
                <c:pt idx="11">
                  <c:v>57101241</c:v>
                </c:pt>
                <c:pt idx="12">
                  <c:v>60604537</c:v>
                </c:pt>
                <c:pt idx="13">
                  <c:v>54192951</c:v>
                </c:pt>
                <c:pt idx="14">
                  <c:v>53954010</c:v>
                </c:pt>
                <c:pt idx="15">
                  <c:v>52002102</c:v>
                </c:pt>
                <c:pt idx="16">
                  <c:v>51061359</c:v>
                </c:pt>
                <c:pt idx="17">
                  <c:v>51575461</c:v>
                </c:pt>
                <c:pt idx="18">
                  <c:v>59283523</c:v>
                </c:pt>
                <c:pt idx="19">
                  <c:v>60620216</c:v>
                </c:pt>
                <c:pt idx="20">
                  <c:v>63911915</c:v>
                </c:pt>
                <c:pt idx="21">
                  <c:v>62822698</c:v>
                </c:pt>
                <c:pt idx="22">
                  <c:v>67519996</c:v>
                </c:pt>
                <c:pt idx="23">
                  <c:v>69013027</c:v>
                </c:pt>
                <c:pt idx="24">
                  <c:v>70398508</c:v>
                </c:pt>
                <c:pt idx="25">
                  <c:v>66265321</c:v>
                </c:pt>
                <c:pt idx="26">
                  <c:v>66521951</c:v>
                </c:pt>
                <c:pt idx="27">
                  <c:v>63544149</c:v>
                </c:pt>
                <c:pt idx="28">
                  <c:v>75141772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6D-4BFB-A6E5-6B6A582903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4"/>
        <c:axId val="122463360"/>
        <c:axId val="151290240"/>
      </c:barChart>
      <c:lineChart>
        <c:grouping val="standard"/>
        <c:varyColors val="0"/>
        <c:ser>
          <c:idx val="1"/>
          <c:order val="0"/>
          <c:tx>
            <c:strRef>
              <c:f>グラフ!$P$2</c:f>
              <c:strCache>
                <c:ptCount val="1"/>
                <c:pt idx="0">
                  <c:v> 地 方 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グラフ!$Q$1:$AT$1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９９(H11）</c:v>
                </c:pt>
                <c:pt idx="9">
                  <c:v>００(H12）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グラフ!$Q$2:$AT$2</c:f>
              <c:numCache>
                <c:formatCode>#,##0,</c:formatCode>
                <c:ptCount val="29"/>
                <c:pt idx="0">
                  <c:v>20379459</c:v>
                </c:pt>
                <c:pt idx="1">
                  <c:v>21826952</c:v>
                </c:pt>
                <c:pt idx="2">
                  <c:v>21355839</c:v>
                </c:pt>
                <c:pt idx="3">
                  <c:v>20441493</c:v>
                </c:pt>
                <c:pt idx="4">
                  <c:v>21185877</c:v>
                </c:pt>
                <c:pt idx="5">
                  <c:v>21822261</c:v>
                </c:pt>
                <c:pt idx="6">
                  <c:v>22577132</c:v>
                </c:pt>
                <c:pt idx="7">
                  <c:v>21778816</c:v>
                </c:pt>
                <c:pt idx="8">
                  <c:v>21604350</c:v>
                </c:pt>
                <c:pt idx="9">
                  <c:v>21064902</c:v>
                </c:pt>
                <c:pt idx="10">
                  <c:v>21158052</c:v>
                </c:pt>
                <c:pt idx="11">
                  <c:v>21039440</c:v>
                </c:pt>
                <c:pt idx="12">
                  <c:v>20327173</c:v>
                </c:pt>
                <c:pt idx="13">
                  <c:v>20063713</c:v>
                </c:pt>
                <c:pt idx="14">
                  <c:v>20349370</c:v>
                </c:pt>
                <c:pt idx="15">
                  <c:v>20574108</c:v>
                </c:pt>
                <c:pt idx="16">
                  <c:v>22175049</c:v>
                </c:pt>
                <c:pt idx="17">
                  <c:v>22407082</c:v>
                </c:pt>
                <c:pt idx="18">
                  <c:v>21602196</c:v>
                </c:pt>
                <c:pt idx="19">
                  <c:v>21121486</c:v>
                </c:pt>
                <c:pt idx="20">
                  <c:v>21376198</c:v>
                </c:pt>
                <c:pt idx="21">
                  <c:v>20895312</c:v>
                </c:pt>
                <c:pt idx="22">
                  <c:v>21598063</c:v>
                </c:pt>
                <c:pt idx="23">
                  <c:v>21921749</c:v>
                </c:pt>
                <c:pt idx="24">
                  <c:v>20990251</c:v>
                </c:pt>
                <c:pt idx="25">
                  <c:v>21562461</c:v>
                </c:pt>
                <c:pt idx="26">
                  <c:v>22061757</c:v>
                </c:pt>
                <c:pt idx="27">
                  <c:v>22359531</c:v>
                </c:pt>
                <c:pt idx="28">
                  <c:v>22555584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6D-4BFB-A6E5-6B6A582903E4}"/>
            </c:ext>
          </c:extLst>
        </c:ser>
        <c:ser>
          <c:idx val="0"/>
          <c:order val="1"/>
          <c:tx>
            <c:strRef>
              <c:f>グラフ!$P$3</c:f>
              <c:strCache>
                <c:ptCount val="1"/>
                <c:pt idx="0">
                  <c:v>地方交付税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グラフ!$Q$1:$AT$1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９９(H11）</c:v>
                </c:pt>
                <c:pt idx="9">
                  <c:v>００(H12）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グラフ!$Q$3:$AT$3</c:f>
              <c:numCache>
                <c:formatCode>#,##0,</c:formatCode>
                <c:ptCount val="29"/>
                <c:pt idx="0">
                  <c:v>8326445</c:v>
                </c:pt>
                <c:pt idx="1">
                  <c:v>9040477</c:v>
                </c:pt>
                <c:pt idx="2">
                  <c:v>8727059</c:v>
                </c:pt>
                <c:pt idx="3">
                  <c:v>9132943</c:v>
                </c:pt>
                <c:pt idx="4">
                  <c:v>9643766</c:v>
                </c:pt>
                <c:pt idx="5">
                  <c:v>10142776</c:v>
                </c:pt>
                <c:pt idx="6">
                  <c:v>10461990</c:v>
                </c:pt>
                <c:pt idx="7">
                  <c:v>11322749</c:v>
                </c:pt>
                <c:pt idx="8">
                  <c:v>12535231</c:v>
                </c:pt>
                <c:pt idx="9">
                  <c:v>13057305</c:v>
                </c:pt>
                <c:pt idx="10">
                  <c:v>11819358</c:v>
                </c:pt>
                <c:pt idx="11">
                  <c:v>10671931</c:v>
                </c:pt>
                <c:pt idx="12">
                  <c:v>9079595</c:v>
                </c:pt>
                <c:pt idx="13">
                  <c:v>8743423</c:v>
                </c:pt>
                <c:pt idx="14">
                  <c:v>9024736</c:v>
                </c:pt>
                <c:pt idx="15">
                  <c:v>8440188</c:v>
                </c:pt>
                <c:pt idx="16">
                  <c:v>8260484</c:v>
                </c:pt>
                <c:pt idx="17">
                  <c:v>9196793</c:v>
                </c:pt>
                <c:pt idx="18">
                  <c:v>9725107</c:v>
                </c:pt>
                <c:pt idx="19">
                  <c:v>11415243</c:v>
                </c:pt>
                <c:pt idx="20">
                  <c:v>11865035</c:v>
                </c:pt>
                <c:pt idx="21">
                  <c:v>11732659</c:v>
                </c:pt>
                <c:pt idx="22">
                  <c:v>11739623</c:v>
                </c:pt>
                <c:pt idx="23">
                  <c:v>11357406</c:v>
                </c:pt>
                <c:pt idx="24">
                  <c:v>11310021</c:v>
                </c:pt>
                <c:pt idx="25">
                  <c:v>10473018</c:v>
                </c:pt>
                <c:pt idx="26">
                  <c:v>9841138</c:v>
                </c:pt>
                <c:pt idx="27">
                  <c:v>9507347</c:v>
                </c:pt>
                <c:pt idx="28">
                  <c:v>9906127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26D-4BFB-A6E5-6B6A582903E4}"/>
            </c:ext>
          </c:extLst>
        </c:ser>
        <c:ser>
          <c:idx val="4"/>
          <c:order val="2"/>
          <c:tx>
            <c:strRef>
              <c:f>グラフ!$P$4</c:f>
              <c:strCache>
                <c:ptCount val="1"/>
                <c:pt idx="0">
                  <c:v> 国庫支出金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グラフ!$Q$1:$AT$1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９９(H11）</c:v>
                </c:pt>
                <c:pt idx="9">
                  <c:v>００(H12）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グラフ!$Q$4:$AT$4</c:f>
              <c:numCache>
                <c:formatCode>#,##0,</c:formatCode>
                <c:ptCount val="29"/>
                <c:pt idx="0">
                  <c:v>2527439</c:v>
                </c:pt>
                <c:pt idx="1">
                  <c:v>2798737</c:v>
                </c:pt>
                <c:pt idx="2">
                  <c:v>3042551</c:v>
                </c:pt>
                <c:pt idx="3">
                  <c:v>3928583</c:v>
                </c:pt>
                <c:pt idx="4">
                  <c:v>3632685</c:v>
                </c:pt>
                <c:pt idx="5">
                  <c:v>3420104</c:v>
                </c:pt>
                <c:pt idx="6">
                  <c:v>3377549</c:v>
                </c:pt>
                <c:pt idx="7">
                  <c:v>4429800</c:v>
                </c:pt>
                <c:pt idx="8">
                  <c:v>5059419</c:v>
                </c:pt>
                <c:pt idx="9">
                  <c:v>2985020</c:v>
                </c:pt>
                <c:pt idx="10">
                  <c:v>3273896</c:v>
                </c:pt>
                <c:pt idx="11">
                  <c:v>3070726</c:v>
                </c:pt>
                <c:pt idx="12">
                  <c:v>3951997</c:v>
                </c:pt>
                <c:pt idx="13">
                  <c:v>3639717</c:v>
                </c:pt>
                <c:pt idx="14">
                  <c:v>3572830</c:v>
                </c:pt>
                <c:pt idx="15">
                  <c:v>2954108</c:v>
                </c:pt>
                <c:pt idx="16">
                  <c:v>2974644</c:v>
                </c:pt>
                <c:pt idx="17">
                  <c:v>3825303</c:v>
                </c:pt>
                <c:pt idx="18">
                  <c:v>7502717</c:v>
                </c:pt>
                <c:pt idx="19">
                  <c:v>6618515</c:v>
                </c:pt>
                <c:pt idx="20">
                  <c:v>6949429</c:v>
                </c:pt>
                <c:pt idx="21">
                  <c:v>6104400</c:v>
                </c:pt>
                <c:pt idx="22">
                  <c:v>6699220</c:v>
                </c:pt>
                <c:pt idx="23">
                  <c:v>6921806</c:v>
                </c:pt>
                <c:pt idx="24">
                  <c:v>7817853</c:v>
                </c:pt>
                <c:pt idx="25">
                  <c:v>8773351</c:v>
                </c:pt>
                <c:pt idx="26">
                  <c:v>8835753</c:v>
                </c:pt>
                <c:pt idx="27">
                  <c:v>8024682</c:v>
                </c:pt>
                <c:pt idx="28">
                  <c:v>9530644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26D-4BFB-A6E5-6B6A582903E4}"/>
            </c:ext>
          </c:extLst>
        </c:ser>
        <c:ser>
          <c:idx val="2"/>
          <c:order val="3"/>
          <c:tx>
            <c:strRef>
              <c:f>グラフ!$P$5</c:f>
              <c:strCache>
                <c:ptCount val="1"/>
                <c:pt idx="0">
                  <c:v>県支出金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ash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グラフ!$Q$1:$AT$1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９９(H11）</c:v>
                </c:pt>
                <c:pt idx="9">
                  <c:v>００(H12）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グラフ!$Q$5:$AT$5</c:f>
              <c:numCache>
                <c:formatCode>#,##0,</c:formatCode>
                <c:ptCount val="29"/>
                <c:pt idx="0">
                  <c:v>2332945</c:v>
                </c:pt>
                <c:pt idx="1">
                  <c:v>2873747</c:v>
                </c:pt>
                <c:pt idx="2">
                  <c:v>3284576</c:v>
                </c:pt>
                <c:pt idx="3">
                  <c:v>2202836</c:v>
                </c:pt>
                <c:pt idx="4">
                  <c:v>2289196</c:v>
                </c:pt>
                <c:pt idx="5">
                  <c:v>2749974</c:v>
                </c:pt>
                <c:pt idx="6">
                  <c:v>2767215</c:v>
                </c:pt>
                <c:pt idx="7">
                  <c:v>2594833</c:v>
                </c:pt>
                <c:pt idx="8">
                  <c:v>2817066</c:v>
                </c:pt>
                <c:pt idx="9">
                  <c:v>2199888</c:v>
                </c:pt>
                <c:pt idx="10">
                  <c:v>2171568</c:v>
                </c:pt>
                <c:pt idx="11">
                  <c:v>2411055</c:v>
                </c:pt>
                <c:pt idx="12">
                  <c:v>2446260</c:v>
                </c:pt>
                <c:pt idx="13">
                  <c:v>2486340</c:v>
                </c:pt>
                <c:pt idx="14">
                  <c:v>2329475</c:v>
                </c:pt>
                <c:pt idx="15">
                  <c:v>2118824</c:v>
                </c:pt>
                <c:pt idx="16">
                  <c:v>2563960</c:v>
                </c:pt>
                <c:pt idx="17">
                  <c:v>2674397</c:v>
                </c:pt>
                <c:pt idx="18">
                  <c:v>3106540</c:v>
                </c:pt>
                <c:pt idx="19">
                  <c:v>3638298</c:v>
                </c:pt>
                <c:pt idx="20">
                  <c:v>4444548</c:v>
                </c:pt>
                <c:pt idx="21">
                  <c:v>3648290</c:v>
                </c:pt>
                <c:pt idx="22">
                  <c:v>3298495</c:v>
                </c:pt>
                <c:pt idx="23">
                  <c:v>4265080</c:v>
                </c:pt>
                <c:pt idx="24">
                  <c:v>4989777</c:v>
                </c:pt>
                <c:pt idx="25">
                  <c:v>4151526</c:v>
                </c:pt>
                <c:pt idx="26">
                  <c:v>4616068</c:v>
                </c:pt>
                <c:pt idx="27">
                  <c:v>4164039</c:v>
                </c:pt>
                <c:pt idx="28">
                  <c:v>6714165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26D-4BFB-A6E5-6B6A582903E4}"/>
            </c:ext>
          </c:extLst>
        </c:ser>
        <c:ser>
          <c:idx val="3"/>
          <c:order val="4"/>
          <c:tx>
            <c:strRef>
              <c:f>グラフ!$P$6</c:f>
              <c:strCache>
                <c:ptCount val="1"/>
                <c:pt idx="0">
                  <c:v> 地 方 債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グラフ!$Q$1:$AT$1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９９(H11）</c:v>
                </c:pt>
                <c:pt idx="9">
                  <c:v>００(H12）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グラフ!$Q$6:$AT$6</c:f>
              <c:numCache>
                <c:formatCode>#,##0,</c:formatCode>
                <c:ptCount val="29"/>
                <c:pt idx="0">
                  <c:v>3833537</c:v>
                </c:pt>
                <c:pt idx="1">
                  <c:v>5065762</c:v>
                </c:pt>
                <c:pt idx="2">
                  <c:v>4812100</c:v>
                </c:pt>
                <c:pt idx="3">
                  <c:v>6321800</c:v>
                </c:pt>
                <c:pt idx="4">
                  <c:v>5688700</c:v>
                </c:pt>
                <c:pt idx="5">
                  <c:v>5524200</c:v>
                </c:pt>
                <c:pt idx="6">
                  <c:v>4488100</c:v>
                </c:pt>
                <c:pt idx="7">
                  <c:v>5599100</c:v>
                </c:pt>
                <c:pt idx="8">
                  <c:v>5104900</c:v>
                </c:pt>
                <c:pt idx="9">
                  <c:v>5495700</c:v>
                </c:pt>
                <c:pt idx="10">
                  <c:v>6064659</c:v>
                </c:pt>
                <c:pt idx="11">
                  <c:v>6289793</c:v>
                </c:pt>
                <c:pt idx="12">
                  <c:v>8933200</c:v>
                </c:pt>
                <c:pt idx="13">
                  <c:v>5423418</c:v>
                </c:pt>
                <c:pt idx="14">
                  <c:v>4963582</c:v>
                </c:pt>
                <c:pt idx="15">
                  <c:v>3774600</c:v>
                </c:pt>
                <c:pt idx="16">
                  <c:v>2917494</c:v>
                </c:pt>
                <c:pt idx="17">
                  <c:v>2247861</c:v>
                </c:pt>
                <c:pt idx="18">
                  <c:v>3772397</c:v>
                </c:pt>
                <c:pt idx="19">
                  <c:v>6255600</c:v>
                </c:pt>
                <c:pt idx="20">
                  <c:v>6645232</c:v>
                </c:pt>
                <c:pt idx="21">
                  <c:v>6517546</c:v>
                </c:pt>
                <c:pt idx="22">
                  <c:v>8668786</c:v>
                </c:pt>
                <c:pt idx="23">
                  <c:v>6041900</c:v>
                </c:pt>
                <c:pt idx="24">
                  <c:v>7323500</c:v>
                </c:pt>
                <c:pt idx="25">
                  <c:v>5155000</c:v>
                </c:pt>
                <c:pt idx="26">
                  <c:v>5258755</c:v>
                </c:pt>
                <c:pt idx="27">
                  <c:v>4395700</c:v>
                </c:pt>
                <c:pt idx="28">
                  <c:v>6751800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26D-4BFB-A6E5-6B6A582903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921472"/>
        <c:axId val="114923008"/>
      </c:lineChart>
      <c:catAx>
        <c:axId val="1224633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12902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51290240"/>
        <c:scaling>
          <c:orientation val="minMax"/>
          <c:max val="760000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総額（百万円）</a:t>
                </a:r>
              </a:p>
            </c:rich>
          </c:tx>
          <c:layout>
            <c:manualLayout>
              <c:xMode val="edge"/>
              <c:yMode val="edge"/>
              <c:x val="1.2216404886561954E-2"/>
              <c:y val="4.956645753853265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2463360"/>
        <c:crosses val="autoZero"/>
        <c:crossBetween val="between"/>
      </c:valAx>
      <c:catAx>
        <c:axId val="1149214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14923008"/>
        <c:crosses val="autoZero"/>
        <c:auto val="0"/>
        <c:lblAlgn val="ctr"/>
        <c:lblOffset val="100"/>
        <c:noMultiLvlLbl val="0"/>
      </c:catAx>
      <c:valAx>
        <c:axId val="114923008"/>
        <c:scaling>
          <c:orientation val="minMax"/>
        </c:scaling>
        <c:delete val="0"/>
        <c:axPos val="r"/>
        <c:majorGridlines>
          <c:spPr>
            <a:ln>
              <a:solidFill>
                <a:schemeClr val="tx1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（百万円）</a:t>
                </a:r>
              </a:p>
            </c:rich>
          </c:tx>
          <c:layout>
            <c:manualLayout>
              <c:xMode val="edge"/>
              <c:yMode val="edge"/>
              <c:x val="0.84467851204463373"/>
              <c:y val="5.452308703047811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4921472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612588347922486"/>
          <c:y val="0.90830381797070914"/>
          <c:w val="0.82024570227150928"/>
          <c:h val="6.062077887088158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78740157480314954" l="0.78740157480314954" r="0.78740157480314954" t="0.78740157480314954" header="0.51181102362204722" footer="0.51181102362204722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地方債残高の推移</a:t>
            </a:r>
          </a:p>
        </c:rich>
      </c:tx>
      <c:layout>
        <c:manualLayout>
          <c:xMode val="edge"/>
          <c:yMode val="edge"/>
          <c:x val="0.39584570305434635"/>
          <c:y val="3.49073394025313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066923104749735E-2"/>
          <c:y val="0.10512823803342794"/>
          <c:w val="0.88408327404709941"/>
          <c:h val="0.72435920108398522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グラフ!$P$195</c:f>
              <c:strCache>
                <c:ptCount val="1"/>
                <c:pt idx="0">
                  <c:v>地方債現在高</c:v>
                </c:pt>
              </c:strCache>
            </c:strRef>
          </c:tx>
          <c:spPr>
            <a:pattFill prst="pct20">
              <a:fgClr>
                <a:schemeClr val="tx1"/>
              </a:fgClr>
              <a:bgClr>
                <a:schemeClr val="bg1"/>
              </a:bgClr>
            </a:pattFill>
            <a:ln w="952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グラフ!$Q$193:$AT$193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１5(H27)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グラフ!$Q$195:$AT$195</c:f>
              <c:numCache>
                <c:formatCode>#,##0,</c:formatCode>
                <c:ptCount val="29"/>
                <c:pt idx="0">
                  <c:v>30604739</c:v>
                </c:pt>
                <c:pt idx="1">
                  <c:v>33363233</c:v>
                </c:pt>
                <c:pt idx="2">
                  <c:v>35433692</c:v>
                </c:pt>
                <c:pt idx="3">
                  <c:v>38693785</c:v>
                </c:pt>
                <c:pt idx="4">
                  <c:v>41420699</c:v>
                </c:pt>
                <c:pt idx="5">
                  <c:v>43627681</c:v>
                </c:pt>
                <c:pt idx="6">
                  <c:v>44525628</c:v>
                </c:pt>
                <c:pt idx="7">
                  <c:v>46059551</c:v>
                </c:pt>
                <c:pt idx="8">
                  <c:v>47182135</c:v>
                </c:pt>
                <c:pt idx="9">
                  <c:v>48484543</c:v>
                </c:pt>
                <c:pt idx="10">
                  <c:v>49568868</c:v>
                </c:pt>
                <c:pt idx="11">
                  <c:v>51105640</c:v>
                </c:pt>
                <c:pt idx="12">
                  <c:v>55518418</c:v>
                </c:pt>
                <c:pt idx="13">
                  <c:v>55714315</c:v>
                </c:pt>
                <c:pt idx="14">
                  <c:v>56018951</c:v>
                </c:pt>
                <c:pt idx="15">
                  <c:v>55064856</c:v>
                </c:pt>
                <c:pt idx="16">
                  <c:v>52924680</c:v>
                </c:pt>
                <c:pt idx="17">
                  <c:v>50171147</c:v>
                </c:pt>
                <c:pt idx="18">
                  <c:v>49052879</c:v>
                </c:pt>
                <c:pt idx="19">
                  <c:v>50416179</c:v>
                </c:pt>
                <c:pt idx="20">
                  <c:v>52472823</c:v>
                </c:pt>
                <c:pt idx="21">
                  <c:v>54155555</c:v>
                </c:pt>
                <c:pt idx="22">
                  <c:v>54493650</c:v>
                </c:pt>
                <c:pt idx="23">
                  <c:v>60944834</c:v>
                </c:pt>
                <c:pt idx="24">
                  <c:v>62060549</c:v>
                </c:pt>
                <c:pt idx="25">
                  <c:v>60853830</c:v>
                </c:pt>
                <c:pt idx="26">
                  <c:v>59579313</c:v>
                </c:pt>
                <c:pt idx="27">
                  <c:v>59579313</c:v>
                </c:pt>
                <c:pt idx="28">
                  <c:v>58534807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1C-49CB-B254-E5A1F0C728F7}"/>
            </c:ext>
          </c:extLst>
        </c:ser>
        <c:ser>
          <c:idx val="2"/>
          <c:order val="2"/>
          <c:tx>
            <c:strRef>
              <c:f>グラフ!$P$196</c:f>
              <c:strCache>
                <c:ptCount val="1"/>
                <c:pt idx="0">
                  <c:v>うち臨時財政対策債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グラフ!$Q$193:$AT$193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１5(H27)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グラフ!$Q$196:$AT$196</c:f>
              <c:numCache>
                <c:formatCode>#,##0,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747700</c:v>
                </c:pt>
                <c:pt idx="11">
                  <c:v>2570900</c:v>
                </c:pt>
                <c:pt idx="12">
                  <c:v>6132600</c:v>
                </c:pt>
                <c:pt idx="13">
                  <c:v>8692600</c:v>
                </c:pt>
                <c:pt idx="14">
                  <c:v>10534046</c:v>
                </c:pt>
                <c:pt idx="15">
                  <c:v>12069563</c:v>
                </c:pt>
                <c:pt idx="16">
                  <c:v>13256620</c:v>
                </c:pt>
                <c:pt idx="17">
                  <c:v>14221346</c:v>
                </c:pt>
                <c:pt idx="18">
                  <c:v>15909488</c:v>
                </c:pt>
                <c:pt idx="19">
                  <c:v>19007996</c:v>
                </c:pt>
                <c:pt idx="20">
                  <c:v>21235289</c:v>
                </c:pt>
                <c:pt idx="21">
                  <c:v>23494781</c:v>
                </c:pt>
                <c:pt idx="22">
                  <c:v>25783344</c:v>
                </c:pt>
                <c:pt idx="23">
                  <c:v>27453644</c:v>
                </c:pt>
                <c:pt idx="24">
                  <c:v>28508892</c:v>
                </c:pt>
                <c:pt idx="25">
                  <c:v>28757389</c:v>
                </c:pt>
                <c:pt idx="26">
                  <c:v>28658338</c:v>
                </c:pt>
                <c:pt idx="27">
                  <c:v>28706347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61C-49CB-B254-E5A1F0C728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4988544"/>
        <c:axId val="114990464"/>
      </c:barChart>
      <c:lineChart>
        <c:grouping val="standard"/>
        <c:varyColors val="0"/>
        <c:ser>
          <c:idx val="1"/>
          <c:order val="0"/>
          <c:tx>
            <c:strRef>
              <c:f>グラフ!$P$194</c:f>
              <c:strCache>
                <c:ptCount val="1"/>
                <c:pt idx="0">
                  <c:v>歳出総額</c:v>
                </c:pt>
              </c:strCache>
            </c:strRef>
          </c:tx>
          <c:spPr>
            <a:ln w="22225">
              <a:solidFill>
                <a:srgbClr val="000000"/>
              </a:solidFill>
              <a:prstDash val="solid"/>
            </a:ln>
          </c:spPr>
          <c:marker>
            <c:symbol val="circle"/>
            <c:size val="8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グラフ!$Q$193:$AT$193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１5(H27)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グラフ!$Q$194:$AT$194</c:f>
              <c:numCache>
                <c:formatCode>#,##0,</c:formatCode>
                <c:ptCount val="29"/>
                <c:pt idx="0">
                  <c:v>49568234</c:v>
                </c:pt>
                <c:pt idx="1">
                  <c:v>52622083</c:v>
                </c:pt>
                <c:pt idx="2">
                  <c:v>51216276</c:v>
                </c:pt>
                <c:pt idx="3">
                  <c:v>52294388</c:v>
                </c:pt>
                <c:pt idx="4">
                  <c:v>52065756</c:v>
                </c:pt>
                <c:pt idx="5">
                  <c:v>52298947</c:v>
                </c:pt>
                <c:pt idx="6">
                  <c:v>51991209</c:v>
                </c:pt>
                <c:pt idx="7">
                  <c:v>55180184</c:v>
                </c:pt>
                <c:pt idx="8">
                  <c:v>58512757</c:v>
                </c:pt>
                <c:pt idx="9">
                  <c:v>54303274</c:v>
                </c:pt>
                <c:pt idx="10">
                  <c:v>55618807</c:v>
                </c:pt>
                <c:pt idx="11">
                  <c:v>54932599</c:v>
                </c:pt>
                <c:pt idx="12">
                  <c:v>58293589</c:v>
                </c:pt>
                <c:pt idx="13">
                  <c:v>51907886</c:v>
                </c:pt>
                <c:pt idx="14">
                  <c:v>51654149</c:v>
                </c:pt>
                <c:pt idx="15">
                  <c:v>49749562</c:v>
                </c:pt>
                <c:pt idx="16">
                  <c:v>48839581</c:v>
                </c:pt>
                <c:pt idx="17">
                  <c:v>48717296</c:v>
                </c:pt>
                <c:pt idx="18">
                  <c:v>56083692</c:v>
                </c:pt>
                <c:pt idx="19">
                  <c:v>57310013</c:v>
                </c:pt>
                <c:pt idx="20">
                  <c:v>60364938</c:v>
                </c:pt>
                <c:pt idx="21">
                  <c:v>59243258</c:v>
                </c:pt>
                <c:pt idx="22">
                  <c:v>60228579</c:v>
                </c:pt>
                <c:pt idx="23">
                  <c:v>64973284</c:v>
                </c:pt>
                <c:pt idx="24">
                  <c:v>66398864</c:v>
                </c:pt>
                <c:pt idx="25">
                  <c:v>63862951</c:v>
                </c:pt>
                <c:pt idx="26">
                  <c:v>63602488</c:v>
                </c:pt>
                <c:pt idx="27">
                  <c:v>60507217</c:v>
                </c:pt>
                <c:pt idx="28">
                  <c:v>67294036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1C-49CB-B254-E5A1F0C728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988544"/>
        <c:axId val="114990464"/>
      </c:lineChart>
      <c:catAx>
        <c:axId val="1149885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49904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4990464"/>
        <c:scaling>
          <c:orientation val="minMax"/>
          <c:max val="70000000"/>
          <c:min val="0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（百万円）</a:t>
                </a:r>
              </a:p>
            </c:rich>
          </c:tx>
          <c:layout>
            <c:manualLayout>
              <c:xMode val="edge"/>
              <c:yMode val="edge"/>
              <c:x val="4.2780982591079854E-2"/>
              <c:y val="6.410256410256411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498854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6381531853972795"/>
          <c:y val="0.91923110572716826"/>
          <c:w val="0.50577335375191423"/>
          <c:h val="5.473858609322424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 horizontalDpi="0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普通建設事業の推移</a:t>
            </a:r>
          </a:p>
        </c:rich>
      </c:tx>
      <c:layout>
        <c:manualLayout>
          <c:xMode val="edge"/>
          <c:yMode val="edge"/>
          <c:x val="0.34434873901631868"/>
          <c:y val="1.92802056555270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8852266180142117E-2"/>
          <c:y val="9.0966287978682975E-2"/>
          <c:w val="0.90984576051469168"/>
          <c:h val="0.740654957821442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グラフ!$P$156</c:f>
              <c:strCache>
                <c:ptCount val="1"/>
                <c:pt idx="0">
                  <c:v> 補助事業費</c:v>
                </c:pt>
              </c:strCache>
            </c:strRef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グラフ!$Q$155:$AT$155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グラフ!$Q$156:$AT$156</c:f>
              <c:numCache>
                <c:formatCode>#,##0,</c:formatCode>
                <c:ptCount val="29"/>
                <c:pt idx="0">
                  <c:v>2709929</c:v>
                </c:pt>
                <c:pt idx="1">
                  <c:v>3126001</c:v>
                </c:pt>
                <c:pt idx="2">
                  <c:v>3732611</c:v>
                </c:pt>
                <c:pt idx="3">
                  <c:v>4566027</c:v>
                </c:pt>
                <c:pt idx="4">
                  <c:v>3027601</c:v>
                </c:pt>
                <c:pt idx="5">
                  <c:v>2299607</c:v>
                </c:pt>
                <c:pt idx="6">
                  <c:v>1671121</c:v>
                </c:pt>
                <c:pt idx="7">
                  <c:v>2754416</c:v>
                </c:pt>
                <c:pt idx="8">
                  <c:v>2836213</c:v>
                </c:pt>
                <c:pt idx="9">
                  <c:v>2355188</c:v>
                </c:pt>
                <c:pt idx="10">
                  <c:v>2637898</c:v>
                </c:pt>
                <c:pt idx="11">
                  <c:v>1341134</c:v>
                </c:pt>
                <c:pt idx="12">
                  <c:v>1953497</c:v>
                </c:pt>
                <c:pt idx="13">
                  <c:v>1649530</c:v>
                </c:pt>
                <c:pt idx="14">
                  <c:v>2271339</c:v>
                </c:pt>
                <c:pt idx="15">
                  <c:v>1035112</c:v>
                </c:pt>
                <c:pt idx="16">
                  <c:v>903293</c:v>
                </c:pt>
                <c:pt idx="17">
                  <c:v>1199524</c:v>
                </c:pt>
                <c:pt idx="18">
                  <c:v>1913449</c:v>
                </c:pt>
                <c:pt idx="19">
                  <c:v>1989326</c:v>
                </c:pt>
                <c:pt idx="20">
                  <c:v>4045805</c:v>
                </c:pt>
                <c:pt idx="21">
                  <c:v>2713941</c:v>
                </c:pt>
                <c:pt idx="22">
                  <c:v>2188265</c:v>
                </c:pt>
                <c:pt idx="23">
                  <c:v>3112023</c:v>
                </c:pt>
                <c:pt idx="24">
                  <c:v>4004714</c:v>
                </c:pt>
                <c:pt idx="25">
                  <c:v>2477112</c:v>
                </c:pt>
                <c:pt idx="26">
                  <c:v>3600974</c:v>
                </c:pt>
                <c:pt idx="27">
                  <c:v>2220274</c:v>
                </c:pt>
                <c:pt idx="28">
                  <c:v>2689631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CC-4FF5-B53D-9EF5A276F331}"/>
            </c:ext>
          </c:extLst>
        </c:ser>
        <c:ser>
          <c:idx val="1"/>
          <c:order val="1"/>
          <c:tx>
            <c:strRef>
              <c:f>グラフ!$P$157</c:f>
              <c:strCache>
                <c:ptCount val="1"/>
                <c:pt idx="0">
                  <c:v> 単独事業費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グラフ!$Q$155:$AT$155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グラフ!$Q$157:$AT$157</c:f>
              <c:numCache>
                <c:formatCode>#,##0,</c:formatCode>
                <c:ptCount val="29"/>
                <c:pt idx="0">
                  <c:v>13425402</c:v>
                </c:pt>
                <c:pt idx="1">
                  <c:v>15435389</c:v>
                </c:pt>
                <c:pt idx="2">
                  <c:v>11779467</c:v>
                </c:pt>
                <c:pt idx="3">
                  <c:v>10155724</c:v>
                </c:pt>
                <c:pt idx="4">
                  <c:v>10447499</c:v>
                </c:pt>
                <c:pt idx="5">
                  <c:v>9707590</c:v>
                </c:pt>
                <c:pt idx="6">
                  <c:v>8698974</c:v>
                </c:pt>
                <c:pt idx="7">
                  <c:v>9533814</c:v>
                </c:pt>
                <c:pt idx="8">
                  <c:v>10297025</c:v>
                </c:pt>
                <c:pt idx="9">
                  <c:v>8976469</c:v>
                </c:pt>
                <c:pt idx="10">
                  <c:v>8491140</c:v>
                </c:pt>
                <c:pt idx="11">
                  <c:v>8502884</c:v>
                </c:pt>
                <c:pt idx="12">
                  <c:v>10040608</c:v>
                </c:pt>
                <c:pt idx="13">
                  <c:v>5432751</c:v>
                </c:pt>
                <c:pt idx="14">
                  <c:v>5251001</c:v>
                </c:pt>
                <c:pt idx="15">
                  <c:v>4208356</c:v>
                </c:pt>
                <c:pt idx="16">
                  <c:v>3350897</c:v>
                </c:pt>
                <c:pt idx="17">
                  <c:v>2656586</c:v>
                </c:pt>
                <c:pt idx="18">
                  <c:v>5597161</c:v>
                </c:pt>
                <c:pt idx="19">
                  <c:v>4583512</c:v>
                </c:pt>
                <c:pt idx="20">
                  <c:v>4579425</c:v>
                </c:pt>
                <c:pt idx="21">
                  <c:v>4807093</c:v>
                </c:pt>
                <c:pt idx="22">
                  <c:v>9635725</c:v>
                </c:pt>
                <c:pt idx="23">
                  <c:v>5415852</c:v>
                </c:pt>
                <c:pt idx="24">
                  <c:v>6423694</c:v>
                </c:pt>
                <c:pt idx="25">
                  <c:v>5109870</c:v>
                </c:pt>
                <c:pt idx="26">
                  <c:v>4067912</c:v>
                </c:pt>
                <c:pt idx="27">
                  <c:v>3484586</c:v>
                </c:pt>
                <c:pt idx="28">
                  <c:v>4975233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CC-4FF5-B53D-9EF5A276F3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15181056"/>
        <c:axId val="115182592"/>
      </c:barChart>
      <c:catAx>
        <c:axId val="1151810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5182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182592"/>
        <c:scaling>
          <c:orientation val="minMax"/>
          <c:max val="16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（百万円）</a:t>
                </a:r>
              </a:p>
            </c:rich>
          </c:tx>
          <c:layout>
            <c:manualLayout>
              <c:xMode val="edge"/>
              <c:yMode val="edge"/>
              <c:x val="3.3687704052237373E-2"/>
              <c:y val="4.943933171902881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518105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521807600136952"/>
          <c:y val="0.92288103286575063"/>
          <c:w val="0.56521876069839105"/>
          <c:h val="4.88433563413826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目的別歳出の状況</a:t>
            </a:r>
          </a:p>
        </c:rich>
      </c:tx>
      <c:layout>
        <c:manualLayout>
          <c:xMode val="edge"/>
          <c:yMode val="edge"/>
          <c:x val="0.33862503298198837"/>
          <c:y val="1.31752705193835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644128199571388E-2"/>
          <c:y val="0.10688236992912342"/>
          <c:w val="0.84577789014905258"/>
          <c:h val="0.6863485165326495"/>
        </c:manualLayout>
      </c:layout>
      <c:barChart>
        <c:barDir val="col"/>
        <c:grouping val="clustered"/>
        <c:varyColors val="0"/>
        <c:ser>
          <c:idx val="5"/>
          <c:order val="8"/>
          <c:tx>
            <c:strRef>
              <c:f>グラフ!$P$126</c:f>
              <c:strCache>
                <c:ptCount val="1"/>
                <c:pt idx="0">
                  <c:v> 総　　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グラフ!$Q$117:$AT$117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グラフ!$Q$126:$AT$126</c:f>
              <c:numCache>
                <c:formatCode>#,##0,</c:formatCode>
                <c:ptCount val="29"/>
                <c:pt idx="0">
                  <c:v>49468234</c:v>
                </c:pt>
                <c:pt idx="1">
                  <c:v>52622083</c:v>
                </c:pt>
                <c:pt idx="2">
                  <c:v>51216276</c:v>
                </c:pt>
                <c:pt idx="3">
                  <c:v>52294388</c:v>
                </c:pt>
                <c:pt idx="4">
                  <c:v>52065527</c:v>
                </c:pt>
                <c:pt idx="5">
                  <c:v>52298947</c:v>
                </c:pt>
                <c:pt idx="6">
                  <c:v>51991209</c:v>
                </c:pt>
                <c:pt idx="7">
                  <c:v>55180184</c:v>
                </c:pt>
                <c:pt idx="8">
                  <c:v>58512959</c:v>
                </c:pt>
                <c:pt idx="9">
                  <c:v>54303274</c:v>
                </c:pt>
                <c:pt idx="10">
                  <c:v>55618807</c:v>
                </c:pt>
                <c:pt idx="11">
                  <c:v>54932599</c:v>
                </c:pt>
                <c:pt idx="12">
                  <c:v>58198239</c:v>
                </c:pt>
                <c:pt idx="13">
                  <c:v>51907891</c:v>
                </c:pt>
                <c:pt idx="14">
                  <c:v>51654154</c:v>
                </c:pt>
                <c:pt idx="15">
                  <c:v>49749567</c:v>
                </c:pt>
                <c:pt idx="16">
                  <c:v>48839586</c:v>
                </c:pt>
                <c:pt idx="17">
                  <c:v>48717301</c:v>
                </c:pt>
                <c:pt idx="18">
                  <c:v>56083695</c:v>
                </c:pt>
                <c:pt idx="19">
                  <c:v>57310016</c:v>
                </c:pt>
                <c:pt idx="20">
                  <c:v>60364938</c:v>
                </c:pt>
                <c:pt idx="21">
                  <c:v>59243258</c:v>
                </c:pt>
                <c:pt idx="22">
                  <c:v>63118195</c:v>
                </c:pt>
                <c:pt idx="23">
                  <c:v>64973284</c:v>
                </c:pt>
                <c:pt idx="24">
                  <c:v>66398864</c:v>
                </c:pt>
                <c:pt idx="25">
                  <c:v>63862951</c:v>
                </c:pt>
                <c:pt idx="26">
                  <c:v>63602488</c:v>
                </c:pt>
                <c:pt idx="27">
                  <c:v>60507217</c:v>
                </c:pt>
                <c:pt idx="28">
                  <c:v>67294036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C1-4776-92CA-B8E7A8A109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8"/>
        <c:axId val="115131904"/>
        <c:axId val="115133824"/>
      </c:barChart>
      <c:lineChart>
        <c:grouping val="standard"/>
        <c:varyColors val="0"/>
        <c:ser>
          <c:idx val="1"/>
          <c:order val="0"/>
          <c:tx>
            <c:strRef>
              <c:f>グラフ!$P$118</c:f>
              <c:strCache>
                <c:ptCount val="1"/>
                <c:pt idx="0">
                  <c:v> 総　務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グラフ!$Q$117:$AT$117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グラフ!$Q$118:$AT$118</c:f>
              <c:numCache>
                <c:formatCode>#,##0,</c:formatCode>
                <c:ptCount val="29"/>
                <c:pt idx="0">
                  <c:v>9066629</c:v>
                </c:pt>
                <c:pt idx="1">
                  <c:v>7195260</c:v>
                </c:pt>
                <c:pt idx="2">
                  <c:v>7156248</c:v>
                </c:pt>
                <c:pt idx="3">
                  <c:v>7734716</c:v>
                </c:pt>
                <c:pt idx="4">
                  <c:v>7576495</c:v>
                </c:pt>
                <c:pt idx="5">
                  <c:v>7330086</c:v>
                </c:pt>
                <c:pt idx="6">
                  <c:v>7896307</c:v>
                </c:pt>
                <c:pt idx="7">
                  <c:v>8133381</c:v>
                </c:pt>
                <c:pt idx="8">
                  <c:v>9575210</c:v>
                </c:pt>
                <c:pt idx="9">
                  <c:v>8573564</c:v>
                </c:pt>
                <c:pt idx="10">
                  <c:v>8749879</c:v>
                </c:pt>
                <c:pt idx="11">
                  <c:v>8514830</c:v>
                </c:pt>
                <c:pt idx="12">
                  <c:v>9278516</c:v>
                </c:pt>
                <c:pt idx="13">
                  <c:v>8134710</c:v>
                </c:pt>
                <c:pt idx="14">
                  <c:v>8505814</c:v>
                </c:pt>
                <c:pt idx="15">
                  <c:v>8129102</c:v>
                </c:pt>
                <c:pt idx="16">
                  <c:v>8265445</c:v>
                </c:pt>
                <c:pt idx="17">
                  <c:v>8223168</c:v>
                </c:pt>
                <c:pt idx="18">
                  <c:v>10875212</c:v>
                </c:pt>
                <c:pt idx="19">
                  <c:v>9882671</c:v>
                </c:pt>
                <c:pt idx="20">
                  <c:v>8378814</c:v>
                </c:pt>
                <c:pt idx="21">
                  <c:v>8859313</c:v>
                </c:pt>
                <c:pt idx="22">
                  <c:v>12198811</c:v>
                </c:pt>
                <c:pt idx="23">
                  <c:v>8875361</c:v>
                </c:pt>
                <c:pt idx="24">
                  <c:v>7660908</c:v>
                </c:pt>
                <c:pt idx="25">
                  <c:v>7676253</c:v>
                </c:pt>
                <c:pt idx="26">
                  <c:v>7268429</c:v>
                </c:pt>
                <c:pt idx="27">
                  <c:v>7172473</c:v>
                </c:pt>
                <c:pt idx="28">
                  <c:v>7167777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C1-4776-92CA-B8E7A8A1099D}"/>
            </c:ext>
          </c:extLst>
        </c:ser>
        <c:ser>
          <c:idx val="0"/>
          <c:order val="1"/>
          <c:tx>
            <c:strRef>
              <c:f>グラフ!$P$119</c:f>
              <c:strCache>
                <c:ptCount val="1"/>
                <c:pt idx="0">
                  <c:v> 民　生　費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グラフ!$Q$117:$AT$117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グラフ!$Q$119:$AT$119</c:f>
              <c:numCache>
                <c:formatCode>#,##0,</c:formatCode>
                <c:ptCount val="29"/>
                <c:pt idx="0">
                  <c:v>6526218</c:v>
                </c:pt>
                <c:pt idx="1">
                  <c:v>5826391</c:v>
                </c:pt>
                <c:pt idx="2">
                  <c:v>6911101</c:v>
                </c:pt>
                <c:pt idx="3">
                  <c:v>7004318</c:v>
                </c:pt>
                <c:pt idx="4">
                  <c:v>7532113</c:v>
                </c:pt>
                <c:pt idx="5">
                  <c:v>8342828</c:v>
                </c:pt>
                <c:pt idx="6">
                  <c:v>8160117</c:v>
                </c:pt>
                <c:pt idx="7">
                  <c:v>9635878</c:v>
                </c:pt>
                <c:pt idx="8">
                  <c:v>11905504</c:v>
                </c:pt>
                <c:pt idx="9">
                  <c:v>9826403</c:v>
                </c:pt>
                <c:pt idx="10">
                  <c:v>10287392</c:v>
                </c:pt>
                <c:pt idx="11">
                  <c:v>11278824</c:v>
                </c:pt>
                <c:pt idx="12">
                  <c:v>11018855</c:v>
                </c:pt>
                <c:pt idx="13">
                  <c:v>11581840</c:v>
                </c:pt>
                <c:pt idx="14">
                  <c:v>11679137</c:v>
                </c:pt>
                <c:pt idx="15">
                  <c:v>12208076</c:v>
                </c:pt>
                <c:pt idx="16">
                  <c:v>12520535</c:v>
                </c:pt>
                <c:pt idx="17">
                  <c:v>12866312</c:v>
                </c:pt>
                <c:pt idx="18">
                  <c:v>13321305</c:v>
                </c:pt>
                <c:pt idx="19">
                  <c:v>16342186</c:v>
                </c:pt>
                <c:pt idx="20">
                  <c:v>17998439</c:v>
                </c:pt>
                <c:pt idx="21">
                  <c:v>17674837</c:v>
                </c:pt>
                <c:pt idx="22">
                  <c:v>17881391</c:v>
                </c:pt>
                <c:pt idx="23">
                  <c:v>20833484</c:v>
                </c:pt>
                <c:pt idx="24">
                  <c:v>21618956</c:v>
                </c:pt>
                <c:pt idx="25">
                  <c:v>21862096</c:v>
                </c:pt>
                <c:pt idx="26">
                  <c:v>23204848</c:v>
                </c:pt>
                <c:pt idx="27">
                  <c:v>21601222</c:v>
                </c:pt>
                <c:pt idx="28">
                  <c:v>25463091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EC1-4776-92CA-B8E7A8A1099D}"/>
            </c:ext>
          </c:extLst>
        </c:ser>
        <c:ser>
          <c:idx val="6"/>
          <c:order val="2"/>
          <c:tx>
            <c:strRef>
              <c:f>グラフ!$P$120</c:f>
              <c:strCache>
                <c:ptCount val="1"/>
                <c:pt idx="0">
                  <c:v> 衛　生　費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グラフ!$Q$117:$AT$117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グラフ!$Q$120:$AT$120</c:f>
              <c:numCache>
                <c:formatCode>#,##0,</c:formatCode>
                <c:ptCount val="29"/>
                <c:pt idx="0">
                  <c:v>3047110</c:v>
                </c:pt>
                <c:pt idx="1">
                  <c:v>3556376</c:v>
                </c:pt>
                <c:pt idx="2">
                  <c:v>3440851</c:v>
                </c:pt>
                <c:pt idx="3">
                  <c:v>4221441</c:v>
                </c:pt>
                <c:pt idx="4">
                  <c:v>3659120</c:v>
                </c:pt>
                <c:pt idx="5">
                  <c:v>3888294</c:v>
                </c:pt>
                <c:pt idx="6">
                  <c:v>3883011</c:v>
                </c:pt>
                <c:pt idx="7">
                  <c:v>3790798</c:v>
                </c:pt>
                <c:pt idx="8">
                  <c:v>3746813</c:v>
                </c:pt>
                <c:pt idx="9">
                  <c:v>3771420</c:v>
                </c:pt>
                <c:pt idx="10">
                  <c:v>3939473</c:v>
                </c:pt>
                <c:pt idx="11">
                  <c:v>4359677</c:v>
                </c:pt>
                <c:pt idx="12">
                  <c:v>4108339</c:v>
                </c:pt>
                <c:pt idx="13">
                  <c:v>3648075</c:v>
                </c:pt>
                <c:pt idx="14">
                  <c:v>4108254</c:v>
                </c:pt>
                <c:pt idx="15">
                  <c:v>4465730</c:v>
                </c:pt>
                <c:pt idx="16">
                  <c:v>4184195</c:v>
                </c:pt>
                <c:pt idx="17">
                  <c:v>4411614</c:v>
                </c:pt>
                <c:pt idx="18">
                  <c:v>4757277</c:v>
                </c:pt>
                <c:pt idx="19">
                  <c:v>4682877</c:v>
                </c:pt>
                <c:pt idx="20">
                  <c:v>5284957</c:v>
                </c:pt>
                <c:pt idx="21">
                  <c:v>6230930</c:v>
                </c:pt>
                <c:pt idx="22">
                  <c:v>5794882</c:v>
                </c:pt>
                <c:pt idx="23">
                  <c:v>6370892</c:v>
                </c:pt>
                <c:pt idx="24">
                  <c:v>5552405</c:v>
                </c:pt>
                <c:pt idx="25">
                  <c:v>4498402</c:v>
                </c:pt>
                <c:pt idx="26">
                  <c:v>4539298</c:v>
                </c:pt>
                <c:pt idx="27">
                  <c:v>4037647</c:v>
                </c:pt>
                <c:pt idx="28">
                  <c:v>4350444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EC1-4776-92CA-B8E7A8A1099D}"/>
            </c:ext>
          </c:extLst>
        </c:ser>
        <c:ser>
          <c:idx val="7"/>
          <c:order val="3"/>
          <c:tx>
            <c:strRef>
              <c:f>グラフ!$P$121</c:f>
              <c:strCache>
                <c:ptCount val="1"/>
                <c:pt idx="0">
                  <c:v> 農林水産業費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グラフ!$Q$117:$AT$117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グラフ!$Q$121:$AT$121</c:f>
              <c:numCache>
                <c:formatCode>#,##0,</c:formatCode>
                <c:ptCount val="29"/>
                <c:pt idx="0">
                  <c:v>2539225</c:v>
                </c:pt>
                <c:pt idx="1">
                  <c:v>2960200</c:v>
                </c:pt>
                <c:pt idx="2">
                  <c:v>3766405</c:v>
                </c:pt>
                <c:pt idx="3">
                  <c:v>3234568</c:v>
                </c:pt>
                <c:pt idx="4">
                  <c:v>3290369</c:v>
                </c:pt>
                <c:pt idx="5">
                  <c:v>3641856</c:v>
                </c:pt>
                <c:pt idx="6">
                  <c:v>3441853</c:v>
                </c:pt>
                <c:pt idx="7">
                  <c:v>2766626</c:v>
                </c:pt>
                <c:pt idx="8">
                  <c:v>2695970</c:v>
                </c:pt>
                <c:pt idx="9">
                  <c:v>2292334</c:v>
                </c:pt>
                <c:pt idx="10">
                  <c:v>2244334</c:v>
                </c:pt>
                <c:pt idx="11">
                  <c:v>2061942</c:v>
                </c:pt>
                <c:pt idx="12">
                  <c:v>2003291</c:v>
                </c:pt>
                <c:pt idx="13">
                  <c:v>2015531</c:v>
                </c:pt>
                <c:pt idx="14">
                  <c:v>2097456</c:v>
                </c:pt>
                <c:pt idx="15">
                  <c:v>1369363</c:v>
                </c:pt>
                <c:pt idx="16">
                  <c:v>1308772</c:v>
                </c:pt>
                <c:pt idx="17">
                  <c:v>1134710</c:v>
                </c:pt>
                <c:pt idx="18">
                  <c:v>1570155</c:v>
                </c:pt>
                <c:pt idx="19">
                  <c:v>1370578</c:v>
                </c:pt>
                <c:pt idx="20">
                  <c:v>1792931</c:v>
                </c:pt>
                <c:pt idx="21">
                  <c:v>1621951</c:v>
                </c:pt>
                <c:pt idx="22">
                  <c:v>1313748</c:v>
                </c:pt>
                <c:pt idx="23">
                  <c:v>2116253</c:v>
                </c:pt>
                <c:pt idx="24">
                  <c:v>2554683</c:v>
                </c:pt>
                <c:pt idx="25">
                  <c:v>1616816</c:v>
                </c:pt>
                <c:pt idx="26">
                  <c:v>1746970</c:v>
                </c:pt>
                <c:pt idx="27">
                  <c:v>1510496</c:v>
                </c:pt>
                <c:pt idx="28">
                  <c:v>1509649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EC1-4776-92CA-B8E7A8A1099D}"/>
            </c:ext>
          </c:extLst>
        </c:ser>
        <c:ser>
          <c:idx val="8"/>
          <c:order val="4"/>
          <c:tx>
            <c:strRef>
              <c:f>グラフ!$P$122</c:f>
              <c:strCache>
                <c:ptCount val="1"/>
                <c:pt idx="0">
                  <c:v> 商　工　費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グラフ!$Q$117:$AT$117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グラフ!$Q$122:$AT$122</c:f>
              <c:numCache>
                <c:formatCode>#,##0,</c:formatCode>
                <c:ptCount val="29"/>
                <c:pt idx="0">
                  <c:v>2200694</c:v>
                </c:pt>
                <c:pt idx="1">
                  <c:v>2655729</c:v>
                </c:pt>
                <c:pt idx="2">
                  <c:v>2567058</c:v>
                </c:pt>
                <c:pt idx="3">
                  <c:v>2273929</c:v>
                </c:pt>
                <c:pt idx="4">
                  <c:v>2981581</c:v>
                </c:pt>
                <c:pt idx="5">
                  <c:v>2448327</c:v>
                </c:pt>
                <c:pt idx="6">
                  <c:v>2388151</c:v>
                </c:pt>
                <c:pt idx="7">
                  <c:v>2971545</c:v>
                </c:pt>
                <c:pt idx="8">
                  <c:v>2496690</c:v>
                </c:pt>
                <c:pt idx="9">
                  <c:v>2444193</c:v>
                </c:pt>
                <c:pt idx="10">
                  <c:v>2512055</c:v>
                </c:pt>
                <c:pt idx="11">
                  <c:v>2548238</c:v>
                </c:pt>
                <c:pt idx="12">
                  <c:v>3529836</c:v>
                </c:pt>
                <c:pt idx="13">
                  <c:v>2947262</c:v>
                </c:pt>
                <c:pt idx="14">
                  <c:v>2810261</c:v>
                </c:pt>
                <c:pt idx="15">
                  <c:v>2577679</c:v>
                </c:pt>
                <c:pt idx="16">
                  <c:v>2346114</c:v>
                </c:pt>
                <c:pt idx="17">
                  <c:v>2391069</c:v>
                </c:pt>
                <c:pt idx="18">
                  <c:v>2361997</c:v>
                </c:pt>
                <c:pt idx="19">
                  <c:v>2241265</c:v>
                </c:pt>
                <c:pt idx="20">
                  <c:v>3323602</c:v>
                </c:pt>
                <c:pt idx="21">
                  <c:v>2969641</c:v>
                </c:pt>
                <c:pt idx="22">
                  <c:v>3491022</c:v>
                </c:pt>
                <c:pt idx="23">
                  <c:v>3711975</c:v>
                </c:pt>
                <c:pt idx="24">
                  <c:v>3807514</c:v>
                </c:pt>
                <c:pt idx="25">
                  <c:v>3402162</c:v>
                </c:pt>
                <c:pt idx="26">
                  <c:v>3557285</c:v>
                </c:pt>
                <c:pt idx="27">
                  <c:v>3524685</c:v>
                </c:pt>
                <c:pt idx="28">
                  <c:v>3261218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EC1-4776-92CA-B8E7A8A1099D}"/>
            </c:ext>
          </c:extLst>
        </c:ser>
        <c:ser>
          <c:idx val="2"/>
          <c:order val="5"/>
          <c:tx>
            <c:strRef>
              <c:f>グラフ!$P$123</c:f>
              <c:strCache>
                <c:ptCount val="1"/>
                <c:pt idx="0">
                  <c:v> 土　木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グラフ!$Q$117:$AT$117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グラフ!$Q$123:$AT$123</c:f>
              <c:numCache>
                <c:formatCode>#,##0,</c:formatCode>
                <c:ptCount val="29"/>
                <c:pt idx="0">
                  <c:v>11382298</c:v>
                </c:pt>
                <c:pt idx="1">
                  <c:v>12251903</c:v>
                </c:pt>
                <c:pt idx="2">
                  <c:v>11110114</c:v>
                </c:pt>
                <c:pt idx="3">
                  <c:v>13193004</c:v>
                </c:pt>
                <c:pt idx="4">
                  <c:v>12582767</c:v>
                </c:pt>
                <c:pt idx="5">
                  <c:v>10883935</c:v>
                </c:pt>
                <c:pt idx="6">
                  <c:v>11139038</c:v>
                </c:pt>
                <c:pt idx="7">
                  <c:v>11853488</c:v>
                </c:pt>
                <c:pt idx="8">
                  <c:v>11655186</c:v>
                </c:pt>
                <c:pt idx="9">
                  <c:v>11488029</c:v>
                </c:pt>
                <c:pt idx="10">
                  <c:v>10304166</c:v>
                </c:pt>
                <c:pt idx="11">
                  <c:v>9847255</c:v>
                </c:pt>
                <c:pt idx="12">
                  <c:v>11426066</c:v>
                </c:pt>
                <c:pt idx="13">
                  <c:v>7988303</c:v>
                </c:pt>
                <c:pt idx="14">
                  <c:v>6857815</c:v>
                </c:pt>
                <c:pt idx="15">
                  <c:v>6499492</c:v>
                </c:pt>
                <c:pt idx="16">
                  <c:v>6307616</c:v>
                </c:pt>
                <c:pt idx="17">
                  <c:v>5850497</c:v>
                </c:pt>
                <c:pt idx="18">
                  <c:v>7467767</c:v>
                </c:pt>
                <c:pt idx="19">
                  <c:v>6575831</c:v>
                </c:pt>
                <c:pt idx="20">
                  <c:v>6274321</c:v>
                </c:pt>
                <c:pt idx="21">
                  <c:v>5713919</c:v>
                </c:pt>
                <c:pt idx="22">
                  <c:v>6363564</c:v>
                </c:pt>
                <c:pt idx="23">
                  <c:v>5667948</c:v>
                </c:pt>
                <c:pt idx="24">
                  <c:v>5632426</c:v>
                </c:pt>
                <c:pt idx="25">
                  <c:v>6010839</c:v>
                </c:pt>
                <c:pt idx="26">
                  <c:v>6406863</c:v>
                </c:pt>
                <c:pt idx="27">
                  <c:v>6877055</c:v>
                </c:pt>
                <c:pt idx="28">
                  <c:v>6511878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EC1-4776-92CA-B8E7A8A1099D}"/>
            </c:ext>
          </c:extLst>
        </c:ser>
        <c:ser>
          <c:idx val="3"/>
          <c:order val="6"/>
          <c:tx>
            <c:strRef>
              <c:f>グラフ!$P$124</c:f>
              <c:strCache>
                <c:ptCount val="1"/>
                <c:pt idx="0">
                  <c:v> 教　育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グラフ!$Q$117:$AT$117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グラフ!$Q$124:$AT$124</c:f>
              <c:numCache>
                <c:formatCode>#,##0,</c:formatCode>
                <c:ptCount val="29"/>
                <c:pt idx="0">
                  <c:v>7716708</c:v>
                </c:pt>
                <c:pt idx="1">
                  <c:v>10656327</c:v>
                </c:pt>
                <c:pt idx="2">
                  <c:v>8566232</c:v>
                </c:pt>
                <c:pt idx="3">
                  <c:v>6466849</c:v>
                </c:pt>
                <c:pt idx="4">
                  <c:v>6106650</c:v>
                </c:pt>
                <c:pt idx="5">
                  <c:v>6747415</c:v>
                </c:pt>
                <c:pt idx="6">
                  <c:v>6413910</c:v>
                </c:pt>
                <c:pt idx="7">
                  <c:v>6740136</c:v>
                </c:pt>
                <c:pt idx="8">
                  <c:v>6654752</c:v>
                </c:pt>
                <c:pt idx="9">
                  <c:v>6882579</c:v>
                </c:pt>
                <c:pt idx="10">
                  <c:v>7826951</c:v>
                </c:pt>
                <c:pt idx="11">
                  <c:v>6856325</c:v>
                </c:pt>
                <c:pt idx="12">
                  <c:v>7747507</c:v>
                </c:pt>
                <c:pt idx="13">
                  <c:v>6299663</c:v>
                </c:pt>
                <c:pt idx="14">
                  <c:v>7015422</c:v>
                </c:pt>
                <c:pt idx="15">
                  <c:v>5904660</c:v>
                </c:pt>
                <c:pt idx="16">
                  <c:v>5019796</c:v>
                </c:pt>
                <c:pt idx="17">
                  <c:v>5170312</c:v>
                </c:pt>
                <c:pt idx="18">
                  <c:v>6848295</c:v>
                </c:pt>
                <c:pt idx="19">
                  <c:v>7271482</c:v>
                </c:pt>
                <c:pt idx="20">
                  <c:v>8290683</c:v>
                </c:pt>
                <c:pt idx="21">
                  <c:v>7820151</c:v>
                </c:pt>
                <c:pt idx="22">
                  <c:v>7627151</c:v>
                </c:pt>
                <c:pt idx="23">
                  <c:v>7478143</c:v>
                </c:pt>
                <c:pt idx="24">
                  <c:v>9325265</c:v>
                </c:pt>
                <c:pt idx="25">
                  <c:v>8152200</c:v>
                </c:pt>
                <c:pt idx="26">
                  <c:v>6874649</c:v>
                </c:pt>
                <c:pt idx="27">
                  <c:v>6727139</c:v>
                </c:pt>
                <c:pt idx="28">
                  <c:v>7273300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EC1-4776-92CA-B8E7A8A1099D}"/>
            </c:ext>
          </c:extLst>
        </c:ser>
        <c:ser>
          <c:idx val="4"/>
          <c:order val="7"/>
          <c:tx>
            <c:strRef>
              <c:f>グラフ!$P$125</c:f>
              <c:strCache>
                <c:ptCount val="1"/>
                <c:pt idx="0">
                  <c:v> 公　債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グラフ!$Q$117:$AT$117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グラフ!$Q$125:$AT$125</c:f>
              <c:numCache>
                <c:formatCode>#,##0,</c:formatCode>
                <c:ptCount val="29"/>
                <c:pt idx="0">
                  <c:v>3850675</c:v>
                </c:pt>
                <c:pt idx="1">
                  <c:v>4071932</c:v>
                </c:pt>
                <c:pt idx="2">
                  <c:v>4298978</c:v>
                </c:pt>
                <c:pt idx="3">
                  <c:v>4560362</c:v>
                </c:pt>
                <c:pt idx="4">
                  <c:v>4945436</c:v>
                </c:pt>
                <c:pt idx="5">
                  <c:v>5324014</c:v>
                </c:pt>
                <c:pt idx="6">
                  <c:v>5547550</c:v>
                </c:pt>
                <c:pt idx="7">
                  <c:v>5922019</c:v>
                </c:pt>
                <c:pt idx="8">
                  <c:v>5722903</c:v>
                </c:pt>
                <c:pt idx="9">
                  <c:v>5838173</c:v>
                </c:pt>
                <c:pt idx="10">
                  <c:v>6510516</c:v>
                </c:pt>
                <c:pt idx="11">
                  <c:v>6165578</c:v>
                </c:pt>
                <c:pt idx="12">
                  <c:v>5911579</c:v>
                </c:pt>
                <c:pt idx="13">
                  <c:v>6415326</c:v>
                </c:pt>
                <c:pt idx="14">
                  <c:v>5759391</c:v>
                </c:pt>
                <c:pt idx="15">
                  <c:v>5782586</c:v>
                </c:pt>
                <c:pt idx="16">
                  <c:v>6061513</c:v>
                </c:pt>
                <c:pt idx="17">
                  <c:v>5925316</c:v>
                </c:pt>
                <c:pt idx="18">
                  <c:v>5736145</c:v>
                </c:pt>
                <c:pt idx="19">
                  <c:v>5671170</c:v>
                </c:pt>
                <c:pt idx="20">
                  <c:v>5716637</c:v>
                </c:pt>
                <c:pt idx="21">
                  <c:v>5563667</c:v>
                </c:pt>
                <c:pt idx="22">
                  <c:v>5499552</c:v>
                </c:pt>
                <c:pt idx="23">
                  <c:v>6796278</c:v>
                </c:pt>
                <c:pt idx="24">
                  <c:v>6771274</c:v>
                </c:pt>
                <c:pt idx="25">
                  <c:v>6848025</c:v>
                </c:pt>
                <c:pt idx="26">
                  <c:v>6996318</c:v>
                </c:pt>
                <c:pt idx="27">
                  <c:v>6340414</c:v>
                </c:pt>
                <c:pt idx="28">
                  <c:v>6485223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EC1-4776-92CA-B8E7A8A109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160576"/>
        <c:axId val="115162112"/>
      </c:lineChart>
      <c:catAx>
        <c:axId val="1151319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51338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5133824"/>
        <c:scaling>
          <c:orientation val="minMax"/>
          <c:max val="700000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総額（百万円）</a:t>
                </a:r>
              </a:p>
            </c:rich>
          </c:tx>
          <c:layout>
            <c:manualLayout>
              <c:xMode val="edge"/>
              <c:yMode val="edge"/>
              <c:x val="1.9400352733686076E-2"/>
              <c:y val="3.952564023491840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5131904"/>
        <c:crosses val="autoZero"/>
        <c:crossBetween val="between"/>
      </c:valAx>
      <c:catAx>
        <c:axId val="1151605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15162112"/>
        <c:crosses val="autoZero"/>
        <c:auto val="0"/>
        <c:lblAlgn val="ctr"/>
        <c:lblOffset val="100"/>
        <c:noMultiLvlLbl val="0"/>
      </c:catAx>
      <c:valAx>
        <c:axId val="115162112"/>
        <c:scaling>
          <c:orientation val="minMax"/>
        </c:scaling>
        <c:delete val="0"/>
        <c:axPos val="r"/>
        <c:majorGridlines>
          <c:spPr>
            <a:ln>
              <a:solidFill>
                <a:schemeClr val="tx1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（百万円）</a:t>
                </a:r>
              </a:p>
            </c:rich>
          </c:tx>
          <c:layout>
            <c:manualLayout>
              <c:xMode val="edge"/>
              <c:yMode val="edge"/>
              <c:x val="0.83950825591245548"/>
              <c:y val="3.820816457994969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5160576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758400570299087"/>
          <c:y val="0.89586466296220268"/>
          <c:w val="0.7724886241071719"/>
          <c:h val="8.997741831100100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性質別歳出の状況</a:t>
            </a:r>
          </a:p>
        </c:rich>
      </c:tx>
      <c:layout>
        <c:manualLayout>
          <c:xMode val="edge"/>
          <c:yMode val="edge"/>
          <c:x val="0.32984338999509905"/>
          <c:y val="9.186351706036745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075473899095941E-2"/>
          <c:y val="8.0052634504660394E-2"/>
          <c:w val="0.842420180810732"/>
          <c:h val="0.71984752183631417"/>
        </c:manualLayout>
      </c:layout>
      <c:barChart>
        <c:barDir val="col"/>
        <c:grouping val="clustered"/>
        <c:varyColors val="0"/>
        <c:ser>
          <c:idx val="5"/>
          <c:order val="7"/>
          <c:tx>
            <c:strRef>
              <c:f>グラフ!$P$87</c:f>
              <c:strCache>
                <c:ptCount val="1"/>
                <c:pt idx="0">
                  <c:v>総額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グラフ!$Q$79:$AT$79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グラフ!$Q$87:$AT$87</c:f>
              <c:numCache>
                <c:formatCode>#,##0,</c:formatCode>
                <c:ptCount val="29"/>
                <c:pt idx="0">
                  <c:v>49568234</c:v>
                </c:pt>
                <c:pt idx="1">
                  <c:v>52622083</c:v>
                </c:pt>
                <c:pt idx="2">
                  <c:v>51216276</c:v>
                </c:pt>
                <c:pt idx="3">
                  <c:v>52294388</c:v>
                </c:pt>
                <c:pt idx="4">
                  <c:v>52065765</c:v>
                </c:pt>
                <c:pt idx="5">
                  <c:v>52298947</c:v>
                </c:pt>
                <c:pt idx="6">
                  <c:v>51990909</c:v>
                </c:pt>
                <c:pt idx="7">
                  <c:v>55180060</c:v>
                </c:pt>
                <c:pt idx="8">
                  <c:v>58512757</c:v>
                </c:pt>
                <c:pt idx="9">
                  <c:v>54303274</c:v>
                </c:pt>
                <c:pt idx="10">
                  <c:v>55618807</c:v>
                </c:pt>
                <c:pt idx="11">
                  <c:v>54932599</c:v>
                </c:pt>
                <c:pt idx="12">
                  <c:v>58293589</c:v>
                </c:pt>
                <c:pt idx="13">
                  <c:v>51907890</c:v>
                </c:pt>
                <c:pt idx="14">
                  <c:v>51654153</c:v>
                </c:pt>
                <c:pt idx="15">
                  <c:v>49749978</c:v>
                </c:pt>
                <c:pt idx="16">
                  <c:v>48839585</c:v>
                </c:pt>
                <c:pt idx="17">
                  <c:v>48717299</c:v>
                </c:pt>
                <c:pt idx="18">
                  <c:v>56088084</c:v>
                </c:pt>
                <c:pt idx="19">
                  <c:v>57310014</c:v>
                </c:pt>
                <c:pt idx="20">
                  <c:v>60364938</c:v>
                </c:pt>
                <c:pt idx="21">
                  <c:v>59243258</c:v>
                </c:pt>
                <c:pt idx="22">
                  <c:v>63118195</c:v>
                </c:pt>
                <c:pt idx="23">
                  <c:v>64973284</c:v>
                </c:pt>
                <c:pt idx="24">
                  <c:v>66398864</c:v>
                </c:pt>
                <c:pt idx="25">
                  <c:v>63862951</c:v>
                </c:pt>
                <c:pt idx="26">
                  <c:v>63602488</c:v>
                </c:pt>
                <c:pt idx="27">
                  <c:v>60507217</c:v>
                </c:pt>
                <c:pt idx="28">
                  <c:v>67294036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31-4AEE-8387-877FEACA35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5057024"/>
        <c:axId val="115058944"/>
      </c:barChart>
      <c:lineChart>
        <c:grouping val="standard"/>
        <c:varyColors val="0"/>
        <c:ser>
          <c:idx val="1"/>
          <c:order val="0"/>
          <c:tx>
            <c:strRef>
              <c:f>グラフ!$P$80</c:f>
              <c:strCache>
                <c:ptCount val="1"/>
                <c:pt idx="0">
                  <c:v>人　件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グラフ!$Q$79:$AT$79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グラフ!$Q$80:$AT$80</c:f>
              <c:numCache>
                <c:formatCode>#,##0,</c:formatCode>
                <c:ptCount val="29"/>
                <c:pt idx="0">
                  <c:v>10102915</c:v>
                </c:pt>
                <c:pt idx="1">
                  <c:v>10814135</c:v>
                </c:pt>
                <c:pt idx="2">
                  <c:v>11112041</c:v>
                </c:pt>
                <c:pt idx="3">
                  <c:v>11466167</c:v>
                </c:pt>
                <c:pt idx="4">
                  <c:v>11708865</c:v>
                </c:pt>
                <c:pt idx="5">
                  <c:v>12043513</c:v>
                </c:pt>
                <c:pt idx="6">
                  <c:v>12434685</c:v>
                </c:pt>
                <c:pt idx="7">
                  <c:v>12402935</c:v>
                </c:pt>
                <c:pt idx="8">
                  <c:v>12360399</c:v>
                </c:pt>
                <c:pt idx="9">
                  <c:v>12319501</c:v>
                </c:pt>
                <c:pt idx="10">
                  <c:v>12374350</c:v>
                </c:pt>
                <c:pt idx="11">
                  <c:v>11959135</c:v>
                </c:pt>
                <c:pt idx="12">
                  <c:v>11715430</c:v>
                </c:pt>
                <c:pt idx="13">
                  <c:v>11700595</c:v>
                </c:pt>
                <c:pt idx="14">
                  <c:v>11760252</c:v>
                </c:pt>
                <c:pt idx="15">
                  <c:v>11134885</c:v>
                </c:pt>
                <c:pt idx="16">
                  <c:v>11189078</c:v>
                </c:pt>
                <c:pt idx="17">
                  <c:v>10773252</c:v>
                </c:pt>
                <c:pt idx="18">
                  <c:v>10689765</c:v>
                </c:pt>
                <c:pt idx="19">
                  <c:v>10343767</c:v>
                </c:pt>
                <c:pt idx="20">
                  <c:v>10812205</c:v>
                </c:pt>
                <c:pt idx="21">
                  <c:v>11492472</c:v>
                </c:pt>
                <c:pt idx="22">
                  <c:v>11094608</c:v>
                </c:pt>
                <c:pt idx="23">
                  <c:v>11456294</c:v>
                </c:pt>
                <c:pt idx="24">
                  <c:v>11384372</c:v>
                </c:pt>
                <c:pt idx="25">
                  <c:v>11216046</c:v>
                </c:pt>
                <c:pt idx="26">
                  <c:v>11101132</c:v>
                </c:pt>
                <c:pt idx="27">
                  <c:v>11181476</c:v>
                </c:pt>
                <c:pt idx="28">
                  <c:v>11294503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31-4AEE-8387-877FEACA3529}"/>
            </c:ext>
          </c:extLst>
        </c:ser>
        <c:ser>
          <c:idx val="0"/>
          <c:order val="1"/>
          <c:tx>
            <c:strRef>
              <c:f>グラフ!$P$81</c:f>
              <c:strCache>
                <c:ptCount val="1"/>
                <c:pt idx="0">
                  <c:v>扶　助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グラフ!$Q$79:$AT$79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グラフ!$Q$81:$AT$81</c:f>
              <c:numCache>
                <c:formatCode>#,##0,</c:formatCode>
                <c:ptCount val="29"/>
                <c:pt idx="0">
                  <c:v>1614286</c:v>
                </c:pt>
                <c:pt idx="1">
                  <c:v>1824850</c:v>
                </c:pt>
                <c:pt idx="2">
                  <c:v>2291783</c:v>
                </c:pt>
                <c:pt idx="3">
                  <c:v>2608765</c:v>
                </c:pt>
                <c:pt idx="4">
                  <c:v>2809443</c:v>
                </c:pt>
                <c:pt idx="5">
                  <c:v>3191247</c:v>
                </c:pt>
                <c:pt idx="6">
                  <c:v>3521827</c:v>
                </c:pt>
                <c:pt idx="7">
                  <c:v>3884637</c:v>
                </c:pt>
                <c:pt idx="8">
                  <c:v>4207449</c:v>
                </c:pt>
                <c:pt idx="9">
                  <c:v>3089565</c:v>
                </c:pt>
                <c:pt idx="10">
                  <c:v>3539490</c:v>
                </c:pt>
                <c:pt idx="11">
                  <c:v>4006394</c:v>
                </c:pt>
                <c:pt idx="12">
                  <c:v>4663356</c:v>
                </c:pt>
                <c:pt idx="13">
                  <c:v>5115629</c:v>
                </c:pt>
                <c:pt idx="14">
                  <c:v>5273127</c:v>
                </c:pt>
                <c:pt idx="15">
                  <c:v>5338506</c:v>
                </c:pt>
                <c:pt idx="16">
                  <c:v>5694603</c:v>
                </c:pt>
                <c:pt idx="17">
                  <c:v>5744759</c:v>
                </c:pt>
                <c:pt idx="18">
                  <c:v>6102137</c:v>
                </c:pt>
                <c:pt idx="19">
                  <c:v>8848294</c:v>
                </c:pt>
                <c:pt idx="20">
                  <c:v>9326886</c:v>
                </c:pt>
                <c:pt idx="21">
                  <c:v>9388712</c:v>
                </c:pt>
                <c:pt idx="22">
                  <c:v>9637091</c:v>
                </c:pt>
                <c:pt idx="23">
                  <c:v>10457835</c:v>
                </c:pt>
                <c:pt idx="24">
                  <c:v>10807647</c:v>
                </c:pt>
                <c:pt idx="25">
                  <c:v>10998743</c:v>
                </c:pt>
                <c:pt idx="26">
                  <c:v>13128794</c:v>
                </c:pt>
                <c:pt idx="27">
                  <c:v>13223505</c:v>
                </c:pt>
                <c:pt idx="28">
                  <c:v>14106661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F31-4AEE-8387-877FEACA3529}"/>
            </c:ext>
          </c:extLst>
        </c:ser>
        <c:ser>
          <c:idx val="6"/>
          <c:order val="2"/>
          <c:tx>
            <c:strRef>
              <c:f>グラフ!$P$82</c:f>
              <c:strCache>
                <c:ptCount val="1"/>
                <c:pt idx="0">
                  <c:v>公　債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グラフ!$Q$79:$AT$79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グラフ!$Q$82:$AT$82</c:f>
              <c:numCache>
                <c:formatCode>#,##0,</c:formatCode>
                <c:ptCount val="29"/>
                <c:pt idx="0">
                  <c:v>3849979</c:v>
                </c:pt>
                <c:pt idx="1">
                  <c:v>4070762</c:v>
                </c:pt>
                <c:pt idx="2">
                  <c:v>4297273</c:v>
                </c:pt>
                <c:pt idx="3">
                  <c:v>4558919</c:v>
                </c:pt>
                <c:pt idx="4">
                  <c:v>4944559</c:v>
                </c:pt>
                <c:pt idx="5">
                  <c:v>5323285</c:v>
                </c:pt>
                <c:pt idx="6">
                  <c:v>5546581</c:v>
                </c:pt>
                <c:pt idx="7">
                  <c:v>5921583</c:v>
                </c:pt>
                <c:pt idx="8">
                  <c:v>5722534</c:v>
                </c:pt>
                <c:pt idx="9">
                  <c:v>5838106</c:v>
                </c:pt>
                <c:pt idx="10">
                  <c:v>6510445</c:v>
                </c:pt>
                <c:pt idx="11">
                  <c:v>6165507</c:v>
                </c:pt>
                <c:pt idx="12">
                  <c:v>5791959</c:v>
                </c:pt>
                <c:pt idx="13">
                  <c:v>6415111</c:v>
                </c:pt>
                <c:pt idx="14">
                  <c:v>5759168</c:v>
                </c:pt>
                <c:pt idx="15">
                  <c:v>5782370</c:v>
                </c:pt>
                <c:pt idx="16">
                  <c:v>6061296</c:v>
                </c:pt>
                <c:pt idx="17">
                  <c:v>5925102</c:v>
                </c:pt>
                <c:pt idx="18">
                  <c:v>5735940</c:v>
                </c:pt>
                <c:pt idx="19">
                  <c:v>5671138</c:v>
                </c:pt>
                <c:pt idx="20">
                  <c:v>5716563</c:v>
                </c:pt>
                <c:pt idx="21">
                  <c:v>5563637</c:v>
                </c:pt>
                <c:pt idx="22">
                  <c:v>5499530</c:v>
                </c:pt>
                <c:pt idx="23">
                  <c:v>6796267</c:v>
                </c:pt>
                <c:pt idx="24">
                  <c:v>6771274</c:v>
                </c:pt>
                <c:pt idx="25">
                  <c:v>6848025</c:v>
                </c:pt>
                <c:pt idx="26">
                  <c:v>6996318</c:v>
                </c:pt>
                <c:pt idx="27">
                  <c:v>6340414</c:v>
                </c:pt>
                <c:pt idx="28">
                  <c:v>6485223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F31-4AEE-8387-877FEACA3529}"/>
            </c:ext>
          </c:extLst>
        </c:ser>
        <c:ser>
          <c:idx val="7"/>
          <c:order val="3"/>
          <c:tx>
            <c:strRef>
              <c:f>グラフ!$P$83</c:f>
              <c:strCache>
                <c:ptCount val="1"/>
                <c:pt idx="0">
                  <c:v>物　件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グラフ!$Q$79:$AT$79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グラフ!$Q$83:$AT$83</c:f>
              <c:numCache>
                <c:formatCode>#,##0,</c:formatCode>
                <c:ptCount val="29"/>
                <c:pt idx="0">
                  <c:v>4902634</c:v>
                </c:pt>
                <c:pt idx="1">
                  <c:v>5155273</c:v>
                </c:pt>
                <c:pt idx="2">
                  <c:v>5326756</c:v>
                </c:pt>
                <c:pt idx="3">
                  <c:v>5241257</c:v>
                </c:pt>
                <c:pt idx="4">
                  <c:v>5588982</c:v>
                </c:pt>
                <c:pt idx="5">
                  <c:v>5818665</c:v>
                </c:pt>
                <c:pt idx="6">
                  <c:v>5896015</c:v>
                </c:pt>
                <c:pt idx="7">
                  <c:v>6135522</c:v>
                </c:pt>
                <c:pt idx="8">
                  <c:v>6207811</c:v>
                </c:pt>
                <c:pt idx="9">
                  <c:v>6179543</c:v>
                </c:pt>
                <c:pt idx="10">
                  <c:v>6602733</c:v>
                </c:pt>
                <c:pt idx="11">
                  <c:v>6763010</c:v>
                </c:pt>
                <c:pt idx="12">
                  <c:v>6783301</c:v>
                </c:pt>
                <c:pt idx="13">
                  <c:v>6759523</c:v>
                </c:pt>
                <c:pt idx="14">
                  <c:v>6301505</c:v>
                </c:pt>
                <c:pt idx="15">
                  <c:v>6221978</c:v>
                </c:pt>
                <c:pt idx="16">
                  <c:v>6315158</c:v>
                </c:pt>
                <c:pt idx="17">
                  <c:v>6190900</c:v>
                </c:pt>
                <c:pt idx="18">
                  <c:v>7174377</c:v>
                </c:pt>
                <c:pt idx="19">
                  <c:v>7309063</c:v>
                </c:pt>
                <c:pt idx="20">
                  <c:v>7834411</c:v>
                </c:pt>
                <c:pt idx="21">
                  <c:v>7730483</c:v>
                </c:pt>
                <c:pt idx="22">
                  <c:v>8135677</c:v>
                </c:pt>
                <c:pt idx="23">
                  <c:v>9726630</c:v>
                </c:pt>
                <c:pt idx="24">
                  <c:v>9244469</c:v>
                </c:pt>
                <c:pt idx="25">
                  <c:v>8841775</c:v>
                </c:pt>
                <c:pt idx="26">
                  <c:v>8952913</c:v>
                </c:pt>
                <c:pt idx="27">
                  <c:v>8233463</c:v>
                </c:pt>
                <c:pt idx="28">
                  <c:v>9562834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F31-4AEE-8387-877FEACA3529}"/>
            </c:ext>
          </c:extLst>
        </c:ser>
        <c:ser>
          <c:idx val="2"/>
          <c:order val="4"/>
          <c:tx>
            <c:strRef>
              <c:f>グラフ!$P$84</c:f>
              <c:strCache>
                <c:ptCount val="1"/>
                <c:pt idx="0">
                  <c:v>維 持 補 修 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グラフ!$Q$79:$AT$79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グラフ!$Q$84:$AT$84</c:f>
              <c:numCache>
                <c:formatCode>#,##0,</c:formatCode>
                <c:ptCount val="29"/>
                <c:pt idx="0">
                  <c:v>285109</c:v>
                </c:pt>
                <c:pt idx="1">
                  <c:v>359351</c:v>
                </c:pt>
                <c:pt idx="2">
                  <c:v>334025</c:v>
                </c:pt>
                <c:pt idx="3">
                  <c:v>293243</c:v>
                </c:pt>
                <c:pt idx="4">
                  <c:v>313434</c:v>
                </c:pt>
                <c:pt idx="5">
                  <c:v>323083</c:v>
                </c:pt>
                <c:pt idx="6">
                  <c:v>343904</c:v>
                </c:pt>
                <c:pt idx="7">
                  <c:v>409479</c:v>
                </c:pt>
                <c:pt idx="8">
                  <c:v>360184</c:v>
                </c:pt>
                <c:pt idx="9">
                  <c:v>359687</c:v>
                </c:pt>
                <c:pt idx="10">
                  <c:v>373303</c:v>
                </c:pt>
                <c:pt idx="11">
                  <c:v>371948</c:v>
                </c:pt>
                <c:pt idx="12">
                  <c:v>374876</c:v>
                </c:pt>
                <c:pt idx="13">
                  <c:v>282275</c:v>
                </c:pt>
                <c:pt idx="14">
                  <c:v>321605</c:v>
                </c:pt>
                <c:pt idx="15">
                  <c:v>311704</c:v>
                </c:pt>
                <c:pt idx="16">
                  <c:v>267772</c:v>
                </c:pt>
                <c:pt idx="17">
                  <c:v>299589</c:v>
                </c:pt>
                <c:pt idx="18">
                  <c:v>345722</c:v>
                </c:pt>
                <c:pt idx="19">
                  <c:v>197380</c:v>
                </c:pt>
                <c:pt idx="20">
                  <c:v>229318</c:v>
                </c:pt>
                <c:pt idx="21">
                  <c:v>198144</c:v>
                </c:pt>
                <c:pt idx="22">
                  <c:v>216052</c:v>
                </c:pt>
                <c:pt idx="23">
                  <c:v>161520</c:v>
                </c:pt>
                <c:pt idx="24">
                  <c:v>174897</c:v>
                </c:pt>
                <c:pt idx="25">
                  <c:v>195515</c:v>
                </c:pt>
                <c:pt idx="26">
                  <c:v>170560</c:v>
                </c:pt>
                <c:pt idx="27">
                  <c:v>158153</c:v>
                </c:pt>
                <c:pt idx="28">
                  <c:v>162120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F31-4AEE-8387-877FEACA3529}"/>
            </c:ext>
          </c:extLst>
        </c:ser>
        <c:ser>
          <c:idx val="3"/>
          <c:order val="5"/>
          <c:tx>
            <c:strRef>
              <c:f>グラフ!$P$85</c:f>
              <c:strCache>
                <c:ptCount val="1"/>
                <c:pt idx="0">
                  <c:v>投資・出資金・貸出金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ash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グラフ!$Q$79:$AT$79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グラフ!$Q$85:$AT$85</c:f>
              <c:numCache>
                <c:formatCode>#,##0,</c:formatCode>
                <c:ptCount val="29"/>
                <c:pt idx="0">
                  <c:v>1369762</c:v>
                </c:pt>
                <c:pt idx="1">
                  <c:v>1609688</c:v>
                </c:pt>
                <c:pt idx="2">
                  <c:v>1778898</c:v>
                </c:pt>
                <c:pt idx="3">
                  <c:v>1972669</c:v>
                </c:pt>
                <c:pt idx="4">
                  <c:v>2106209</c:v>
                </c:pt>
                <c:pt idx="5">
                  <c:v>2072743</c:v>
                </c:pt>
                <c:pt idx="6">
                  <c:v>2110246</c:v>
                </c:pt>
                <c:pt idx="7">
                  <c:v>2093423</c:v>
                </c:pt>
                <c:pt idx="8">
                  <c:v>2110742</c:v>
                </c:pt>
                <c:pt idx="9">
                  <c:v>1924824</c:v>
                </c:pt>
                <c:pt idx="10">
                  <c:v>1981995</c:v>
                </c:pt>
                <c:pt idx="11">
                  <c:v>2098849</c:v>
                </c:pt>
                <c:pt idx="12">
                  <c:v>2979979</c:v>
                </c:pt>
                <c:pt idx="13">
                  <c:v>2270458</c:v>
                </c:pt>
                <c:pt idx="14">
                  <c:v>2068823</c:v>
                </c:pt>
                <c:pt idx="15">
                  <c:v>2005590</c:v>
                </c:pt>
                <c:pt idx="16">
                  <c:v>1635368</c:v>
                </c:pt>
                <c:pt idx="17">
                  <c:v>1659041</c:v>
                </c:pt>
                <c:pt idx="18">
                  <c:v>1856812</c:v>
                </c:pt>
                <c:pt idx="19">
                  <c:v>1679821</c:v>
                </c:pt>
                <c:pt idx="20">
                  <c:v>2771101</c:v>
                </c:pt>
                <c:pt idx="21">
                  <c:v>2428000</c:v>
                </c:pt>
                <c:pt idx="22">
                  <c:v>2706200</c:v>
                </c:pt>
                <c:pt idx="23">
                  <c:v>3213000</c:v>
                </c:pt>
                <c:pt idx="24">
                  <c:v>3109200</c:v>
                </c:pt>
                <c:pt idx="25">
                  <c:v>2954000</c:v>
                </c:pt>
                <c:pt idx="26">
                  <c:v>3322250</c:v>
                </c:pt>
                <c:pt idx="27">
                  <c:v>3055716</c:v>
                </c:pt>
                <c:pt idx="28">
                  <c:v>2535357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F31-4AEE-8387-877FEACA3529}"/>
            </c:ext>
          </c:extLst>
        </c:ser>
        <c:ser>
          <c:idx val="4"/>
          <c:order val="6"/>
          <c:tx>
            <c:strRef>
              <c:f>グラフ!$P$86</c:f>
              <c:strCache>
                <c:ptCount val="1"/>
                <c:pt idx="0">
                  <c:v>普通建設事業費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グラフ!$Q$79:$AT$79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グラフ!$Q$86:$AT$86</c:f>
              <c:numCache>
                <c:formatCode>#,##0,</c:formatCode>
                <c:ptCount val="29"/>
                <c:pt idx="0">
                  <c:v>16352312</c:v>
                </c:pt>
                <c:pt idx="1">
                  <c:v>18936030</c:v>
                </c:pt>
                <c:pt idx="2">
                  <c:v>15980640</c:v>
                </c:pt>
                <c:pt idx="3">
                  <c:v>15249740</c:v>
                </c:pt>
                <c:pt idx="4">
                  <c:v>14451780</c:v>
                </c:pt>
                <c:pt idx="5">
                  <c:v>13286872</c:v>
                </c:pt>
                <c:pt idx="6">
                  <c:v>11761477</c:v>
                </c:pt>
                <c:pt idx="7">
                  <c:v>13261702</c:v>
                </c:pt>
                <c:pt idx="8">
                  <c:v>14557146</c:v>
                </c:pt>
                <c:pt idx="9">
                  <c:v>12158653</c:v>
                </c:pt>
                <c:pt idx="10">
                  <c:v>11855500</c:v>
                </c:pt>
                <c:pt idx="11">
                  <c:v>10712269</c:v>
                </c:pt>
                <c:pt idx="12">
                  <c:v>12860413</c:v>
                </c:pt>
                <c:pt idx="13">
                  <c:v>7366753</c:v>
                </c:pt>
                <c:pt idx="14">
                  <c:v>7737157</c:v>
                </c:pt>
                <c:pt idx="15">
                  <c:v>5472006</c:v>
                </c:pt>
                <c:pt idx="16">
                  <c:v>4367420</c:v>
                </c:pt>
                <c:pt idx="17">
                  <c:v>3896129</c:v>
                </c:pt>
                <c:pt idx="18">
                  <c:v>7557744</c:v>
                </c:pt>
                <c:pt idx="19">
                  <c:v>6641159</c:v>
                </c:pt>
                <c:pt idx="20">
                  <c:v>8786968</c:v>
                </c:pt>
                <c:pt idx="21">
                  <c:v>7813152</c:v>
                </c:pt>
                <c:pt idx="22">
                  <c:v>11845139</c:v>
                </c:pt>
                <c:pt idx="23">
                  <c:v>8679071</c:v>
                </c:pt>
                <c:pt idx="24">
                  <c:v>10538438</c:v>
                </c:pt>
                <c:pt idx="25">
                  <c:v>7805762</c:v>
                </c:pt>
                <c:pt idx="26">
                  <c:v>7861987</c:v>
                </c:pt>
                <c:pt idx="27">
                  <c:v>5978782</c:v>
                </c:pt>
                <c:pt idx="28">
                  <c:v>7811716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F31-4AEE-8387-877FEACA35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073408"/>
        <c:axId val="115074944"/>
      </c:lineChart>
      <c:catAx>
        <c:axId val="1150570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50589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5058944"/>
        <c:scaling>
          <c:orientation val="minMax"/>
          <c:max val="700000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総額（百万円）</a:t>
                </a:r>
              </a:p>
            </c:rich>
          </c:tx>
          <c:layout>
            <c:manualLayout>
              <c:xMode val="edge"/>
              <c:yMode val="edge"/>
              <c:x val="2.8186876640419946E-2"/>
              <c:y val="2.553720656086358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5057024"/>
        <c:crosses val="autoZero"/>
        <c:crossBetween val="between"/>
      </c:valAx>
      <c:catAx>
        <c:axId val="1150734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15074944"/>
        <c:crosses val="autoZero"/>
        <c:auto val="0"/>
        <c:lblAlgn val="ctr"/>
        <c:lblOffset val="100"/>
        <c:noMultiLvlLbl val="0"/>
      </c:catAx>
      <c:valAx>
        <c:axId val="115074944"/>
        <c:scaling>
          <c:orientation val="minMax"/>
          <c:min val="0"/>
        </c:scaling>
        <c:delete val="0"/>
        <c:axPos val="r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（百万円）</a:t>
                </a:r>
              </a:p>
            </c:rich>
          </c:tx>
          <c:layout>
            <c:manualLayout>
              <c:xMode val="edge"/>
              <c:yMode val="edge"/>
              <c:x val="0.8858962962962964"/>
              <c:y val="3.583656607561993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5073408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157655293088368"/>
          <c:y val="0.89390647026518399"/>
          <c:w val="0.73743808690580348"/>
          <c:h val="9.03472472426952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 horizontalDpi="0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税の状況</a:t>
            </a:r>
          </a:p>
        </c:rich>
      </c:tx>
      <c:layout>
        <c:manualLayout>
          <c:xMode val="edge"/>
          <c:yMode val="edge"/>
          <c:x val="0.42105286181332613"/>
          <c:y val="2.3661270236612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580337871242365E-2"/>
          <c:y val="9.8381115850860124E-2"/>
          <c:w val="0.85361517406036347"/>
          <c:h val="0.70956383454251615"/>
        </c:manualLayout>
      </c:layout>
      <c:barChart>
        <c:barDir val="col"/>
        <c:grouping val="clustered"/>
        <c:varyColors val="0"/>
        <c:ser>
          <c:idx val="4"/>
          <c:order val="3"/>
          <c:tx>
            <c:strRef>
              <c:f>グラフ!$P$44</c:f>
              <c:strCache>
                <c:ptCount val="1"/>
                <c:pt idx="0">
                  <c:v>合　　計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グラフ!$Q$40:$AT$40</c:f>
              <c:strCache>
                <c:ptCount val="29"/>
                <c:pt idx="0">
                  <c:v>９１(H3）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グラフ!$Q$44:$AT$44</c:f>
              <c:numCache>
                <c:formatCode>#,##0,</c:formatCode>
                <c:ptCount val="29"/>
                <c:pt idx="0">
                  <c:v>20379459</c:v>
                </c:pt>
                <c:pt idx="1">
                  <c:v>21826952</c:v>
                </c:pt>
                <c:pt idx="2">
                  <c:v>21355839</c:v>
                </c:pt>
                <c:pt idx="3">
                  <c:v>20441193</c:v>
                </c:pt>
                <c:pt idx="4">
                  <c:v>21185877</c:v>
                </c:pt>
                <c:pt idx="5">
                  <c:v>21822261</c:v>
                </c:pt>
                <c:pt idx="6">
                  <c:v>22577132</c:v>
                </c:pt>
                <c:pt idx="7">
                  <c:v>21778816</c:v>
                </c:pt>
                <c:pt idx="8">
                  <c:v>21604350</c:v>
                </c:pt>
                <c:pt idx="9">
                  <c:v>21064992</c:v>
                </c:pt>
                <c:pt idx="10">
                  <c:v>21158052</c:v>
                </c:pt>
                <c:pt idx="11">
                  <c:v>21039446</c:v>
                </c:pt>
                <c:pt idx="12">
                  <c:v>20327179</c:v>
                </c:pt>
                <c:pt idx="13">
                  <c:v>20063861</c:v>
                </c:pt>
                <c:pt idx="14">
                  <c:v>20349518</c:v>
                </c:pt>
                <c:pt idx="15">
                  <c:v>20574256</c:v>
                </c:pt>
                <c:pt idx="16">
                  <c:v>22175065</c:v>
                </c:pt>
                <c:pt idx="17">
                  <c:v>22407098</c:v>
                </c:pt>
                <c:pt idx="18">
                  <c:v>21602209</c:v>
                </c:pt>
                <c:pt idx="19">
                  <c:v>21121499</c:v>
                </c:pt>
                <c:pt idx="20">
                  <c:v>21376198</c:v>
                </c:pt>
                <c:pt idx="21">
                  <c:v>20895312</c:v>
                </c:pt>
                <c:pt idx="22">
                  <c:v>21598063</c:v>
                </c:pt>
                <c:pt idx="23">
                  <c:v>21921749</c:v>
                </c:pt>
                <c:pt idx="24">
                  <c:v>20990251</c:v>
                </c:pt>
                <c:pt idx="25">
                  <c:v>21562461</c:v>
                </c:pt>
                <c:pt idx="26">
                  <c:v>22061757</c:v>
                </c:pt>
                <c:pt idx="27">
                  <c:v>22359531</c:v>
                </c:pt>
                <c:pt idx="28">
                  <c:v>22555584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2E-4AE7-B674-CCDAD1CAFA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4"/>
        <c:axId val="114954240"/>
        <c:axId val="114956160"/>
      </c:barChart>
      <c:lineChart>
        <c:grouping val="standard"/>
        <c:varyColors val="0"/>
        <c:ser>
          <c:idx val="1"/>
          <c:order val="0"/>
          <c:tx>
            <c:strRef>
              <c:f>グラフ!$P$41</c:f>
              <c:strCache>
                <c:ptCount val="1"/>
                <c:pt idx="0">
                  <c:v>市町村民税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グラフ!$Q$40:$AT$40</c:f>
              <c:strCache>
                <c:ptCount val="29"/>
                <c:pt idx="0">
                  <c:v>９１(H3）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グラフ!$Q$41:$AT$41</c:f>
              <c:numCache>
                <c:formatCode>#,##0,</c:formatCode>
                <c:ptCount val="29"/>
                <c:pt idx="0">
                  <c:v>10370842</c:v>
                </c:pt>
                <c:pt idx="1">
                  <c:v>11051609</c:v>
                </c:pt>
                <c:pt idx="2">
                  <c:v>10106807</c:v>
                </c:pt>
                <c:pt idx="3">
                  <c:v>8504447</c:v>
                </c:pt>
                <c:pt idx="4">
                  <c:v>8736911</c:v>
                </c:pt>
                <c:pt idx="5">
                  <c:v>8884885</c:v>
                </c:pt>
                <c:pt idx="6">
                  <c:v>9607977</c:v>
                </c:pt>
                <c:pt idx="7">
                  <c:v>8359660</c:v>
                </c:pt>
                <c:pt idx="8">
                  <c:v>7839230</c:v>
                </c:pt>
                <c:pt idx="9">
                  <c:v>7766344</c:v>
                </c:pt>
                <c:pt idx="10">
                  <c:v>7503017</c:v>
                </c:pt>
                <c:pt idx="11">
                  <c:v>7306124</c:v>
                </c:pt>
                <c:pt idx="12">
                  <c:v>6950031</c:v>
                </c:pt>
                <c:pt idx="13">
                  <c:v>6748540</c:v>
                </c:pt>
                <c:pt idx="14">
                  <c:v>7010874</c:v>
                </c:pt>
                <c:pt idx="15">
                  <c:v>7933089</c:v>
                </c:pt>
                <c:pt idx="16">
                  <c:v>9393503</c:v>
                </c:pt>
                <c:pt idx="17">
                  <c:v>9532747</c:v>
                </c:pt>
                <c:pt idx="18">
                  <c:v>9003583</c:v>
                </c:pt>
                <c:pt idx="19">
                  <c:v>8436341</c:v>
                </c:pt>
                <c:pt idx="20">
                  <c:v>8458197</c:v>
                </c:pt>
                <c:pt idx="21">
                  <c:v>8813098</c:v>
                </c:pt>
                <c:pt idx="22">
                  <c:v>9481571</c:v>
                </c:pt>
                <c:pt idx="23">
                  <c:v>9601595</c:v>
                </c:pt>
                <c:pt idx="24">
                  <c:v>9487310</c:v>
                </c:pt>
                <c:pt idx="25">
                  <c:v>9580156</c:v>
                </c:pt>
                <c:pt idx="26">
                  <c:v>9713357</c:v>
                </c:pt>
                <c:pt idx="27">
                  <c:v>10018778</c:v>
                </c:pt>
                <c:pt idx="28">
                  <c:v>9883914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2E-4AE7-B674-CCDAD1CAFA23}"/>
            </c:ext>
          </c:extLst>
        </c:ser>
        <c:ser>
          <c:idx val="0"/>
          <c:order val="1"/>
          <c:tx>
            <c:strRef>
              <c:f>グラフ!$P$42</c:f>
              <c:strCache>
                <c:ptCount val="1"/>
                <c:pt idx="0">
                  <c:v>固定資産税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グラフ!$Q$40:$AT$40</c:f>
              <c:strCache>
                <c:ptCount val="29"/>
                <c:pt idx="0">
                  <c:v>９１(H3）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グラフ!$Q$42:$AT$42</c:f>
              <c:numCache>
                <c:formatCode>#,##0,</c:formatCode>
                <c:ptCount val="29"/>
                <c:pt idx="0">
                  <c:v>7700994</c:v>
                </c:pt>
                <c:pt idx="1">
                  <c:v>8415586</c:v>
                </c:pt>
                <c:pt idx="2">
                  <c:v>8811390</c:v>
                </c:pt>
                <c:pt idx="3">
                  <c:v>9475025</c:v>
                </c:pt>
                <c:pt idx="4">
                  <c:v>9887282</c:v>
                </c:pt>
                <c:pt idx="5">
                  <c:v>10353105</c:v>
                </c:pt>
                <c:pt idx="6">
                  <c:v>10282751</c:v>
                </c:pt>
                <c:pt idx="7">
                  <c:v>10730230</c:v>
                </c:pt>
                <c:pt idx="8">
                  <c:v>11217661</c:v>
                </c:pt>
                <c:pt idx="9">
                  <c:v>10848425</c:v>
                </c:pt>
                <c:pt idx="10">
                  <c:v>11207442</c:v>
                </c:pt>
                <c:pt idx="11">
                  <c:v>11318316</c:v>
                </c:pt>
                <c:pt idx="12">
                  <c:v>11049861</c:v>
                </c:pt>
                <c:pt idx="13">
                  <c:v>10965466</c:v>
                </c:pt>
                <c:pt idx="14">
                  <c:v>11031616</c:v>
                </c:pt>
                <c:pt idx="15">
                  <c:v>10372318</c:v>
                </c:pt>
                <c:pt idx="16">
                  <c:v>10464971</c:v>
                </c:pt>
                <c:pt idx="17">
                  <c:v>10612771</c:v>
                </c:pt>
                <c:pt idx="18">
                  <c:v>10417344</c:v>
                </c:pt>
                <c:pt idx="19">
                  <c:v>10478279</c:v>
                </c:pt>
                <c:pt idx="20">
                  <c:v>10400811</c:v>
                </c:pt>
                <c:pt idx="21">
                  <c:v>9793814</c:v>
                </c:pt>
                <c:pt idx="22">
                  <c:v>9714574</c:v>
                </c:pt>
                <c:pt idx="23">
                  <c:v>9921138</c:v>
                </c:pt>
                <c:pt idx="24">
                  <c:v>9614461</c:v>
                </c:pt>
                <c:pt idx="25">
                  <c:v>9864573</c:v>
                </c:pt>
                <c:pt idx="26">
                  <c:v>10088356</c:v>
                </c:pt>
                <c:pt idx="27">
                  <c:v>10064071</c:v>
                </c:pt>
                <c:pt idx="28">
                  <c:v>10342758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D2E-4AE7-B674-CCDAD1CAFA23}"/>
            </c:ext>
          </c:extLst>
        </c:ser>
        <c:ser>
          <c:idx val="2"/>
          <c:order val="2"/>
          <c:tx>
            <c:strRef>
              <c:f>グラフ!$P$43</c:f>
              <c:strCache>
                <c:ptCount val="1"/>
                <c:pt idx="0">
                  <c:v>市町村たばこ税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グラフ!$Q$40:$AT$40</c:f>
              <c:strCache>
                <c:ptCount val="29"/>
                <c:pt idx="0">
                  <c:v>９１(H3）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グラフ!$Q$43:$AT$43</c:f>
              <c:numCache>
                <c:formatCode>#,##0,</c:formatCode>
                <c:ptCount val="29"/>
                <c:pt idx="0">
                  <c:v>904412</c:v>
                </c:pt>
                <c:pt idx="1">
                  <c:v>912193</c:v>
                </c:pt>
                <c:pt idx="2">
                  <c:v>941551</c:v>
                </c:pt>
                <c:pt idx="3">
                  <c:v>977065</c:v>
                </c:pt>
                <c:pt idx="4">
                  <c:v>1061466</c:v>
                </c:pt>
                <c:pt idx="5">
                  <c:v>1067518</c:v>
                </c:pt>
                <c:pt idx="6">
                  <c:v>1225188</c:v>
                </c:pt>
                <c:pt idx="7">
                  <c:v>1289916</c:v>
                </c:pt>
                <c:pt idx="8">
                  <c:v>1132757</c:v>
                </c:pt>
                <c:pt idx="9">
                  <c:v>1058601</c:v>
                </c:pt>
                <c:pt idx="10">
                  <c:v>1038560</c:v>
                </c:pt>
                <c:pt idx="11">
                  <c:v>1003952</c:v>
                </c:pt>
                <c:pt idx="12">
                  <c:v>992473</c:v>
                </c:pt>
                <c:pt idx="13">
                  <c:v>1014101</c:v>
                </c:pt>
                <c:pt idx="14">
                  <c:v>978047</c:v>
                </c:pt>
                <c:pt idx="15">
                  <c:v>1009463</c:v>
                </c:pt>
                <c:pt idx="16">
                  <c:v>1015026</c:v>
                </c:pt>
                <c:pt idx="17">
                  <c:v>962337</c:v>
                </c:pt>
                <c:pt idx="18">
                  <c:v>906242</c:v>
                </c:pt>
                <c:pt idx="19">
                  <c:v>931118</c:v>
                </c:pt>
                <c:pt idx="20">
                  <c:v>1092729</c:v>
                </c:pt>
                <c:pt idx="21">
                  <c:v>1092710</c:v>
                </c:pt>
                <c:pt idx="22">
                  <c:v>1211809</c:v>
                </c:pt>
                <c:pt idx="23">
                  <c:v>1197986</c:v>
                </c:pt>
                <c:pt idx="24">
                  <c:v>1194364</c:v>
                </c:pt>
                <c:pt idx="25">
                  <c:v>1158954</c:v>
                </c:pt>
                <c:pt idx="26">
                  <c:v>1089219</c:v>
                </c:pt>
                <c:pt idx="27">
                  <c:v>1067644</c:v>
                </c:pt>
                <c:pt idx="28">
                  <c:v>1088883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D2E-4AE7-B674-CCDAD1CAFA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962432"/>
        <c:axId val="114963968"/>
      </c:lineChart>
      <c:catAx>
        <c:axId val="1149542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49561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4956160"/>
        <c:scaling>
          <c:orientation val="minMax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総額（百万円）</a:t>
                </a:r>
              </a:p>
            </c:rich>
          </c:tx>
          <c:layout>
            <c:manualLayout>
              <c:xMode val="edge"/>
              <c:yMode val="edge"/>
              <c:x val="1.9298245614035096E-2"/>
              <c:y val="5.853051058530509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4954240"/>
        <c:crosses val="autoZero"/>
        <c:crossBetween val="between"/>
      </c:valAx>
      <c:catAx>
        <c:axId val="1149624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14963968"/>
        <c:crosses val="autoZero"/>
        <c:auto val="0"/>
        <c:lblAlgn val="ctr"/>
        <c:lblOffset val="100"/>
        <c:noMultiLvlLbl val="0"/>
      </c:catAx>
      <c:valAx>
        <c:axId val="114963968"/>
        <c:scaling>
          <c:orientation val="minMax"/>
        </c:scaling>
        <c:delete val="0"/>
        <c:axPos val="r"/>
        <c:majorGridlines>
          <c:spPr>
            <a:ln>
              <a:solidFill>
                <a:schemeClr val="tx1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（百万円）</a:t>
                </a:r>
              </a:p>
            </c:rich>
          </c:tx>
          <c:layout>
            <c:manualLayout>
              <c:xMode val="edge"/>
              <c:yMode val="edge"/>
              <c:x val="0.90756530607768748"/>
              <c:y val="5.170317277928499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4962432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101795468522024"/>
          <c:y val="0.90411007932850262"/>
          <c:w val="0.81260626303794725"/>
          <c:h val="7.845579078455777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154709</xdr:colOff>
      <xdr:row>2</xdr:row>
      <xdr:rowOff>0</xdr:rowOff>
    </xdr:from>
    <xdr:to>
      <xdr:col>13</xdr:col>
      <xdr:colOff>421409</xdr:colOff>
      <xdr:row>38</xdr:row>
      <xdr:rowOff>35792</xdr:rowOff>
    </xdr:to>
    <xdr:graphicFrame macro="">
      <xdr:nvGraphicFramePr>
        <xdr:cNvPr id="2169" name="Chart 4">
          <a:extLst>
            <a:ext uri="{FF2B5EF4-FFF2-40B4-BE49-F238E27FC236}">
              <a16:creationId xmlns:a16="http://schemas.microsoft.com/office/drawing/2014/main" id="{00000000-0008-0000-1900-000079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106219</xdr:colOff>
      <xdr:row>197</xdr:row>
      <xdr:rowOff>31173</xdr:rowOff>
    </xdr:from>
    <xdr:to>
      <xdr:col>13</xdr:col>
      <xdr:colOff>423719</xdr:colOff>
      <xdr:row>232</xdr:row>
      <xdr:rowOff>145472</xdr:rowOff>
    </xdr:to>
    <xdr:graphicFrame macro="">
      <xdr:nvGraphicFramePr>
        <xdr:cNvPr id="9" name="Chart 6">
          <a:extLst>
            <a:ext uri="{FF2B5EF4-FFF2-40B4-BE49-F238E27FC236}">
              <a16:creationId xmlns:a16="http://schemas.microsoft.com/office/drawing/2014/main" id="{CA0C129E-E942-40C3-9C49-9B5C5F64B3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205509</xdr:colOff>
      <xdr:row>158</xdr:row>
      <xdr:rowOff>83126</xdr:rowOff>
    </xdr:from>
    <xdr:to>
      <xdr:col>13</xdr:col>
      <xdr:colOff>446809</xdr:colOff>
      <xdr:row>193</xdr:row>
      <xdr:rowOff>144086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CBB4D945-46A6-42E6-975F-F103854155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161925</xdr:colOff>
      <xdr:row>119</xdr:row>
      <xdr:rowOff>20781</xdr:rowOff>
    </xdr:from>
    <xdr:to>
      <xdr:col>13</xdr:col>
      <xdr:colOff>488373</xdr:colOff>
      <xdr:row>154</xdr:row>
      <xdr:rowOff>93517</xdr:rowOff>
    </xdr:to>
    <xdr:graphicFrame macro="">
      <xdr:nvGraphicFramePr>
        <xdr:cNvPr id="12" name="Chart 8">
          <a:extLst>
            <a:ext uri="{FF2B5EF4-FFF2-40B4-BE49-F238E27FC236}">
              <a16:creationId xmlns:a16="http://schemas.microsoft.com/office/drawing/2014/main" id="{D6CF5DC0-F904-42B5-8E53-434058780F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142874</xdr:colOff>
      <xdr:row>80</xdr:row>
      <xdr:rowOff>51954</xdr:rowOff>
    </xdr:from>
    <xdr:to>
      <xdr:col>13</xdr:col>
      <xdr:colOff>482599</xdr:colOff>
      <xdr:row>115</xdr:row>
      <xdr:rowOff>156094</xdr:rowOff>
    </xdr:to>
    <xdr:graphicFrame macro="">
      <xdr:nvGraphicFramePr>
        <xdr:cNvPr id="14" name="Chart 7">
          <a:extLst>
            <a:ext uri="{FF2B5EF4-FFF2-40B4-BE49-F238E27FC236}">
              <a16:creationId xmlns:a16="http://schemas.microsoft.com/office/drawing/2014/main" id="{BE125E6A-2972-4A91-8390-2407E0A0EA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183572</xdr:colOff>
      <xdr:row>41</xdr:row>
      <xdr:rowOff>103909</xdr:rowOff>
    </xdr:from>
    <xdr:to>
      <xdr:col>13</xdr:col>
      <xdr:colOff>386772</xdr:colOff>
      <xdr:row>76</xdr:row>
      <xdr:rowOff>142010</xdr:rowOff>
    </xdr:to>
    <xdr:graphicFrame macro="">
      <xdr:nvGraphicFramePr>
        <xdr:cNvPr id="16" name="Chart 5">
          <a:extLst>
            <a:ext uri="{FF2B5EF4-FFF2-40B4-BE49-F238E27FC236}">
              <a16:creationId xmlns:a16="http://schemas.microsoft.com/office/drawing/2014/main" id="{8C4F0C7A-AAF2-4C3F-9FBC-B05AC12008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a81385d7e5d192/&#12489;&#12461;&#12517;&#12513;&#12531;&#12488;/&#30476;&#36001;&#25919;/&#24066;&#30010;&#26449;&#65288;91&#65374;15&#65289;/031&#26627;&#26408;&#2406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1a81385d7e5d192/&#12489;&#12461;&#12517;&#12513;&#12531;&#12488;/&#30476;&#36001;&#25919;/&#24066;&#30010;&#26449;&#65288;91&#65374;15&#65289;/035&#35199;&#26041;&#3001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01a81385d7e5d192/&#12489;&#12461;&#12517;&#12513;&#12531;&#12488;/&#30476;&#36001;&#25919;/&#24066;&#30010;&#26449;&#65288;91&#65374;15&#65289;/036&#23721;&#33311;&#30010;(&#65374;2013&#6528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01a81385d7e5d192/&#12489;&#12461;&#12517;&#12513;&#12531;&#12488;/&#30476;&#36001;&#25919;/&#24066;&#30010;&#26449;&#65288;91&#65374;15&#65289;/031-1&#26627;&#26408;&#2406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財政指標"/>
      <sheetName val="歳入"/>
      <sheetName val="税"/>
      <sheetName val="歳出（性質別）"/>
      <sheetName val="歳出（目的別）"/>
      <sheetName val="グラフ"/>
    </sheetNames>
    <sheetDataSet>
      <sheetData sheetId="0">
        <row r="1">
          <cell r="M1" t="str">
            <v>栃木市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財政指標"/>
      <sheetName val="歳入"/>
      <sheetName val="税"/>
      <sheetName val="歳出（性質別）"/>
      <sheetName val="歳出（目的別）"/>
      <sheetName val="グラフ"/>
    </sheetNames>
    <sheetDataSet>
      <sheetData sheetId="0">
        <row r="1">
          <cell r="M1" t="str">
            <v>西方町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財政指標"/>
      <sheetName val="歳入"/>
      <sheetName val="税"/>
      <sheetName val="歳出（性質別）"/>
      <sheetName val="歳出（目的別）"/>
      <sheetName val="グラフ"/>
    </sheetNames>
    <sheetDataSet>
      <sheetData sheetId="0">
        <row r="1">
          <cell r="M1" t="str">
            <v>岩舟町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財政指標"/>
      <sheetName val="旧栃木市"/>
      <sheetName val="旧大平町"/>
      <sheetName val="旧藤岡町"/>
      <sheetName val="旧都賀町"/>
      <sheetName val="歳入"/>
      <sheetName val="旧栃木市・歳入"/>
      <sheetName val="旧大平町・歳入"/>
      <sheetName val="旧藤岡町・歳入"/>
      <sheetName val="旧都賀町・歳入"/>
      <sheetName val="税"/>
      <sheetName val="旧栃木市・税"/>
      <sheetName val="旧大平町・税"/>
      <sheetName val="旧藤岡町・税"/>
      <sheetName val="旧都賀町・税"/>
      <sheetName val="歳出（性質別）"/>
      <sheetName val="旧栃木市・性質"/>
      <sheetName val="旧大平町・性質"/>
      <sheetName val="旧藤岡町・性質"/>
      <sheetName val="旧都賀町・性質"/>
      <sheetName val="歳出（目的別）"/>
      <sheetName val="旧栃木市・目的"/>
      <sheetName val="旧大平町・目的"/>
      <sheetName val="旧藤岡町・目的"/>
      <sheetName val="旧都賀町・目的"/>
      <sheetName val="グラフ"/>
    </sheetNames>
    <sheetDataSet>
      <sheetData sheetId="0">
        <row r="1">
          <cell r="M1" t="str">
            <v>栃木市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27"/>
  <sheetViews>
    <sheetView showGridLines="0" view="pageBreakPreview" zoomScaleNormal="100" zoomScaleSheetLayoutView="100" workbookViewId="0">
      <pane xSplit="2" ySplit="3" topLeftCell="P4" activePane="bottomRight" state="frozen"/>
      <selection pane="topRight" activeCell="C1" sqref="C1"/>
      <selection pane="bottomLeft" activeCell="A2" sqref="A2"/>
      <selection pane="bottomRight" activeCell="Y7" sqref="Y7"/>
    </sheetView>
  </sheetViews>
  <sheetFormatPr defaultColWidth="9" defaultRowHeight="12" x14ac:dyDescent="0.2"/>
  <cols>
    <col min="1" max="1" width="3" style="43" customWidth="1"/>
    <col min="2" max="2" width="22.109375" style="43" customWidth="1"/>
    <col min="3" max="3" width="8.6640625" style="45" hidden="1" customWidth="1"/>
    <col min="4" max="4" width="8.6640625" style="43" hidden="1" customWidth="1"/>
    <col min="5" max="8" width="9.77734375" style="43" customWidth="1"/>
    <col min="9" max="9" width="9.77734375" style="45" customWidth="1"/>
    <col min="10" max="27" width="9.77734375" style="43" customWidth="1"/>
    <col min="28" max="33" width="9.77734375" style="159" customWidth="1"/>
    <col min="34" max="16384" width="9" style="43"/>
  </cols>
  <sheetData>
    <row r="1" spans="1:33" ht="14.1" customHeight="1" x14ac:dyDescent="0.2">
      <c r="A1" s="44" t="s">
        <v>138</v>
      </c>
      <c r="L1" s="46" t="s">
        <v>181</v>
      </c>
      <c r="V1" s="46" t="s">
        <v>181</v>
      </c>
      <c r="W1" s="159"/>
      <c r="AF1" s="46" t="s">
        <v>181</v>
      </c>
    </row>
    <row r="2" spans="1:33" ht="14.1" customHeight="1" x14ac:dyDescent="0.15">
      <c r="L2" s="22" t="s">
        <v>170</v>
      </c>
      <c r="V2" s="22" t="s">
        <v>287</v>
      </c>
      <c r="W2" s="159"/>
      <c r="X2" s="43" t="s">
        <v>370</v>
      </c>
      <c r="AF2" s="22" t="s">
        <v>287</v>
      </c>
    </row>
    <row r="3" spans="1:33" ht="14.1" customHeight="1" x14ac:dyDescent="0.2">
      <c r="A3" s="48"/>
      <c r="B3" s="48"/>
      <c r="C3" s="48" t="s">
        <v>10</v>
      </c>
      <c r="D3" s="48" t="s">
        <v>9</v>
      </c>
      <c r="E3" s="85" t="s">
        <v>8</v>
      </c>
      <c r="F3" s="85" t="s">
        <v>7</v>
      </c>
      <c r="G3" s="85" t="s">
        <v>6</v>
      </c>
      <c r="H3" s="85" t="s">
        <v>5</v>
      </c>
      <c r="I3" s="86" t="s">
        <v>4</v>
      </c>
      <c r="J3" s="85" t="s">
        <v>3</v>
      </c>
      <c r="K3" s="86" t="s">
        <v>2</v>
      </c>
      <c r="L3" s="86" t="s">
        <v>82</v>
      </c>
      <c r="M3" s="85" t="s">
        <v>83</v>
      </c>
      <c r="N3" s="85" t="s">
        <v>174</v>
      </c>
      <c r="O3" s="85" t="s">
        <v>182</v>
      </c>
      <c r="P3" s="85" t="s">
        <v>186</v>
      </c>
      <c r="Q3" s="85" t="s">
        <v>187</v>
      </c>
      <c r="R3" s="85" t="s">
        <v>188</v>
      </c>
      <c r="S3" s="85" t="s">
        <v>193</v>
      </c>
      <c r="T3" s="85" t="s">
        <v>196</v>
      </c>
      <c r="U3" s="85" t="s">
        <v>197</v>
      </c>
      <c r="V3" s="85" t="s">
        <v>204</v>
      </c>
      <c r="W3" s="85" t="s">
        <v>271</v>
      </c>
      <c r="X3" s="85" t="s">
        <v>274</v>
      </c>
      <c r="Y3" s="85" t="s">
        <v>275</v>
      </c>
      <c r="Z3" s="85" t="s">
        <v>286</v>
      </c>
      <c r="AA3" s="85" t="s">
        <v>288</v>
      </c>
      <c r="AB3" s="160" t="s">
        <v>421</v>
      </c>
      <c r="AC3" s="160" t="s">
        <v>422</v>
      </c>
      <c r="AD3" s="160" t="s">
        <v>425</v>
      </c>
      <c r="AE3" s="160" t="s">
        <v>431</v>
      </c>
      <c r="AF3" s="160" t="s">
        <v>432</v>
      </c>
      <c r="AG3" s="160" t="s">
        <v>433</v>
      </c>
    </row>
    <row r="4" spans="1:33" ht="14.1" customHeight="1" x14ac:dyDescent="0.2">
      <c r="A4" s="179" t="s">
        <v>84</v>
      </c>
      <c r="B4" s="179"/>
      <c r="C4" s="50"/>
      <c r="D4" s="50"/>
      <c r="E4" s="87">
        <f>旧栃木市２!E4+旧岩舟町!E4</f>
        <v>175417</v>
      </c>
      <c r="F4" s="87">
        <f>旧栃木市２!F4+旧岩舟町!F4</f>
        <v>175741</v>
      </c>
      <c r="G4" s="87">
        <f>旧栃木市２!G4+旧岩舟町!G4</f>
        <v>175448</v>
      </c>
      <c r="H4" s="87">
        <f>旧栃木市２!H4+旧岩舟町!H4</f>
        <v>175295</v>
      </c>
      <c r="I4" s="87">
        <f>旧栃木市２!I4+旧岩舟町!I4</f>
        <v>175068</v>
      </c>
      <c r="J4" s="87">
        <f>旧栃木市２!J4+旧岩舟町!J4</f>
        <v>174832</v>
      </c>
      <c r="K4" s="87">
        <f>旧栃木市２!K4+旧岩舟町!K4</f>
        <v>174574</v>
      </c>
      <c r="L4" s="87">
        <f>旧栃木市２!L4+旧岩舟町!L4</f>
        <v>173989</v>
      </c>
      <c r="M4" s="87">
        <f>旧栃木市２!M4+旧岩舟町!M4</f>
        <v>173450</v>
      </c>
      <c r="N4" s="87">
        <f>旧栃木市２!N4+旧岩舟町!N4</f>
        <v>172619</v>
      </c>
      <c r="O4" s="87">
        <f>旧栃木市２!O4+旧岩舟町!O4</f>
        <v>171912</v>
      </c>
      <c r="P4" s="87">
        <f>旧栃木市２!P4+旧岩舟町!P4</f>
        <v>171168</v>
      </c>
      <c r="Q4" s="87">
        <f>旧栃木市２!Q4+旧岩舟町!Q4</f>
        <v>170452</v>
      </c>
      <c r="R4" s="87">
        <f>旧栃木市２!R4+旧岩舟町!R4</f>
        <v>170123</v>
      </c>
      <c r="S4" s="87">
        <f>旧栃木市２!S4+旧岩舟町!S4</f>
        <v>169326</v>
      </c>
      <c r="T4" s="87">
        <f>旧栃木市２!T4+旧岩舟町!T4</f>
        <v>168412</v>
      </c>
      <c r="U4" s="87">
        <f>旧栃木市２!U4+旧岩舟町!U4</f>
        <v>167609</v>
      </c>
      <c r="V4" s="87">
        <f>旧栃木市２!V4+旧岩舟町!V4</f>
        <v>166863</v>
      </c>
      <c r="W4" s="87">
        <f>旧栃木市２!W4+旧岩舟町!W4</f>
        <v>166093</v>
      </c>
      <c r="X4" s="87">
        <f>旧栃木市２!X4+旧岩舟町!X4</f>
        <v>165074</v>
      </c>
      <c r="Y4" s="87">
        <f>旧栃木市２!Y4+旧岩舟町!Y4</f>
        <v>163793</v>
      </c>
      <c r="Z4" s="87">
        <f>旧栃木市２!Z4+旧岩舟町!Z4</f>
        <v>164756</v>
      </c>
      <c r="AA4" s="87">
        <f>旧栃木市２!AA4+旧岩舟町!AA4</f>
        <v>164615</v>
      </c>
      <c r="AB4" s="161">
        <v>164066</v>
      </c>
      <c r="AC4" s="161">
        <v>163536</v>
      </c>
      <c r="AD4" s="161">
        <v>162734</v>
      </c>
      <c r="AE4" s="161">
        <v>162027</v>
      </c>
      <c r="AF4" s="161">
        <v>161363</v>
      </c>
      <c r="AG4" s="161">
        <v>159951</v>
      </c>
    </row>
    <row r="5" spans="1:33" ht="14.1" customHeight="1" x14ac:dyDescent="0.2">
      <c r="A5" s="180" t="s">
        <v>13</v>
      </c>
      <c r="B5" s="52" t="s">
        <v>21</v>
      </c>
      <c r="C5" s="53"/>
      <c r="D5" s="53"/>
      <c r="E5" s="88">
        <f>旧栃木市２!E5+旧岩舟町!E5</f>
        <v>51299439</v>
      </c>
      <c r="F5" s="88">
        <f>旧栃木市２!F5+旧岩舟町!F5</f>
        <v>54708038</v>
      </c>
      <c r="G5" s="88">
        <f>旧栃木市２!G5+旧岩舟町!G5</f>
        <v>53410917</v>
      </c>
      <c r="H5" s="88">
        <f>旧栃木市２!H5+旧岩舟町!H5</f>
        <v>54345094</v>
      </c>
      <c r="I5" s="88">
        <f>旧栃木市２!I5+旧岩舟町!I5</f>
        <v>54128459</v>
      </c>
      <c r="J5" s="88">
        <f>旧栃木市２!J5+旧岩舟町!J5</f>
        <v>54583884</v>
      </c>
      <c r="K5" s="88">
        <f>旧栃木市２!K5+旧岩舟町!K5</f>
        <v>54342674</v>
      </c>
      <c r="L5" s="88">
        <f>旧栃木市２!L5+旧岩舟町!L5</f>
        <v>58345584</v>
      </c>
      <c r="M5" s="88">
        <f>旧栃木市２!M5+旧岩舟町!M5</f>
        <v>61054618</v>
      </c>
      <c r="N5" s="88">
        <f>旧栃木市２!N5+旧岩舟町!N5</f>
        <v>57297667</v>
      </c>
      <c r="O5" s="88">
        <f>旧栃木市２!O5+旧岩舟町!O5</f>
        <v>58262323</v>
      </c>
      <c r="P5" s="88">
        <f>旧栃木市２!P5+旧岩舟町!P5</f>
        <v>57101241</v>
      </c>
      <c r="Q5" s="88">
        <f>旧栃木市２!Q5+旧岩舟町!Q5</f>
        <v>60604537</v>
      </c>
      <c r="R5" s="88">
        <f>旧栃木市２!R5+旧岩舟町!R5</f>
        <v>54192948</v>
      </c>
      <c r="S5" s="88">
        <f>旧栃木市２!S5+旧岩舟町!S5</f>
        <v>53954007</v>
      </c>
      <c r="T5" s="88">
        <f>旧栃木市２!T5+旧岩舟町!T5</f>
        <v>52002100</v>
      </c>
      <c r="U5" s="88">
        <f>旧栃木市２!U5+旧岩舟町!U5</f>
        <v>51061358</v>
      </c>
      <c r="V5" s="88">
        <f>旧栃木市２!V5+旧岩舟町!V5</f>
        <v>51575460</v>
      </c>
      <c r="W5" s="88">
        <f>旧栃木市２!W5+旧岩舟町!W5</f>
        <v>59283523</v>
      </c>
      <c r="X5" s="88">
        <f>旧栃木市２!X5+旧岩舟町!X5</f>
        <v>60620216</v>
      </c>
      <c r="Y5" s="88">
        <f>旧栃木市２!Y5+旧岩舟町!Y5</f>
        <v>63911915</v>
      </c>
      <c r="Z5" s="88">
        <f>旧栃木市２!Z5+旧岩舟町!Z5</f>
        <v>62822698</v>
      </c>
      <c r="AA5" s="88">
        <f>旧栃木市２!AA5+旧岩舟町!AA5</f>
        <v>63833830</v>
      </c>
      <c r="AB5" s="162">
        <v>69013027</v>
      </c>
      <c r="AC5" s="162">
        <v>70398508</v>
      </c>
      <c r="AD5" s="162">
        <v>66265321</v>
      </c>
      <c r="AE5" s="162">
        <v>66521951</v>
      </c>
      <c r="AF5" s="162">
        <v>63544149</v>
      </c>
      <c r="AG5" s="162">
        <v>75141772</v>
      </c>
    </row>
    <row r="6" spans="1:33" ht="14.1" customHeight="1" x14ac:dyDescent="0.2">
      <c r="A6" s="180"/>
      <c r="B6" s="52" t="s">
        <v>22</v>
      </c>
      <c r="C6" s="53"/>
      <c r="D6" s="53"/>
      <c r="E6" s="88">
        <f>旧栃木市２!E6+旧岩舟町!E6</f>
        <v>49568234</v>
      </c>
      <c r="F6" s="88">
        <f>旧栃木市２!F6+旧岩舟町!F6</f>
        <v>52622083</v>
      </c>
      <c r="G6" s="88">
        <f>旧栃木市２!G6+旧岩舟町!G6</f>
        <v>51216276</v>
      </c>
      <c r="H6" s="88">
        <f>旧栃木市２!H6+旧岩舟町!H6</f>
        <v>52294388</v>
      </c>
      <c r="I6" s="88">
        <f>旧栃木市２!I6+旧岩舟町!I6</f>
        <v>52065756</v>
      </c>
      <c r="J6" s="88">
        <f>旧栃木市２!J6+旧岩舟町!J6</f>
        <v>52298947</v>
      </c>
      <c r="K6" s="88">
        <f>旧栃木市２!K6+旧岩舟町!K6</f>
        <v>51991209</v>
      </c>
      <c r="L6" s="88">
        <f>旧栃木市２!L6+旧岩舟町!L6</f>
        <v>55180184</v>
      </c>
      <c r="M6" s="88">
        <f>旧栃木市２!M6+旧岩舟町!M6</f>
        <v>58512757</v>
      </c>
      <c r="N6" s="88">
        <f>旧栃木市２!N6+旧岩舟町!N6</f>
        <v>54303274</v>
      </c>
      <c r="O6" s="88">
        <f>旧栃木市２!O6+旧岩舟町!O6</f>
        <v>55618807</v>
      </c>
      <c r="P6" s="88">
        <f>旧栃木市２!P6+旧岩舟町!P6</f>
        <v>54932599</v>
      </c>
      <c r="Q6" s="88">
        <f>旧栃木市２!Q6+旧岩舟町!Q6</f>
        <v>58293589</v>
      </c>
      <c r="R6" s="88">
        <f>旧栃木市２!R6+旧岩舟町!R6</f>
        <v>51907886</v>
      </c>
      <c r="S6" s="88">
        <f>旧栃木市２!S6+旧岩舟町!S6</f>
        <v>51654149</v>
      </c>
      <c r="T6" s="88">
        <f>旧栃木市２!T6+旧岩舟町!T6</f>
        <v>49749562</v>
      </c>
      <c r="U6" s="88">
        <f>旧栃木市２!U6+旧岩舟町!U6</f>
        <v>48839581</v>
      </c>
      <c r="V6" s="88">
        <f>旧栃木市２!V6+旧岩舟町!V6</f>
        <v>48717296</v>
      </c>
      <c r="W6" s="88">
        <f>旧栃木市２!W6+旧岩舟町!W6</f>
        <v>56083692</v>
      </c>
      <c r="X6" s="88">
        <f>旧栃木市２!X6+旧岩舟町!X6</f>
        <v>57310013</v>
      </c>
      <c r="Y6" s="88">
        <f>旧栃木市２!Y6+旧岩舟町!Y6</f>
        <v>60364938</v>
      </c>
      <c r="Z6" s="88">
        <f>旧栃木市２!Z6+旧岩舟町!Z6</f>
        <v>59243258</v>
      </c>
      <c r="AA6" s="88">
        <f>旧栃木市２!AA6+旧岩舟町!AA6</f>
        <v>60228579</v>
      </c>
      <c r="AB6" s="162">
        <v>64973284</v>
      </c>
      <c r="AC6" s="162">
        <v>66398864</v>
      </c>
      <c r="AD6" s="162">
        <v>63862951</v>
      </c>
      <c r="AE6" s="162">
        <v>63602488</v>
      </c>
      <c r="AF6" s="162">
        <v>60507217</v>
      </c>
      <c r="AG6" s="162">
        <v>67294036</v>
      </c>
    </row>
    <row r="7" spans="1:33" ht="14.1" customHeight="1" x14ac:dyDescent="0.2">
      <c r="A7" s="180"/>
      <c r="B7" s="52" t="s">
        <v>23</v>
      </c>
      <c r="C7" s="54"/>
      <c r="D7" s="54"/>
      <c r="E7" s="88">
        <f>旧栃木市２!E7+旧岩舟町!E7</f>
        <v>1731205</v>
      </c>
      <c r="F7" s="88">
        <f>旧栃木市２!F7+旧岩舟町!F7</f>
        <v>2085955</v>
      </c>
      <c r="G7" s="88">
        <f>旧栃木市２!G7+旧岩舟町!G7</f>
        <v>2194641</v>
      </c>
      <c r="H7" s="88">
        <f>旧栃木市２!H7+旧岩舟町!H7</f>
        <v>2050706</v>
      </c>
      <c r="I7" s="88">
        <f>旧栃木市２!I7+旧岩舟町!I7</f>
        <v>2062703</v>
      </c>
      <c r="J7" s="88">
        <f>旧栃木市２!J7+旧岩舟町!J7</f>
        <v>2284937</v>
      </c>
      <c r="K7" s="88">
        <f>旧栃木市２!K7+旧岩舟町!K7</f>
        <v>2351465</v>
      </c>
      <c r="L7" s="88">
        <f>旧栃木市２!L7+旧岩舟町!L7</f>
        <v>3165400</v>
      </c>
      <c r="M7" s="88">
        <f>旧栃木市２!M7+旧岩舟町!M7</f>
        <v>2541861</v>
      </c>
      <c r="N7" s="88">
        <f>旧栃木市２!N7+旧岩舟町!N7</f>
        <v>2994393</v>
      </c>
      <c r="O7" s="88">
        <f>旧栃木市２!O7+旧岩舟町!O7</f>
        <v>2643516</v>
      </c>
      <c r="P7" s="88">
        <f>旧栃木市２!P7+旧岩舟町!P7</f>
        <v>2168642</v>
      </c>
      <c r="Q7" s="88">
        <f>旧栃木市２!Q7+旧岩舟町!Q7</f>
        <v>2310948</v>
      </c>
      <c r="R7" s="88">
        <f>旧栃木市２!R7+旧岩舟町!R7</f>
        <v>2285062</v>
      </c>
      <c r="S7" s="88">
        <f>旧栃木市２!S7+旧岩舟町!S7</f>
        <v>2299858</v>
      </c>
      <c r="T7" s="88">
        <f>旧栃木市２!T7+旧岩舟町!T7</f>
        <v>2252538</v>
      </c>
      <c r="U7" s="88">
        <f>旧栃木市２!U7+旧岩舟町!U7</f>
        <v>2221777</v>
      </c>
      <c r="V7" s="88">
        <f>旧栃木市２!V7+旧岩舟町!V7</f>
        <v>2858164</v>
      </c>
      <c r="W7" s="88">
        <f>旧栃木市２!W7+旧岩舟町!W7</f>
        <v>3199831</v>
      </c>
      <c r="X7" s="88">
        <f>旧栃木市２!X7+旧岩舟町!X7</f>
        <v>3310203</v>
      </c>
      <c r="Y7" s="88">
        <f>旧栃木市２!Y7+旧岩舟町!Y7</f>
        <v>3546977</v>
      </c>
      <c r="Z7" s="88">
        <f>旧栃木市２!Z7+旧岩舟町!Z7</f>
        <v>3579440</v>
      </c>
      <c r="AA7" s="88">
        <f>旧栃木市２!AA7+旧岩舟町!AA7</f>
        <v>3605251</v>
      </c>
      <c r="AB7" s="162">
        <v>4039743</v>
      </c>
      <c r="AC7" s="162">
        <v>3999644</v>
      </c>
      <c r="AD7" s="162">
        <v>2402370</v>
      </c>
      <c r="AE7" s="162">
        <v>2919463</v>
      </c>
      <c r="AF7" s="162">
        <v>3036932</v>
      </c>
      <c r="AG7" s="162">
        <v>7847736</v>
      </c>
    </row>
    <row r="8" spans="1:33" ht="14.1" customHeight="1" x14ac:dyDescent="0.2">
      <c r="A8" s="180"/>
      <c r="B8" s="52" t="s">
        <v>24</v>
      </c>
      <c r="C8" s="53"/>
      <c r="D8" s="53"/>
      <c r="E8" s="88">
        <f>旧栃木市２!E8+旧岩舟町!E8</f>
        <v>176413</v>
      </c>
      <c r="F8" s="88">
        <f>旧栃木市２!F8+旧岩舟町!F8</f>
        <v>173070</v>
      </c>
      <c r="G8" s="88">
        <f>旧栃木市２!G8+旧岩舟町!G8</f>
        <v>116599</v>
      </c>
      <c r="H8" s="88">
        <f>旧栃木市２!H8+旧岩舟町!H8</f>
        <v>210802</v>
      </c>
      <c r="I8" s="88">
        <f>旧栃木市２!I8+旧岩舟町!I8</f>
        <v>385122</v>
      </c>
      <c r="J8" s="88">
        <f>旧栃木市２!J8+旧岩舟町!J8</f>
        <v>492643</v>
      </c>
      <c r="K8" s="88">
        <f>旧栃木市２!K8+旧岩舟町!K8</f>
        <v>469113</v>
      </c>
      <c r="L8" s="88">
        <f>旧栃木市２!L8+旧岩舟町!L8</f>
        <v>1081277</v>
      </c>
      <c r="M8" s="88">
        <f>旧栃木市２!M8+旧岩舟町!M8</f>
        <v>362708</v>
      </c>
      <c r="N8" s="88">
        <f>旧栃木市２!N8+旧岩舟町!N8</f>
        <v>862624</v>
      </c>
      <c r="O8" s="88">
        <f>旧栃木市２!O8+旧岩舟町!O8</f>
        <v>511122</v>
      </c>
      <c r="P8" s="88">
        <f>旧栃木市２!P8+旧岩舟町!P8</f>
        <v>358196</v>
      </c>
      <c r="Q8" s="88">
        <f>旧栃木市２!Q8+旧岩舟町!Q8</f>
        <v>130383</v>
      </c>
      <c r="R8" s="88">
        <f>旧栃木市２!R8+旧岩舟町!R8</f>
        <v>187912</v>
      </c>
      <c r="S8" s="88">
        <f>旧栃木市２!S8+旧岩舟町!S8</f>
        <v>183035</v>
      </c>
      <c r="T8" s="88">
        <f>旧栃木市２!T8+旧岩舟町!T8</f>
        <v>78178</v>
      </c>
      <c r="U8" s="88">
        <f>旧栃木市２!U8+旧岩舟町!U8</f>
        <v>43691</v>
      </c>
      <c r="V8" s="88">
        <f>旧栃木市２!V8+旧岩舟町!V8</f>
        <v>525249</v>
      </c>
      <c r="W8" s="88">
        <f>旧栃木市２!W8+旧岩舟町!W8</f>
        <v>309556</v>
      </c>
      <c r="X8" s="88">
        <f>旧栃木市２!X8+旧岩舟町!X8</f>
        <v>535427</v>
      </c>
      <c r="Y8" s="88">
        <f>旧栃木市２!Y8+旧岩舟町!Y8</f>
        <v>282350</v>
      </c>
      <c r="Z8" s="88">
        <f>旧栃木市２!Z8+旧岩舟町!Z8</f>
        <v>126898</v>
      </c>
      <c r="AA8" s="88">
        <f>旧栃木市２!AA8+旧岩舟町!AA8</f>
        <v>115609</v>
      </c>
      <c r="AB8" s="162">
        <v>957593</v>
      </c>
      <c r="AC8" s="162">
        <v>529105</v>
      </c>
      <c r="AD8" s="162">
        <v>251248</v>
      </c>
      <c r="AE8" s="162">
        <v>239963</v>
      </c>
      <c r="AF8" s="162">
        <v>367208</v>
      </c>
      <c r="AG8" s="162">
        <v>2844492</v>
      </c>
    </row>
    <row r="9" spans="1:33" ht="14.1" customHeight="1" x14ac:dyDescent="0.2">
      <c r="A9" s="180"/>
      <c r="B9" s="52" t="s">
        <v>25</v>
      </c>
      <c r="C9" s="54"/>
      <c r="D9" s="54"/>
      <c r="E9" s="88">
        <f>旧栃木市２!E9+旧岩舟町!E9</f>
        <v>1554792</v>
      </c>
      <c r="F9" s="88">
        <f>旧栃木市２!F9+旧岩舟町!F9</f>
        <v>1912885</v>
      </c>
      <c r="G9" s="88">
        <f>旧栃木市２!G9+旧岩舟町!G9</f>
        <v>2078042</v>
      </c>
      <c r="H9" s="88">
        <f>旧栃木市２!H9+旧岩舟町!H9</f>
        <v>1839904</v>
      </c>
      <c r="I9" s="88">
        <f>旧栃木市２!I9+旧岩舟町!I9</f>
        <v>1677581</v>
      </c>
      <c r="J9" s="88">
        <f>旧栃木市２!J9+旧岩舟町!J9</f>
        <v>1792294</v>
      </c>
      <c r="K9" s="88">
        <f>旧栃木市２!K9+旧岩舟町!K9</f>
        <v>1882352</v>
      </c>
      <c r="L9" s="88">
        <f>旧栃木市２!L9+旧岩舟町!L9</f>
        <v>2084123</v>
      </c>
      <c r="M9" s="88">
        <f>旧栃木市２!M9+旧岩舟町!M9</f>
        <v>2179153</v>
      </c>
      <c r="N9" s="88">
        <f>旧栃木市２!N9+旧岩舟町!N9</f>
        <v>2131769</v>
      </c>
      <c r="O9" s="88">
        <f>旧栃木市２!O9+旧岩舟町!O9</f>
        <v>2132394</v>
      </c>
      <c r="P9" s="88">
        <f>旧栃木市２!P9+旧岩舟町!P9</f>
        <v>1810446</v>
      </c>
      <c r="Q9" s="88">
        <f>旧栃木市２!Q9+旧岩舟町!Q9</f>
        <v>2180565</v>
      </c>
      <c r="R9" s="88">
        <f>旧栃木市２!R9+旧岩舟町!R9</f>
        <v>2097150</v>
      </c>
      <c r="S9" s="88">
        <f>旧栃木市２!S9+旧岩舟町!S9</f>
        <v>2116823</v>
      </c>
      <c r="T9" s="88">
        <f>旧栃木市２!T9+旧岩舟町!T9</f>
        <v>2174360</v>
      </c>
      <c r="U9" s="88">
        <f>旧栃木市２!U9+旧岩舟町!U9</f>
        <v>2178086</v>
      </c>
      <c r="V9" s="88">
        <f>旧栃木市２!V9+旧岩舟町!V9</f>
        <v>2332915</v>
      </c>
      <c r="W9" s="88">
        <f>旧栃木市２!W9+旧岩舟町!W9</f>
        <v>2890275</v>
      </c>
      <c r="X9" s="88">
        <f>旧栃木市２!X9+旧岩舟町!X9</f>
        <v>2774776</v>
      </c>
      <c r="Y9" s="88">
        <f>旧栃木市２!Y9+旧岩舟町!Y9</f>
        <v>3264627</v>
      </c>
      <c r="Z9" s="88">
        <f>旧栃木市２!Z9+旧岩舟町!Z9</f>
        <v>3452542</v>
      </c>
      <c r="AA9" s="88">
        <f>旧栃木市２!AA9+旧岩舟町!AA9</f>
        <v>3489642</v>
      </c>
      <c r="AB9" s="162">
        <v>3082150</v>
      </c>
      <c r="AC9" s="162">
        <v>3470539</v>
      </c>
      <c r="AD9" s="162">
        <v>2151122</v>
      </c>
      <c r="AE9" s="162">
        <v>2679500</v>
      </c>
      <c r="AF9" s="162">
        <v>2669724</v>
      </c>
      <c r="AG9" s="162">
        <v>5003244</v>
      </c>
    </row>
    <row r="10" spans="1:33" ht="14.1" customHeight="1" x14ac:dyDescent="0.2">
      <c r="A10" s="180"/>
      <c r="B10" s="52" t="s">
        <v>26</v>
      </c>
      <c r="C10" s="55"/>
      <c r="D10" s="55"/>
      <c r="E10" s="88">
        <f>旧栃木市２!E10+旧岩舟町!E10</f>
        <v>-358966</v>
      </c>
      <c r="F10" s="88">
        <f>旧栃木市２!F10+旧岩舟町!F10</f>
        <v>357763</v>
      </c>
      <c r="G10" s="88">
        <f>旧栃木市２!G10+旧岩舟町!G10</f>
        <v>165157</v>
      </c>
      <c r="H10" s="88">
        <f>旧栃木市２!H10+旧岩舟町!H10</f>
        <v>-238016</v>
      </c>
      <c r="I10" s="88">
        <f>旧栃木市２!I10+旧岩舟町!I10</f>
        <v>-162323</v>
      </c>
      <c r="J10" s="88">
        <f>旧栃木市２!J10+旧岩舟町!J10</f>
        <v>114713</v>
      </c>
      <c r="K10" s="88">
        <f>旧栃木市２!K10+旧岩舟町!K10</f>
        <v>91320</v>
      </c>
      <c r="L10" s="88">
        <f>旧栃木市２!L10+旧岩舟町!L10</f>
        <v>201771</v>
      </c>
      <c r="M10" s="88">
        <f>旧栃木市２!M10+旧岩舟町!M10</f>
        <v>95030</v>
      </c>
      <c r="N10" s="88">
        <f>旧栃木市２!N10+旧岩舟町!N10</f>
        <v>-47384</v>
      </c>
      <c r="O10" s="88">
        <f>旧栃木市２!O10+旧岩舟町!O10</f>
        <v>625</v>
      </c>
      <c r="P10" s="88">
        <f>旧栃木市２!P10+旧岩舟町!P10</f>
        <v>-321948</v>
      </c>
      <c r="Q10" s="88">
        <f>旧栃木市２!Q10+旧岩舟町!Q10</f>
        <v>370119</v>
      </c>
      <c r="R10" s="88">
        <f>旧栃木市２!R10+旧岩舟町!R10</f>
        <v>-83415</v>
      </c>
      <c r="S10" s="88">
        <f>旧栃木市２!S10+旧岩舟町!S10</f>
        <v>19673</v>
      </c>
      <c r="T10" s="88">
        <f>旧栃木市２!T10+旧岩舟町!T10</f>
        <v>57537</v>
      </c>
      <c r="U10" s="88">
        <f>旧栃木市２!U10+旧岩舟町!U10</f>
        <v>3726</v>
      </c>
      <c r="V10" s="88">
        <f>旧栃木市２!V10+旧岩舟町!V10</f>
        <v>154829</v>
      </c>
      <c r="W10" s="88">
        <f>旧栃木市２!W10+旧岩舟町!W10</f>
        <v>557360</v>
      </c>
      <c r="X10" s="88">
        <f>旧栃木市２!X10+旧岩舟町!X10</f>
        <v>-115499</v>
      </c>
      <c r="Y10" s="88">
        <f>旧栃木市２!Y10+旧岩舟町!Y10</f>
        <v>489244</v>
      </c>
      <c r="Z10" s="88">
        <f>旧栃木市２!Z10+旧岩舟町!Z10</f>
        <v>187915</v>
      </c>
      <c r="AA10" s="88">
        <f>旧栃木市２!AA10+旧岩舟町!AA10</f>
        <v>195474</v>
      </c>
      <c r="AB10" s="162">
        <v>-1187373</v>
      </c>
      <c r="AC10" s="162">
        <v>388389</v>
      </c>
      <c r="AD10" s="162">
        <v>-1319417</v>
      </c>
      <c r="AE10" s="162">
        <v>528378</v>
      </c>
      <c r="AF10" s="162">
        <v>-9776</v>
      </c>
      <c r="AG10" s="162">
        <v>2333520</v>
      </c>
    </row>
    <row r="11" spans="1:33" ht="14.1" customHeight="1" x14ac:dyDescent="0.2">
      <c r="A11" s="180"/>
      <c r="B11" s="52" t="s">
        <v>27</v>
      </c>
      <c r="C11" s="53"/>
      <c r="D11" s="53"/>
      <c r="E11" s="88">
        <f>旧栃木市２!E11+旧岩舟町!E11</f>
        <v>1515256</v>
      </c>
      <c r="F11" s="88">
        <f>旧栃木市２!F11+旧岩舟町!F11</f>
        <v>245847</v>
      </c>
      <c r="G11" s="88">
        <f>旧栃木市２!G11+旧岩舟町!G11</f>
        <v>621847</v>
      </c>
      <c r="H11" s="88">
        <f>旧栃木市２!H11+旧岩舟町!H11</f>
        <v>1137285</v>
      </c>
      <c r="I11" s="88">
        <f>旧栃木市２!I11+旧岩舟町!I11</f>
        <v>630631</v>
      </c>
      <c r="J11" s="88">
        <f>旧栃木市２!J11+旧岩舟町!J11</f>
        <v>573585</v>
      </c>
      <c r="K11" s="88">
        <f>旧栃木市２!K11+旧岩舟町!K11</f>
        <v>814328</v>
      </c>
      <c r="L11" s="88">
        <f>旧栃木市２!L11+旧岩舟町!L11</f>
        <v>467659</v>
      </c>
      <c r="M11" s="88">
        <f>旧栃木市２!M11+旧岩舟町!M11</f>
        <v>762492</v>
      </c>
      <c r="N11" s="88">
        <f>旧栃木市２!N11+旧岩舟町!N11</f>
        <v>513283</v>
      </c>
      <c r="O11" s="88">
        <f>旧栃木市２!O11+旧岩舟町!O11</f>
        <v>488150</v>
      </c>
      <c r="P11" s="88">
        <f>旧栃木市２!P11+旧岩舟町!P11</f>
        <v>571140</v>
      </c>
      <c r="Q11" s="88">
        <f>旧栃木市２!Q11+旧岩舟町!Q11</f>
        <v>593261</v>
      </c>
      <c r="R11" s="88">
        <f>旧栃木市２!R11+旧岩舟町!R11</f>
        <v>571646</v>
      </c>
      <c r="S11" s="88">
        <f>旧栃木市２!S11+旧岩舟町!S11</f>
        <v>513950</v>
      </c>
      <c r="T11" s="88">
        <f>旧栃木市２!T11+旧岩舟町!T11</f>
        <v>747957</v>
      </c>
      <c r="U11" s="88">
        <f>旧栃木市２!U11+旧岩舟町!U11</f>
        <v>515451</v>
      </c>
      <c r="V11" s="88">
        <f>旧栃木市２!V11+旧岩舟町!V11</f>
        <v>1029675</v>
      </c>
      <c r="W11" s="88">
        <f>旧栃木市２!W11+旧岩舟町!W11</f>
        <v>638970</v>
      </c>
      <c r="X11" s="88">
        <f>旧栃木市２!X11+旧岩舟町!X11</f>
        <v>1369405</v>
      </c>
      <c r="Y11" s="88">
        <f>旧栃木市２!Y11+旧岩舟町!Y11</f>
        <v>1589915</v>
      </c>
      <c r="Z11" s="88">
        <f>旧栃木市２!Z11+旧岩舟町!Z11</f>
        <v>1482693</v>
      </c>
      <c r="AA11" s="88">
        <f>旧栃木市２!AA11+旧岩舟町!AA11</f>
        <v>1715361</v>
      </c>
      <c r="AB11" s="162">
        <v>2564092</v>
      </c>
      <c r="AC11" s="162">
        <v>1533009</v>
      </c>
      <c r="AD11" s="162">
        <v>1759218</v>
      </c>
      <c r="AE11" s="162">
        <v>1076752</v>
      </c>
      <c r="AF11" s="162">
        <v>1340406</v>
      </c>
      <c r="AG11" s="162">
        <v>1335977</v>
      </c>
    </row>
    <row r="12" spans="1:33" ht="14.1" customHeight="1" x14ac:dyDescent="0.2">
      <c r="A12" s="180"/>
      <c r="B12" s="52" t="s">
        <v>28</v>
      </c>
      <c r="C12" s="53"/>
      <c r="D12" s="53"/>
      <c r="E12" s="88">
        <f>旧栃木市２!E12+旧岩舟町!E12</f>
        <v>0</v>
      </c>
      <c r="F12" s="88">
        <f>旧栃木市２!F12+旧岩舟町!F12</f>
        <v>0</v>
      </c>
      <c r="G12" s="88">
        <f>旧栃木市２!G12+旧岩舟町!G12</f>
        <v>0</v>
      </c>
      <c r="H12" s="88">
        <f>旧栃木市２!H12+旧岩舟町!H12</f>
        <v>0</v>
      </c>
      <c r="I12" s="88">
        <f>旧栃木市２!I12+旧岩舟町!I12</f>
        <v>0</v>
      </c>
      <c r="J12" s="88">
        <f>旧栃木市２!J12+旧岩舟町!J12</f>
        <v>0</v>
      </c>
      <c r="K12" s="88">
        <f>旧栃木市２!K12+旧岩舟町!K12</f>
        <v>28616</v>
      </c>
      <c r="L12" s="88">
        <f>旧栃木市２!L12+旧岩舟町!L12</f>
        <v>129800</v>
      </c>
      <c r="M12" s="88">
        <f>旧栃木市２!M12+旧岩舟町!M12</f>
        <v>0</v>
      </c>
      <c r="N12" s="88">
        <f>旧栃木市２!N12+旧岩舟町!N12</f>
        <v>0</v>
      </c>
      <c r="O12" s="88">
        <f>旧栃木市２!O12+旧岩舟町!O12</f>
        <v>0</v>
      </c>
      <c r="P12" s="88">
        <f>旧栃木市２!P12+旧岩舟町!P12</f>
        <v>0</v>
      </c>
      <c r="Q12" s="88">
        <f>旧栃木市２!Q12+旧岩舟町!Q12</f>
        <v>0</v>
      </c>
      <c r="R12" s="88">
        <f>旧栃木市２!R12+旧岩舟町!R12</f>
        <v>1</v>
      </c>
      <c r="S12" s="88">
        <f>旧栃木市２!S12+旧岩舟町!S12</f>
        <v>1</v>
      </c>
      <c r="T12" s="88">
        <f>旧栃木市２!T12+旧岩舟町!T12</f>
        <v>0</v>
      </c>
      <c r="U12" s="88">
        <f>旧栃木市２!U12+旧岩舟町!U12</f>
        <v>70254</v>
      </c>
      <c r="V12" s="88">
        <f>旧栃木市２!V12+旧岩舟町!V12</f>
        <v>85217</v>
      </c>
      <c r="W12" s="88">
        <f>旧栃木市２!W12+旧岩舟町!W12</f>
        <v>2258</v>
      </c>
      <c r="X12" s="88">
        <f>旧栃木市２!X12+旧岩舟町!X12</f>
        <v>13126</v>
      </c>
      <c r="Y12" s="88">
        <f>旧栃木市２!Y12+旧岩舟町!Y12</f>
        <v>48110</v>
      </c>
      <c r="Z12" s="88">
        <f>旧栃木市２!Z12+旧岩舟町!Z12</f>
        <v>0</v>
      </c>
      <c r="AA12" s="88">
        <f>旧栃木市２!AA12+旧岩舟町!AA12</f>
        <v>0</v>
      </c>
      <c r="AB12" s="162">
        <v>0</v>
      </c>
      <c r="AC12" s="162">
        <f>旧栃木市２!AC12+旧岩舟町!AC12</f>
        <v>0</v>
      </c>
      <c r="AD12" s="162" t="s">
        <v>426</v>
      </c>
      <c r="AE12" s="162">
        <v>344165</v>
      </c>
      <c r="AF12" s="162">
        <v>5344</v>
      </c>
      <c r="AG12" s="162">
        <v>800</v>
      </c>
    </row>
    <row r="13" spans="1:33" ht="14.1" customHeight="1" x14ac:dyDescent="0.2">
      <c r="A13" s="180"/>
      <c r="B13" s="52" t="s">
        <v>29</v>
      </c>
      <c r="C13" s="53"/>
      <c r="D13" s="53"/>
      <c r="E13" s="88">
        <f>旧栃木市２!E13+旧岩舟町!E13</f>
        <v>447350</v>
      </c>
      <c r="F13" s="88">
        <f>旧栃木市２!F13+旧岩舟町!F13</f>
        <v>1640100</v>
      </c>
      <c r="G13" s="88">
        <f>旧栃木市２!G13+旧岩舟町!G13</f>
        <v>495000</v>
      </c>
      <c r="H13" s="88">
        <f>旧栃木市２!H13+旧岩舟町!H13</f>
        <v>766821</v>
      </c>
      <c r="I13" s="88">
        <f>旧栃木市２!I13+旧岩舟町!I13</f>
        <v>677128</v>
      </c>
      <c r="J13" s="88">
        <f>旧栃木市２!J13+旧岩舟町!J13</f>
        <v>430000</v>
      </c>
      <c r="K13" s="88">
        <f>旧栃木市２!K13+旧岩舟町!K13</f>
        <v>643000</v>
      </c>
      <c r="L13" s="88">
        <f>旧栃木市２!L13+旧岩舟町!L13</f>
        <v>1098000</v>
      </c>
      <c r="M13" s="88">
        <f>旧栃木市２!M13+旧岩舟町!M13</f>
        <v>700000</v>
      </c>
      <c r="N13" s="88">
        <f>旧栃木市２!N13+旧岩舟町!N13</f>
        <v>399915</v>
      </c>
      <c r="O13" s="88">
        <f>旧栃木市２!O13+旧岩舟町!O13</f>
        <v>636275</v>
      </c>
      <c r="P13" s="88">
        <f>旧栃木市２!P13+旧岩舟町!P13</f>
        <v>1262291</v>
      </c>
      <c r="Q13" s="88">
        <f>旧栃木市２!Q13+旧岩舟町!Q13</f>
        <v>629415</v>
      </c>
      <c r="R13" s="88">
        <f>旧栃木市２!R13+旧岩舟町!R13</f>
        <v>965715</v>
      </c>
      <c r="S13" s="88">
        <f>旧栃木市２!S13+旧岩舟町!S13</f>
        <v>478525</v>
      </c>
      <c r="T13" s="88">
        <f>旧栃木市２!T13+旧岩舟町!T13</f>
        <v>1328731</v>
      </c>
      <c r="U13" s="88">
        <f>旧栃木市２!U13+旧岩舟町!U13</f>
        <v>716300</v>
      </c>
      <c r="V13" s="88">
        <f>旧栃木市２!V13+旧岩舟町!V13</f>
        <v>313192</v>
      </c>
      <c r="W13" s="88">
        <f>旧栃木市２!W13+旧岩舟町!W13</f>
        <v>1010823</v>
      </c>
      <c r="X13" s="88">
        <f>旧栃木市２!X13+旧岩舟町!X13</f>
        <v>103513</v>
      </c>
      <c r="Y13" s="88">
        <f>旧栃木市２!Y13+旧岩舟町!Y13</f>
        <v>482546</v>
      </c>
      <c r="Z13" s="88">
        <f>旧栃木市２!Z13+旧岩舟町!Z13</f>
        <v>1173289</v>
      </c>
      <c r="AA13" s="88">
        <f>旧栃木市２!AA13+旧岩舟町!AA13</f>
        <v>1413289</v>
      </c>
      <c r="AB13" s="162">
        <v>2602427</v>
      </c>
      <c r="AC13" s="162">
        <v>2027069</v>
      </c>
      <c r="AD13" s="162">
        <v>1649763</v>
      </c>
      <c r="AE13" s="162">
        <v>1880124</v>
      </c>
      <c r="AF13" s="162">
        <v>239287</v>
      </c>
      <c r="AG13" s="162">
        <v>5435019</v>
      </c>
    </row>
    <row r="14" spans="1:33" ht="14.1" customHeight="1" x14ac:dyDescent="0.2">
      <c r="A14" s="180"/>
      <c r="B14" s="52" t="s">
        <v>30</v>
      </c>
      <c r="C14" s="54"/>
      <c r="D14" s="54"/>
      <c r="E14" s="88">
        <f>旧栃木市２!E14+旧岩舟町!E14</f>
        <v>708940</v>
      </c>
      <c r="F14" s="88">
        <f>旧栃木市２!F14+旧岩舟町!F14</f>
        <v>-1036490</v>
      </c>
      <c r="G14" s="88">
        <f>旧栃木市２!G14+旧岩舟町!G14</f>
        <v>292004</v>
      </c>
      <c r="H14" s="88">
        <f>旧栃木市２!H14+旧岩舟町!H14</f>
        <v>132448</v>
      </c>
      <c r="I14" s="88">
        <f>旧栃木市２!I14+旧岩舟町!I14</f>
        <v>-208820</v>
      </c>
      <c r="J14" s="88">
        <f>旧栃木市２!J14+旧岩舟町!J14</f>
        <v>258298</v>
      </c>
      <c r="K14" s="88">
        <f>旧栃木市２!K14+旧岩舟町!K14</f>
        <v>291264</v>
      </c>
      <c r="L14" s="88">
        <f>旧栃木市２!L14+旧岩舟町!L14</f>
        <v>-298770</v>
      </c>
      <c r="M14" s="88">
        <f>旧栃木市２!M14+旧岩舟町!M14</f>
        <v>157522</v>
      </c>
      <c r="N14" s="88">
        <f>旧栃木市２!N14+旧岩舟町!N14</f>
        <v>65984</v>
      </c>
      <c r="O14" s="88">
        <f>旧栃木市２!O14+旧岩舟町!O14</f>
        <v>-147500</v>
      </c>
      <c r="P14" s="88">
        <f>旧栃木市２!P14+旧岩舟町!P14</f>
        <v>-1013099</v>
      </c>
      <c r="Q14" s="88">
        <f>旧栃木市２!Q14+旧岩舟町!Q14</f>
        <v>333965</v>
      </c>
      <c r="R14" s="88">
        <f>旧栃木市２!R14+旧岩舟町!R14</f>
        <v>-477483</v>
      </c>
      <c r="S14" s="88">
        <f>旧栃木市２!S14+旧岩舟町!S14</f>
        <v>55099</v>
      </c>
      <c r="T14" s="88">
        <f>旧栃木市２!T14+旧岩舟町!T14</f>
        <v>-523237</v>
      </c>
      <c r="U14" s="88">
        <f>旧栃木市２!U14+旧岩舟町!U14</f>
        <v>-126869</v>
      </c>
      <c r="V14" s="88">
        <f>旧栃木市２!V14+旧岩舟町!V14</f>
        <v>956529</v>
      </c>
      <c r="W14" s="88">
        <f>旧栃木市２!W14+旧岩舟町!W14</f>
        <v>187765</v>
      </c>
      <c r="X14" s="88">
        <f>旧栃木市２!X14+旧岩舟町!X14</f>
        <v>1163519</v>
      </c>
      <c r="Y14" s="88">
        <f>旧栃木市２!Y14+旧岩舟町!Y14</f>
        <v>1644723</v>
      </c>
      <c r="Z14" s="88">
        <f>旧栃木市２!Z14+旧岩舟町!Z14</f>
        <v>497319</v>
      </c>
      <c r="AA14" s="88">
        <f>旧栃木市２!AA14+旧岩舟町!AA14</f>
        <v>497546</v>
      </c>
      <c r="AB14" s="162">
        <v>-1225708</v>
      </c>
      <c r="AC14" s="162">
        <v>-105671</v>
      </c>
      <c r="AD14" s="162">
        <v>-1209962</v>
      </c>
      <c r="AE14" s="162">
        <v>69171</v>
      </c>
      <c r="AF14" s="162">
        <v>1096687</v>
      </c>
      <c r="AG14" s="162">
        <v>-1764722</v>
      </c>
    </row>
    <row r="15" spans="1:33" ht="14.1" customHeight="1" x14ac:dyDescent="0.2">
      <c r="A15" s="180"/>
      <c r="B15" s="3" t="s">
        <v>31</v>
      </c>
      <c r="C15" s="56"/>
      <c r="D15" s="56"/>
      <c r="E15" s="90">
        <f>+E9/E19*100</f>
        <v>5.473741414097745</v>
      </c>
      <c r="F15" s="90">
        <f t="shared" ref="F15:AA15" si="0">+F9/F19*100</f>
        <v>6.1551010095744765</v>
      </c>
      <c r="G15" s="90">
        <f t="shared" si="0"/>
        <v>6.5594876051548585</v>
      </c>
      <c r="H15" s="90">
        <f t="shared" si="0"/>
        <v>5.8006172746288218</v>
      </c>
      <c r="I15" s="90">
        <f t="shared" si="0"/>
        <v>5.0949456115381295</v>
      </c>
      <c r="J15" s="90">
        <f t="shared" si="0"/>
        <v>5.3122363860927244</v>
      </c>
      <c r="K15" s="90">
        <f t="shared" si="0"/>
        <v>5.3992215789878877</v>
      </c>
      <c r="L15" s="90">
        <f t="shared" si="0"/>
        <v>5.8051492423028233</v>
      </c>
      <c r="M15" s="90">
        <f t="shared" si="0"/>
        <v>6.0486053336737413</v>
      </c>
      <c r="N15" s="90">
        <f t="shared" si="0"/>
        <v>5.9194023799075932</v>
      </c>
      <c r="O15" s="90">
        <f t="shared" si="0"/>
        <v>6.0623261418962446</v>
      </c>
      <c r="P15" s="90">
        <f t="shared" si="0"/>
        <v>5.4071970819797635</v>
      </c>
      <c r="Q15" s="90">
        <f t="shared" si="0"/>
        <v>6.9955864154220793</v>
      </c>
      <c r="R15" s="90">
        <f t="shared" si="0"/>
        <v>6.7577633074671617</v>
      </c>
      <c r="S15" s="90">
        <f t="shared" si="0"/>
        <v>6.6878860251018581</v>
      </c>
      <c r="T15" s="90">
        <f t="shared" si="0"/>
        <v>6.8789806418494273</v>
      </c>
      <c r="U15" s="90">
        <f t="shared" si="0"/>
        <v>6.78548100229124</v>
      </c>
      <c r="V15" s="90">
        <f t="shared" si="0"/>
        <v>6.8111128712885165</v>
      </c>
      <c r="W15" s="90">
        <f t="shared" si="0"/>
        <v>8.2525179848514743</v>
      </c>
      <c r="X15" s="90">
        <f t="shared" si="0"/>
        <v>7.5532990192603719</v>
      </c>
      <c r="Y15" s="90">
        <f t="shared" si="0"/>
        <v>8.9464258055690227</v>
      </c>
      <c r="Z15" s="90">
        <f t="shared" si="0"/>
        <v>9.5224260126842424</v>
      </c>
      <c r="AA15" s="90">
        <f t="shared" si="0"/>
        <v>9.6180858850335067</v>
      </c>
      <c r="AB15" s="163">
        <f t="shared" ref="AB15:AC15" si="1">+AB9/AB19*100</f>
        <v>8.3495957862654091</v>
      </c>
      <c r="AC15" s="163">
        <f t="shared" si="1"/>
        <v>9.4246158151015713</v>
      </c>
      <c r="AD15" s="163">
        <f t="shared" ref="AD15" si="2">+AD9/AD19*100</f>
        <v>5.8877523577181208</v>
      </c>
      <c r="AE15" s="163">
        <f t="shared" ref="AE15" si="3">+AE9/AE19*100</f>
        <v>7.4169425610598863</v>
      </c>
      <c r="AF15" s="163">
        <f t="shared" ref="AF15:AG15" si="4">+AF9/AF19*100</f>
        <v>7.4283538415585353</v>
      </c>
      <c r="AG15" s="163">
        <f t="shared" si="4"/>
        <v>14.137489607205488</v>
      </c>
    </row>
    <row r="16" spans="1:33" ht="14.1" customHeight="1" x14ac:dyDescent="0.2">
      <c r="A16" s="181" t="s">
        <v>32</v>
      </c>
      <c r="B16" s="181"/>
      <c r="C16" s="57"/>
      <c r="D16" s="58"/>
      <c r="E16" s="88">
        <f>旧栃木市２!E16+旧岩舟町!E16</f>
        <v>16000796</v>
      </c>
      <c r="F16" s="88">
        <f>旧栃木市２!F16+旧岩舟町!F16</f>
        <v>17519410</v>
      </c>
      <c r="G16" s="88">
        <f>旧栃木市２!G16+旧岩舟町!G16</f>
        <v>18202866</v>
      </c>
      <c r="H16" s="88">
        <f>旧栃木市２!H16+旧岩舟町!H16</f>
        <v>17927588</v>
      </c>
      <c r="I16" s="88">
        <f>旧栃木市２!I16+旧岩舟町!I16</f>
        <v>18465462</v>
      </c>
      <c r="J16" s="88">
        <f>旧栃木市２!J16+旧岩舟町!J16</f>
        <v>18765595</v>
      </c>
      <c r="K16" s="88">
        <f>旧栃木市２!K16+旧岩舟町!K16</f>
        <v>19395735</v>
      </c>
      <c r="L16" s="88">
        <f>旧栃木市２!L16+旧岩舟町!L16</f>
        <v>19615156</v>
      </c>
      <c r="M16" s="88">
        <f>旧栃木市２!M16+旧岩舟町!M16</f>
        <v>18924281</v>
      </c>
      <c r="N16" s="88">
        <f>旧栃木市２!N16+旧岩舟町!N16</f>
        <v>18595215</v>
      </c>
      <c r="O16" s="88">
        <f>旧栃木市２!O16+旧岩舟町!O16</f>
        <v>18866467</v>
      </c>
      <c r="P16" s="88">
        <f>旧栃木市２!P16+旧岩舟町!P16</f>
        <v>18428214</v>
      </c>
      <c r="Q16" s="88">
        <f>旧栃木市２!Q16+旧岩舟町!Q16</f>
        <v>17824559</v>
      </c>
      <c r="R16" s="88">
        <f>旧栃木市２!R16+旧岩舟町!R16</f>
        <v>17885838</v>
      </c>
      <c r="S16" s="88">
        <f>旧栃木市２!S16+旧岩舟町!S16</f>
        <v>18209870</v>
      </c>
      <c r="T16" s="88">
        <f>旧栃木市２!T16+旧岩舟町!T16</f>
        <v>18726504</v>
      </c>
      <c r="U16" s="88">
        <f>旧栃木市２!U16+旧岩舟町!U16</f>
        <v>19303955</v>
      </c>
      <c r="V16" s="88">
        <f>旧栃木市２!V16+旧岩舟町!V16</f>
        <v>19112720</v>
      </c>
      <c r="W16" s="88">
        <f>旧栃木市２!W16+旧岩舟町!W16</f>
        <v>18792259</v>
      </c>
      <c r="X16" s="88">
        <f>旧栃木市２!X16+旧岩舟町!X16</f>
        <v>17633540</v>
      </c>
      <c r="Y16" s="88">
        <f>旧栃木市２!Y16+旧岩舟町!Y16</f>
        <v>17829244</v>
      </c>
      <c r="Z16" s="88">
        <f>旧栃木市２!Z16+旧岩舟町!Z16</f>
        <v>17533297</v>
      </c>
      <c r="AA16" s="88">
        <f>旧栃木市２!AA16+旧岩舟町!AA16</f>
        <v>17584676</v>
      </c>
      <c r="AB16" s="162">
        <v>18599662</v>
      </c>
      <c r="AC16" s="162">
        <v>19200769</v>
      </c>
      <c r="AD16" s="162">
        <v>19717319</v>
      </c>
      <c r="AE16" s="162">
        <v>19763529</v>
      </c>
      <c r="AF16" s="162">
        <v>19856235</v>
      </c>
      <c r="AG16" s="162">
        <v>20206822</v>
      </c>
    </row>
    <row r="17" spans="1:33" ht="14.1" customHeight="1" x14ac:dyDescent="0.2">
      <c r="A17" s="181" t="s">
        <v>33</v>
      </c>
      <c r="B17" s="181"/>
      <c r="C17" s="57"/>
      <c r="D17" s="58"/>
      <c r="E17" s="88">
        <f>旧栃木市２!E17+旧岩舟町!E17</f>
        <v>23298781</v>
      </c>
      <c r="F17" s="88">
        <f>旧栃木市２!F17+旧岩舟町!F17</f>
        <v>25487625</v>
      </c>
      <c r="G17" s="88">
        <f>旧栃木市２!G17+旧岩舟町!G17</f>
        <v>25874990</v>
      </c>
      <c r="H17" s="88">
        <f>旧栃木市２!H17+旧岩舟町!H17</f>
        <v>26050271</v>
      </c>
      <c r="I17" s="88">
        <f>旧栃木市２!I17+旧岩舟町!I17</f>
        <v>26977337</v>
      </c>
      <c r="J17" s="88">
        <f>旧栃木市２!J17+旧岩舟町!J17</f>
        <v>27718272</v>
      </c>
      <c r="K17" s="88">
        <f>旧栃木市２!K17+旧岩舟町!K17</f>
        <v>28661782</v>
      </c>
      <c r="L17" s="88">
        <f>旧栃木市２!L17+旧岩舟町!L17</f>
        <v>29608397</v>
      </c>
      <c r="M17" s="88">
        <f>旧栃木市２!M17+旧岩舟町!M17</f>
        <v>29981589</v>
      </c>
      <c r="N17" s="88">
        <f>旧栃木市２!N17+旧岩舟町!N17</f>
        <v>30037929</v>
      </c>
      <c r="O17" s="88">
        <f>旧栃木市２!O17+旧岩舟町!O17</f>
        <v>29147773</v>
      </c>
      <c r="P17" s="88">
        <f>旧栃木市２!P17+旧岩舟町!P17</f>
        <v>27601808</v>
      </c>
      <c r="Q17" s="88">
        <f>旧栃木市２!Q17+旧岩舟町!Q17</f>
        <v>25462990</v>
      </c>
      <c r="R17" s="88">
        <f>旧栃木市２!R17+旧岩舟町!R17</f>
        <v>25336104</v>
      </c>
      <c r="S17" s="88">
        <f>旧栃木市２!S17+旧岩舟町!S17</f>
        <v>25992156</v>
      </c>
      <c r="T17" s="88">
        <f>旧栃木市２!T17+旧岩舟町!T17</f>
        <v>26107262</v>
      </c>
      <c r="U17" s="88">
        <f>旧栃木市２!U17+旧岩舟町!U17</f>
        <v>26450382</v>
      </c>
      <c r="V17" s="88">
        <f>旧栃木市２!V17+旧岩舟町!V17</f>
        <v>27120472</v>
      </c>
      <c r="W17" s="88">
        <f>旧栃木市２!W17+旧岩舟町!W17</f>
        <v>27150175</v>
      </c>
      <c r="X17" s="88">
        <f>旧栃木市２!X17+旧岩舟町!X17</f>
        <v>25965854</v>
      </c>
      <c r="Y17" s="88">
        <f>旧栃木市２!Y17+旧岩舟町!Y17</f>
        <v>26153915</v>
      </c>
      <c r="Z17" s="88">
        <f>旧栃木市２!Z17+旧岩舟町!Z17</f>
        <v>25315833</v>
      </c>
      <c r="AA17" s="88">
        <f>旧栃木市２!AA17+旧岩舟町!AA17</f>
        <v>25332865</v>
      </c>
      <c r="AB17" s="162">
        <v>25913344</v>
      </c>
      <c r="AC17" s="162">
        <v>26222967</v>
      </c>
      <c r="AD17" s="162">
        <v>26971342</v>
      </c>
      <c r="AE17" s="162">
        <v>26824062</v>
      </c>
      <c r="AF17" s="162">
        <v>26827220</v>
      </c>
      <c r="AG17" s="162">
        <v>27130598</v>
      </c>
    </row>
    <row r="18" spans="1:33" ht="14.1" customHeight="1" x14ac:dyDescent="0.2">
      <c r="A18" s="181" t="s">
        <v>34</v>
      </c>
      <c r="B18" s="181"/>
      <c r="C18" s="57"/>
      <c r="D18" s="58"/>
      <c r="E18" s="88">
        <f>旧栃木市２!E18+旧岩舟町!E18</f>
        <v>19544440</v>
      </c>
      <c r="F18" s="88">
        <f>旧栃木市２!F18+旧岩舟町!F18</f>
        <v>23156700</v>
      </c>
      <c r="G18" s="88">
        <f>旧栃木市２!G18+旧岩舟町!G18</f>
        <v>24064908</v>
      </c>
      <c r="H18" s="88">
        <f>旧栃木市２!H18+旧岩舟町!H18</f>
        <v>23684147</v>
      </c>
      <c r="I18" s="88">
        <f>旧栃木市２!I18+旧岩舟町!I18</f>
        <v>24401420</v>
      </c>
      <c r="J18" s="88">
        <f>旧栃木市２!J18+旧岩舟町!J18</f>
        <v>24793170</v>
      </c>
      <c r="K18" s="88">
        <f>旧栃木市２!K18+旧岩舟町!K18</f>
        <v>25620262</v>
      </c>
      <c r="L18" s="88">
        <f>旧栃木市２!L18+旧岩舟町!L18</f>
        <v>25914498</v>
      </c>
      <c r="M18" s="88">
        <f>旧栃木市２!M18+旧岩舟町!M18</f>
        <v>24988983</v>
      </c>
      <c r="N18" s="88">
        <f>旧栃木市２!N18+旧岩舟町!N18</f>
        <v>24562510</v>
      </c>
      <c r="O18" s="88">
        <f>旧栃木市２!O18+旧岩舟町!O18</f>
        <v>24906230</v>
      </c>
      <c r="P18" s="88">
        <f>旧栃木市２!P18+旧岩舟町!P18</f>
        <v>24323320</v>
      </c>
      <c r="Q18" s="88">
        <f>旧栃木市２!Q18+旧岩舟町!Q18</f>
        <v>23504092</v>
      </c>
      <c r="R18" s="88">
        <f>旧栃木市２!R18+旧岩舟町!R18</f>
        <v>23571874</v>
      </c>
      <c r="S18" s="88">
        <f>旧栃木市２!S18+旧岩舟町!S18</f>
        <v>23794523</v>
      </c>
      <c r="T18" s="88">
        <f>旧栃木市２!T18+旧岩舟町!T18</f>
        <v>24255506</v>
      </c>
      <c r="U18" s="88">
        <f>旧栃木市２!U18+旧岩舟町!U18</f>
        <v>24995404</v>
      </c>
      <c r="V18" s="88">
        <f>旧栃木市２!V18+旧岩舟町!V18</f>
        <v>24684658</v>
      </c>
      <c r="W18" s="88">
        <f>旧栃木市２!W18+旧岩舟町!W18</f>
        <v>24247438</v>
      </c>
      <c r="X18" s="88">
        <f>旧栃木市２!X18+旧岩舟町!X18</f>
        <v>22702619</v>
      </c>
      <c r="Y18" s="88">
        <f>旧栃木市２!Y18+旧岩舟町!Y18</f>
        <v>22899494</v>
      </c>
      <c r="Z18" s="88">
        <f>旧栃木市２!Z18+旧岩舟町!Z18</f>
        <v>22643334</v>
      </c>
      <c r="AA18" s="88">
        <f>旧栃木市２!AA18+旧岩舟町!AA18</f>
        <v>22709901</v>
      </c>
      <c r="AB18" s="162">
        <v>23978631</v>
      </c>
      <c r="AC18" s="162">
        <v>24463181</v>
      </c>
      <c r="AD18" s="162">
        <v>25151663</v>
      </c>
      <c r="AE18" s="162">
        <v>25237827</v>
      </c>
      <c r="AF18" s="162">
        <v>25373085</v>
      </c>
      <c r="AG18" s="162">
        <v>25803021</v>
      </c>
    </row>
    <row r="19" spans="1:33" ht="14.1" customHeight="1" x14ac:dyDescent="0.2">
      <c r="A19" s="181" t="s">
        <v>35</v>
      </c>
      <c r="B19" s="181"/>
      <c r="C19" s="57"/>
      <c r="D19" s="58"/>
      <c r="E19" s="88">
        <f>旧栃木市２!E19+旧岩舟町!E19</f>
        <v>28404557</v>
      </c>
      <c r="F19" s="88">
        <f>旧栃木市２!F19+旧岩舟町!F19</f>
        <v>31078044</v>
      </c>
      <c r="G19" s="88">
        <f>旧栃木市２!G19+旧岩舟町!G19</f>
        <v>31679944</v>
      </c>
      <c r="H19" s="88">
        <f>旧栃木市２!H19+旧岩舟町!H19</f>
        <v>31719107</v>
      </c>
      <c r="I19" s="88">
        <f>旧栃木市２!I19+旧岩舟町!I19</f>
        <v>32926377</v>
      </c>
      <c r="J19" s="88">
        <f>旧栃木市２!J19+旧岩舟町!J19</f>
        <v>33738973</v>
      </c>
      <c r="K19" s="88">
        <f>旧栃木市２!K19+旧岩舟町!K19</f>
        <v>34863396</v>
      </c>
      <c r="L19" s="88">
        <f>旧栃木市２!L19+旧岩舟町!L19</f>
        <v>35901282</v>
      </c>
      <c r="M19" s="88">
        <f>旧栃木市２!M19+旧岩舟町!M19</f>
        <v>36027363</v>
      </c>
      <c r="N19" s="88">
        <f>旧栃木市２!N19+旧岩舟町!N19</f>
        <v>36013247</v>
      </c>
      <c r="O19" s="88">
        <f>旧栃木市２!O19+旧岩舟町!O19</f>
        <v>35174518</v>
      </c>
      <c r="P19" s="88">
        <f>旧栃木市２!P19+旧岩舟町!P19</f>
        <v>33482153</v>
      </c>
      <c r="Q19" s="88">
        <f>旧栃木市２!Q19+旧岩舟町!Q19</f>
        <v>31170582</v>
      </c>
      <c r="R19" s="88">
        <f>旧栃木市２!R19+旧岩舟町!R19</f>
        <v>31033197</v>
      </c>
      <c r="S19" s="88">
        <f>旧栃木市２!S19+旧岩舟町!S19</f>
        <v>31651601</v>
      </c>
      <c r="T19" s="88">
        <f>旧栃木市２!T19+旧岩舟町!T19</f>
        <v>31608753</v>
      </c>
      <c r="U19" s="88">
        <f>旧栃木市２!U19+旧岩舟町!U19</f>
        <v>32099213</v>
      </c>
      <c r="V19" s="88">
        <f>旧栃木市２!V19+旧岩舟町!V19</f>
        <v>34251598</v>
      </c>
      <c r="W19" s="88">
        <f>旧栃木市２!W19+旧岩舟町!W19</f>
        <v>35022947</v>
      </c>
      <c r="X19" s="88">
        <f>旧栃木市２!X19+旧岩舟町!X19</f>
        <v>36735948</v>
      </c>
      <c r="Y19" s="88">
        <f>旧栃木市２!Y19+旧岩舟町!Y19</f>
        <v>36490852</v>
      </c>
      <c r="Z19" s="88">
        <f>旧栃木市２!Z19+旧岩舟町!Z19</f>
        <v>36256958</v>
      </c>
      <c r="AA19" s="88">
        <f>旧栃木市２!AA19+旧岩舟町!AA19</f>
        <v>36282084</v>
      </c>
      <c r="AB19" s="162">
        <v>36913763</v>
      </c>
      <c r="AC19" s="162">
        <v>36824196</v>
      </c>
      <c r="AD19" s="162">
        <v>36535538</v>
      </c>
      <c r="AE19" s="162">
        <v>36126746</v>
      </c>
      <c r="AF19" s="162">
        <v>35939645</v>
      </c>
      <c r="AG19" s="162">
        <v>35389904</v>
      </c>
    </row>
    <row r="20" spans="1:33" ht="14.1" customHeight="1" x14ac:dyDescent="0.2">
      <c r="A20" s="181" t="s">
        <v>36</v>
      </c>
      <c r="B20" s="181"/>
      <c r="C20" s="59"/>
      <c r="D20" s="60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164">
        <v>0.7</v>
      </c>
      <c r="AC20" s="164">
        <v>0.72</v>
      </c>
      <c r="AD20" s="164">
        <v>0.73</v>
      </c>
      <c r="AE20" s="164">
        <v>0.73</v>
      </c>
      <c r="AF20" s="164">
        <v>0.74</v>
      </c>
      <c r="AG20" s="164">
        <v>0.74</v>
      </c>
    </row>
    <row r="21" spans="1:33" ht="14.1" customHeight="1" x14ac:dyDescent="0.2">
      <c r="A21" s="181" t="s">
        <v>37</v>
      </c>
      <c r="B21" s="181"/>
      <c r="C21" s="62"/>
      <c r="D21" s="63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165">
        <v>94</v>
      </c>
      <c r="AC21" s="165">
        <v>93.3</v>
      </c>
      <c r="AD21" s="165">
        <v>95.7</v>
      </c>
      <c r="AE21" s="165">
        <v>96</v>
      </c>
      <c r="AF21" s="165">
        <v>96</v>
      </c>
      <c r="AG21" s="165">
        <v>96.6</v>
      </c>
    </row>
    <row r="22" spans="1:33" ht="14.1" customHeight="1" x14ac:dyDescent="0.2">
      <c r="A22" s="181" t="s">
        <v>38</v>
      </c>
      <c r="B22" s="181"/>
      <c r="C22" s="62"/>
      <c r="D22" s="63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165">
        <v>14.1</v>
      </c>
      <c r="AC22" s="165">
        <v>14.6</v>
      </c>
      <c r="AD22" s="165">
        <v>15.2</v>
      </c>
      <c r="AE22" s="165">
        <v>15.7</v>
      </c>
      <c r="AF22" s="165">
        <v>14.6</v>
      </c>
      <c r="AG22" s="165">
        <v>12.8</v>
      </c>
    </row>
    <row r="23" spans="1:33" ht="14.1" customHeight="1" x14ac:dyDescent="0.2">
      <c r="A23" s="181" t="s">
        <v>39</v>
      </c>
      <c r="B23" s="181"/>
      <c r="C23" s="62"/>
      <c r="D23" s="63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165"/>
      <c r="AC23" s="165"/>
      <c r="AD23" s="165"/>
      <c r="AE23" s="165"/>
      <c r="AF23" s="165"/>
      <c r="AG23" s="165"/>
    </row>
    <row r="24" spans="1:33" ht="14.1" customHeight="1" x14ac:dyDescent="0.2">
      <c r="A24" s="151" t="s">
        <v>194</v>
      </c>
      <c r="B24" s="151"/>
      <c r="C24" s="62"/>
      <c r="D24" s="63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165">
        <v>8.9</v>
      </c>
      <c r="AC24" s="165">
        <v>9.6</v>
      </c>
      <c r="AD24" s="165">
        <v>10.5</v>
      </c>
      <c r="AE24" s="165">
        <v>10.8</v>
      </c>
      <c r="AF24" s="165">
        <v>9.8000000000000007</v>
      </c>
      <c r="AG24" s="165">
        <v>9.4</v>
      </c>
    </row>
    <row r="25" spans="1:33" ht="14.1" customHeight="1" x14ac:dyDescent="0.2">
      <c r="A25" s="181" t="s">
        <v>195</v>
      </c>
      <c r="B25" s="181"/>
      <c r="C25" s="62"/>
      <c r="D25" s="63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165"/>
      <c r="AC25" s="165"/>
      <c r="AD25" s="165"/>
      <c r="AE25" s="165"/>
      <c r="AF25" s="165"/>
      <c r="AG25" s="165"/>
    </row>
    <row r="26" spans="1:33" ht="14.1" customHeight="1" x14ac:dyDescent="0.2">
      <c r="A26" s="177" t="s">
        <v>198</v>
      </c>
      <c r="B26" s="178"/>
      <c r="C26" s="62"/>
      <c r="D26" s="63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165">
        <v>57.1</v>
      </c>
      <c r="AC26" s="165">
        <v>14.6</v>
      </c>
      <c r="AD26" s="165">
        <v>63.9</v>
      </c>
      <c r="AE26" s="165">
        <v>63.4</v>
      </c>
      <c r="AF26" s="165">
        <v>43.3</v>
      </c>
      <c r="AG26" s="165">
        <v>45.2</v>
      </c>
    </row>
    <row r="27" spans="1:33" ht="14.1" customHeight="1" x14ac:dyDescent="0.2">
      <c r="A27" s="179" t="s">
        <v>199</v>
      </c>
      <c r="B27" s="179"/>
      <c r="C27" s="54"/>
      <c r="D27" s="54"/>
      <c r="E27" s="89">
        <f>SUM(E28:E30)</f>
        <v>12147584</v>
      </c>
      <c r="F27" s="89">
        <f t="shared" ref="F27:AA27" si="5">SUM(F28:F30)</f>
        <v>11225113</v>
      </c>
      <c r="G27" s="89">
        <f t="shared" si="5"/>
        <v>11415189</v>
      </c>
      <c r="H27" s="89">
        <f t="shared" si="5"/>
        <v>12120646</v>
      </c>
      <c r="I27" s="89">
        <f t="shared" si="5"/>
        <v>12212682</v>
      </c>
      <c r="J27" s="89">
        <f t="shared" si="5"/>
        <v>12372632</v>
      </c>
      <c r="K27" s="89">
        <f t="shared" si="5"/>
        <v>12948871</v>
      </c>
      <c r="L27" s="89">
        <f t="shared" si="5"/>
        <v>12822797</v>
      </c>
      <c r="M27" s="89">
        <f t="shared" si="5"/>
        <v>13606766</v>
      </c>
      <c r="N27" s="89">
        <f t="shared" si="5"/>
        <v>13840974</v>
      </c>
      <c r="O27" s="89">
        <f t="shared" si="5"/>
        <v>14089374</v>
      </c>
      <c r="P27" s="89">
        <f t="shared" si="5"/>
        <v>13114048</v>
      </c>
      <c r="Q27" s="89">
        <f t="shared" si="5"/>
        <v>12873976</v>
      </c>
      <c r="R27" s="89">
        <f t="shared" si="5"/>
        <v>11993975</v>
      </c>
      <c r="S27" s="89">
        <f t="shared" si="5"/>
        <v>11012624</v>
      </c>
      <c r="T27" s="89">
        <f t="shared" si="5"/>
        <v>10676410</v>
      </c>
      <c r="U27" s="89">
        <f t="shared" si="5"/>
        <v>10574042</v>
      </c>
      <c r="V27" s="89">
        <f t="shared" si="5"/>
        <v>11361013</v>
      </c>
      <c r="W27" s="89">
        <f t="shared" si="5"/>
        <v>10336858</v>
      </c>
      <c r="X27" s="89">
        <f t="shared" si="5"/>
        <v>13019521</v>
      </c>
      <c r="Y27" s="89">
        <f t="shared" si="5"/>
        <v>15077132</v>
      </c>
      <c r="Z27" s="89">
        <f t="shared" si="5"/>
        <v>16086639</v>
      </c>
      <c r="AA27" s="89">
        <f t="shared" si="5"/>
        <v>15612532</v>
      </c>
      <c r="AB27" s="166">
        <f t="shared" ref="AB27" si="6">SUM(AB28:AB30)</f>
        <v>14418275</v>
      </c>
      <c r="AC27" s="166">
        <f t="shared" ref="AC27" si="7">SUM(AC28:AC30)</f>
        <v>13298658</v>
      </c>
      <c r="AD27" s="166">
        <f t="shared" ref="AD27" si="8">SUM(AD28:AD30)</f>
        <v>13066822</v>
      </c>
      <c r="AE27" s="166">
        <f t="shared" ref="AE27" si="9">SUM(AE28:AE30)</f>
        <v>11425551</v>
      </c>
      <c r="AF27" s="166">
        <f t="shared" ref="AF27:AG27" si="10">SUM(AF28:AF30)</f>
        <v>12263730</v>
      </c>
      <c r="AG27" s="166">
        <f t="shared" si="10"/>
        <v>8024758</v>
      </c>
    </row>
    <row r="28" spans="1:33" ht="14.1" customHeight="1" x14ac:dyDescent="0.15">
      <c r="A28" s="65"/>
      <c r="B28" s="2" t="s">
        <v>18</v>
      </c>
      <c r="C28" s="54"/>
      <c r="D28" s="53"/>
      <c r="E28" s="88">
        <f>旧栃木市２!E28+旧岩舟町!E28</f>
        <v>3742935</v>
      </c>
      <c r="F28" s="88">
        <f>旧栃木市２!F28+旧岩舟町!F28</f>
        <v>2404682</v>
      </c>
      <c r="G28" s="88">
        <f>旧栃木市２!G28+旧岩舟町!G28</f>
        <v>2635529</v>
      </c>
      <c r="H28" s="88">
        <f>旧栃木市２!H28+旧岩舟町!H28</f>
        <v>3148393</v>
      </c>
      <c r="I28" s="88">
        <f>旧栃木市２!I28+旧岩舟町!I28</f>
        <v>3261896</v>
      </c>
      <c r="J28" s="88">
        <f>旧栃木市２!J28+旧岩舟町!J28</f>
        <v>3518481</v>
      </c>
      <c r="K28" s="88">
        <f>旧栃木市２!K28+旧岩舟町!K28</f>
        <v>3872809</v>
      </c>
      <c r="L28" s="88">
        <f>旧栃木市２!L28+旧岩舟町!L28</f>
        <v>3453468</v>
      </c>
      <c r="M28" s="88">
        <f>旧栃木市２!M28+旧岩舟町!M28</f>
        <v>3676960</v>
      </c>
      <c r="N28" s="88">
        <f>旧栃木市２!N28+旧岩舟町!N28</f>
        <v>4020330</v>
      </c>
      <c r="O28" s="88">
        <f>旧栃木市２!O28+旧岩舟町!O28</f>
        <v>4032205</v>
      </c>
      <c r="P28" s="88">
        <f>旧栃木市２!P28+旧岩舟町!P28</f>
        <v>3556054</v>
      </c>
      <c r="Q28" s="88">
        <f>旧栃木市２!Q28+旧岩舟町!Q28</f>
        <v>3589900</v>
      </c>
      <c r="R28" s="88">
        <f>旧栃木市２!R28+旧岩舟町!R28</f>
        <v>3305831</v>
      </c>
      <c r="S28" s="88">
        <f>旧栃木市２!S28+旧岩舟町!S28</f>
        <v>3466255</v>
      </c>
      <c r="T28" s="88">
        <f>旧栃木市２!T28+旧岩舟町!T28</f>
        <v>3030481</v>
      </c>
      <c r="U28" s="88">
        <f>旧栃木市２!U28+旧岩舟町!U28</f>
        <v>2919631</v>
      </c>
      <c r="V28" s="88">
        <f>旧栃木市２!V28+旧岩舟町!V28</f>
        <v>3886114</v>
      </c>
      <c r="W28" s="88">
        <f>旧栃木市２!W28+旧岩舟町!W28</f>
        <v>3654261</v>
      </c>
      <c r="X28" s="88">
        <f>旧栃木市２!X28+旧岩舟町!X28</f>
        <v>5020153</v>
      </c>
      <c r="Y28" s="88">
        <f>旧栃木市２!Y28+旧岩舟町!Y28</f>
        <v>6696584</v>
      </c>
      <c r="Z28" s="88">
        <f>旧栃木市２!Z28+旧岩舟町!Z28</f>
        <v>7005989</v>
      </c>
      <c r="AA28" s="88">
        <f>旧栃木市２!AA28+旧岩舟町!AA28</f>
        <v>6899012</v>
      </c>
      <c r="AB28" s="162">
        <v>8035633</v>
      </c>
      <c r="AC28" s="162">
        <v>7541573</v>
      </c>
      <c r="AD28" s="162">
        <v>7651028</v>
      </c>
      <c r="AE28" s="162">
        <v>6847656</v>
      </c>
      <c r="AF28" s="162">
        <v>7948775</v>
      </c>
      <c r="AG28" s="162">
        <v>3849733</v>
      </c>
    </row>
    <row r="29" spans="1:33" ht="14.1" customHeight="1" x14ac:dyDescent="0.15">
      <c r="A29" s="65"/>
      <c r="B29" s="2" t="s">
        <v>19</v>
      </c>
      <c r="C29" s="54"/>
      <c r="D29" s="53"/>
      <c r="E29" s="88">
        <f>旧栃木市２!E29+旧岩舟町!E29</f>
        <v>2162818</v>
      </c>
      <c r="F29" s="88">
        <f>旧栃木市２!F29+旧岩舟町!F29</f>
        <v>2333165</v>
      </c>
      <c r="G29" s="88">
        <f>旧栃木市２!G29+旧岩舟町!G29</f>
        <v>2058226</v>
      </c>
      <c r="H29" s="88">
        <f>旧栃木市２!H29+旧岩舟町!H29</f>
        <v>2194121</v>
      </c>
      <c r="I29" s="88">
        <f>旧栃木市２!I29+旧岩舟町!I29</f>
        <v>2268562</v>
      </c>
      <c r="J29" s="88">
        <f>旧栃木市２!J29+旧岩舟町!J29</f>
        <v>2111239</v>
      </c>
      <c r="K29" s="88">
        <f>旧栃木市２!K29+旧岩舟町!K29</f>
        <v>2081625</v>
      </c>
      <c r="L29" s="88">
        <f>旧栃木市２!L29+旧岩舟町!L29</f>
        <v>1699504</v>
      </c>
      <c r="M29" s="88">
        <f>旧栃木市２!M29+旧岩舟町!M29</f>
        <v>1530790</v>
      </c>
      <c r="N29" s="88">
        <f>旧栃木市２!N29+旧岩舟町!N29</f>
        <v>1844329</v>
      </c>
      <c r="O29" s="88">
        <f>旧栃木市２!O29+旧岩舟町!O29</f>
        <v>1989238</v>
      </c>
      <c r="P29" s="88">
        <f>旧栃木市２!P29+旧岩舟町!P29</f>
        <v>1767283</v>
      </c>
      <c r="Q29" s="88">
        <f>旧栃木市２!Q29+旧岩舟町!Q29</f>
        <v>1564386</v>
      </c>
      <c r="R29" s="88">
        <f>旧栃木市２!R29+旧岩舟町!R29</f>
        <v>972713</v>
      </c>
      <c r="S29" s="88">
        <f>旧栃木市２!S29+旧岩舟町!S29</f>
        <v>972942</v>
      </c>
      <c r="T29" s="88">
        <f>旧栃木市２!T29+旧岩舟町!T29</f>
        <v>945002</v>
      </c>
      <c r="U29" s="88">
        <f>旧栃木市２!U29+旧岩舟町!U29</f>
        <v>876888</v>
      </c>
      <c r="V29" s="88">
        <f>旧栃木市２!V29+旧岩舟町!V29</f>
        <v>861097</v>
      </c>
      <c r="W29" s="88">
        <f>旧栃木市２!W29+旧岩舟町!W29</f>
        <v>837004</v>
      </c>
      <c r="X29" s="88">
        <f>旧栃木市２!X29+旧岩舟町!X29</f>
        <v>2668340</v>
      </c>
      <c r="Y29" s="88">
        <f>旧栃木市２!Y29+旧岩舟町!Y29</f>
        <v>3055657</v>
      </c>
      <c r="Z29" s="88">
        <f>旧栃木市２!Z29+旧岩舟町!Z29</f>
        <v>2958041</v>
      </c>
      <c r="AA29" s="88">
        <f>旧栃木市２!AA29+旧岩舟町!AA29</f>
        <v>2771115</v>
      </c>
      <c r="AB29" s="162">
        <v>2480837</v>
      </c>
      <c r="AC29" s="162">
        <v>2414438</v>
      </c>
      <c r="AD29" s="162">
        <v>2106040</v>
      </c>
      <c r="AE29" s="162">
        <v>1412673</v>
      </c>
      <c r="AF29" s="162">
        <v>1177487</v>
      </c>
      <c r="AG29" s="162">
        <v>992662</v>
      </c>
    </row>
    <row r="30" spans="1:33" ht="14.1" customHeight="1" x14ac:dyDescent="0.15">
      <c r="A30" s="65"/>
      <c r="B30" s="2" t="s">
        <v>20</v>
      </c>
      <c r="C30" s="54"/>
      <c r="D30" s="53"/>
      <c r="E30" s="88">
        <f>旧栃木市２!E30+旧岩舟町!E30</f>
        <v>6241831</v>
      </c>
      <c r="F30" s="88">
        <f>旧栃木市２!F30+旧岩舟町!F30</f>
        <v>6487266</v>
      </c>
      <c r="G30" s="88">
        <f>旧栃木市２!G30+旧岩舟町!G30</f>
        <v>6721434</v>
      </c>
      <c r="H30" s="88">
        <f>旧栃木市２!H30+旧岩舟町!H30</f>
        <v>6778132</v>
      </c>
      <c r="I30" s="88">
        <f>旧栃木市２!I30+旧岩舟町!I30</f>
        <v>6682224</v>
      </c>
      <c r="J30" s="88">
        <f>旧栃木市２!J30+旧岩舟町!J30</f>
        <v>6742912</v>
      </c>
      <c r="K30" s="88">
        <f>旧栃木市２!K30+旧岩舟町!K30</f>
        <v>6994437</v>
      </c>
      <c r="L30" s="88">
        <f>旧栃木市２!L30+旧岩舟町!L30</f>
        <v>7669825</v>
      </c>
      <c r="M30" s="88">
        <f>旧栃木市２!M30+旧岩舟町!M30</f>
        <v>8399016</v>
      </c>
      <c r="N30" s="88">
        <f>旧栃木市２!N30+旧岩舟町!N30</f>
        <v>7976315</v>
      </c>
      <c r="O30" s="88">
        <f>旧栃木市２!O30+旧岩舟町!O30</f>
        <v>8067931</v>
      </c>
      <c r="P30" s="88">
        <f>旧栃木市２!P30+旧岩舟町!P30</f>
        <v>7790711</v>
      </c>
      <c r="Q30" s="88">
        <f>旧栃木市２!Q30+旧岩舟町!Q30</f>
        <v>7719690</v>
      </c>
      <c r="R30" s="88">
        <f>旧栃木市２!R30+旧岩舟町!R30</f>
        <v>7715431</v>
      </c>
      <c r="S30" s="88">
        <f>旧栃木市２!S30+旧岩舟町!S30</f>
        <v>6573427</v>
      </c>
      <c r="T30" s="88">
        <f>旧栃木市２!T30+旧岩舟町!T30</f>
        <v>6700927</v>
      </c>
      <c r="U30" s="88">
        <f>旧栃木市２!U30+旧岩舟町!U30</f>
        <v>6777523</v>
      </c>
      <c r="V30" s="88">
        <f>旧栃木市２!V30+旧岩舟町!V30</f>
        <v>6613802</v>
      </c>
      <c r="W30" s="88">
        <f>旧栃木市２!W30+旧岩舟町!W30</f>
        <v>5845593</v>
      </c>
      <c r="X30" s="88">
        <f>旧栃木市２!X30+旧岩舟町!X30</f>
        <v>5331028</v>
      </c>
      <c r="Y30" s="88">
        <f>旧栃木市２!Y30+旧岩舟町!Y30</f>
        <v>5324891</v>
      </c>
      <c r="Z30" s="88">
        <f>旧栃木市２!Z30+旧岩舟町!Z30</f>
        <v>6122609</v>
      </c>
      <c r="AA30" s="88">
        <f>旧栃木市２!AA30+旧岩舟町!AA30</f>
        <v>5942405</v>
      </c>
      <c r="AB30" s="162">
        <v>3901805</v>
      </c>
      <c r="AC30" s="162">
        <v>3342647</v>
      </c>
      <c r="AD30" s="162">
        <v>3309754</v>
      </c>
      <c r="AE30" s="162">
        <v>3165222</v>
      </c>
      <c r="AF30" s="162">
        <v>3137468</v>
      </c>
      <c r="AG30" s="162">
        <v>3182363</v>
      </c>
    </row>
    <row r="31" spans="1:33" ht="14.1" customHeight="1" x14ac:dyDescent="0.2">
      <c r="A31" s="179" t="s">
        <v>200</v>
      </c>
      <c r="B31" s="179"/>
      <c r="C31" s="54"/>
      <c r="D31" s="53"/>
      <c r="E31" s="88">
        <f>旧栃木市２!E31+旧岩舟町!E31</f>
        <v>30604739</v>
      </c>
      <c r="F31" s="88">
        <f>旧栃木市２!F31+旧岩舟町!F31</f>
        <v>33363233</v>
      </c>
      <c r="G31" s="88">
        <f>旧栃木市２!G31+旧岩舟町!G31</f>
        <v>35433692</v>
      </c>
      <c r="H31" s="88">
        <f>旧栃木市２!H31+旧岩舟町!H31</f>
        <v>38693785</v>
      </c>
      <c r="I31" s="88">
        <f>旧栃木市２!I31+旧岩舟町!I31</f>
        <v>41420699</v>
      </c>
      <c r="J31" s="88">
        <f>旧栃木市２!J31+旧岩舟町!J31</f>
        <v>43627681</v>
      </c>
      <c r="K31" s="88">
        <f>旧栃木市２!K31+旧岩舟町!K31</f>
        <v>44525628</v>
      </c>
      <c r="L31" s="88">
        <f>旧栃木市２!L31+旧岩舟町!L31</f>
        <v>46059551</v>
      </c>
      <c r="M31" s="88">
        <f>旧栃木市２!M31+旧岩舟町!M31</f>
        <v>47182135</v>
      </c>
      <c r="N31" s="88">
        <f>旧栃木市２!N31+旧岩舟町!N31</f>
        <v>48484543</v>
      </c>
      <c r="O31" s="88">
        <f>旧栃木市２!O31+旧岩舟町!O31</f>
        <v>49568868</v>
      </c>
      <c r="P31" s="88">
        <f>旧栃木市２!P31+旧岩舟町!P31</f>
        <v>51105640</v>
      </c>
      <c r="Q31" s="88">
        <f>旧栃木市２!Q31+旧岩舟町!Q31</f>
        <v>55518418</v>
      </c>
      <c r="R31" s="88">
        <f>旧栃木市２!R31+旧岩舟町!R31</f>
        <v>55714315</v>
      </c>
      <c r="S31" s="88">
        <f>旧栃木市２!S31+旧岩舟町!S31</f>
        <v>56018951</v>
      </c>
      <c r="T31" s="88">
        <f>旧栃木市２!T31+旧岩舟町!T31</f>
        <v>55064856</v>
      </c>
      <c r="U31" s="88">
        <f>旧栃木市２!U31+旧岩舟町!U31</f>
        <v>52924680</v>
      </c>
      <c r="V31" s="88">
        <f>旧栃木市２!V31+旧岩舟町!V31</f>
        <v>50171147</v>
      </c>
      <c r="W31" s="88">
        <f>旧栃木市２!W31+旧岩舟町!W31</f>
        <v>49052879</v>
      </c>
      <c r="X31" s="88">
        <f>旧栃木市２!X31+旧岩舟町!X31</f>
        <v>50416179</v>
      </c>
      <c r="Y31" s="88">
        <f>旧栃木市２!Y31+旧岩舟町!Y31</f>
        <v>52472823</v>
      </c>
      <c r="Z31" s="88">
        <f>旧栃木市２!Z31+旧岩舟町!Z31</f>
        <v>54155555</v>
      </c>
      <c r="AA31" s="88">
        <f>旧栃木市２!AA31+旧岩舟町!AA31</f>
        <v>54493650</v>
      </c>
      <c r="AB31" s="162">
        <v>60944834</v>
      </c>
      <c r="AC31" s="162">
        <v>62060549</v>
      </c>
      <c r="AD31" s="162">
        <v>60853830</v>
      </c>
      <c r="AE31" s="162">
        <v>59579313</v>
      </c>
      <c r="AF31" s="162">
        <v>59579313</v>
      </c>
      <c r="AG31" s="162">
        <v>58534807</v>
      </c>
    </row>
    <row r="32" spans="1:33" ht="14.1" customHeight="1" x14ac:dyDescent="0.2">
      <c r="A32" s="152"/>
      <c r="B32" s="48" t="s">
        <v>427</v>
      </c>
      <c r="C32" s="54"/>
      <c r="D32" s="53"/>
      <c r="E32" s="88">
        <f>旧栃木市２!E32+旧岩舟町!E32</f>
        <v>0</v>
      </c>
      <c r="F32" s="88">
        <f>旧栃木市２!F32+旧岩舟町!F32</f>
        <v>0</v>
      </c>
      <c r="G32" s="88">
        <f>旧栃木市２!G32+旧岩舟町!G32</f>
        <v>0</v>
      </c>
      <c r="H32" s="88">
        <f>旧栃木市２!H32+旧岩舟町!H32</f>
        <v>0</v>
      </c>
      <c r="I32" s="88">
        <f>旧栃木市２!I32+旧岩舟町!I32</f>
        <v>0</v>
      </c>
      <c r="J32" s="88">
        <f>旧栃木市２!J32+旧岩舟町!J32</f>
        <v>0</v>
      </c>
      <c r="K32" s="88">
        <f>旧栃木市２!K32+旧岩舟町!K32</f>
        <v>0</v>
      </c>
      <c r="L32" s="88">
        <f>旧栃木市２!L32+旧岩舟町!L32</f>
        <v>0</v>
      </c>
      <c r="M32" s="88">
        <f>旧栃木市２!M32+旧岩舟町!M32</f>
        <v>0</v>
      </c>
      <c r="N32" s="88">
        <f>旧栃木市２!N32+旧岩舟町!N32</f>
        <v>0</v>
      </c>
      <c r="O32" s="88">
        <f>旧栃木市２!O32+旧岩舟町!O32</f>
        <v>747700</v>
      </c>
      <c r="P32" s="88">
        <f>旧栃木市２!P32+旧岩舟町!P32</f>
        <v>2570900</v>
      </c>
      <c r="Q32" s="88">
        <f>旧栃木市２!Q32+旧岩舟町!Q32</f>
        <v>6132600</v>
      </c>
      <c r="R32" s="88">
        <f>旧栃木市２!R32+旧岩舟町!R32</f>
        <v>8692600</v>
      </c>
      <c r="S32" s="88">
        <f>旧栃木市２!S32+旧岩舟町!S32</f>
        <v>10534046</v>
      </c>
      <c r="T32" s="88">
        <f>旧栃木市２!T32+旧岩舟町!T32</f>
        <v>12069563</v>
      </c>
      <c r="U32" s="88">
        <f>旧栃木市２!U32+旧岩舟町!U32</f>
        <v>13256620</v>
      </c>
      <c r="V32" s="88">
        <f>旧栃木市２!V32+旧岩舟町!V32</f>
        <v>14221346</v>
      </c>
      <c r="W32" s="88">
        <f>旧栃木市２!W32+旧岩舟町!W32</f>
        <v>15909488</v>
      </c>
      <c r="X32" s="88">
        <f>旧栃木市２!X32+旧岩舟町!X32</f>
        <v>19007996</v>
      </c>
      <c r="Y32" s="88">
        <f>旧栃木市２!Y32+旧岩舟町!Y32</f>
        <v>21235289</v>
      </c>
      <c r="Z32" s="88">
        <f>旧栃木市２!Z32+旧岩舟町!Z32</f>
        <v>23494781</v>
      </c>
      <c r="AA32" s="88">
        <f>旧栃木市２!AA32+旧岩舟町!AA32</f>
        <v>25783344</v>
      </c>
      <c r="AB32" s="162">
        <v>27453644</v>
      </c>
      <c r="AC32" s="162">
        <v>28508892</v>
      </c>
      <c r="AD32" s="162">
        <v>28757389</v>
      </c>
      <c r="AE32" s="162">
        <v>28658338</v>
      </c>
      <c r="AF32" s="162">
        <v>28706347</v>
      </c>
      <c r="AG32" s="162"/>
    </row>
    <row r="33" spans="1:33" ht="14.1" customHeight="1" x14ac:dyDescent="0.2">
      <c r="A33" s="182" t="s">
        <v>201</v>
      </c>
      <c r="B33" s="182"/>
      <c r="C33" s="54"/>
      <c r="D33" s="54"/>
      <c r="E33" s="89">
        <f>SUM(E34:E37)</f>
        <v>1187246</v>
      </c>
      <c r="F33" s="89">
        <f t="shared" ref="F33:AA33" si="11">SUM(F34:F37)</f>
        <v>1016174</v>
      </c>
      <c r="G33" s="89">
        <f t="shared" si="11"/>
        <v>985795</v>
      </c>
      <c r="H33" s="89">
        <f t="shared" si="11"/>
        <v>1212910</v>
      </c>
      <c r="I33" s="89">
        <f t="shared" si="11"/>
        <v>733026</v>
      </c>
      <c r="J33" s="89">
        <f t="shared" si="11"/>
        <v>1055168</v>
      </c>
      <c r="K33" s="89">
        <f t="shared" si="11"/>
        <v>1281843</v>
      </c>
      <c r="L33" s="89">
        <f t="shared" si="11"/>
        <v>1738281</v>
      </c>
      <c r="M33" s="89">
        <f t="shared" si="11"/>
        <v>1087056</v>
      </c>
      <c r="N33" s="89">
        <f t="shared" si="11"/>
        <v>1088173</v>
      </c>
      <c r="O33" s="89">
        <f t="shared" si="11"/>
        <v>817100</v>
      </c>
      <c r="P33" s="89">
        <f t="shared" si="11"/>
        <v>697806</v>
      </c>
      <c r="Q33" s="89">
        <f t="shared" si="11"/>
        <v>933151</v>
      </c>
      <c r="R33" s="89">
        <f t="shared" si="11"/>
        <v>819601</v>
      </c>
      <c r="S33" s="89">
        <f t="shared" si="11"/>
        <v>2599286</v>
      </c>
      <c r="T33" s="89">
        <f t="shared" si="11"/>
        <v>2301933</v>
      </c>
      <c r="U33" s="89">
        <f t="shared" si="11"/>
        <v>1849179</v>
      </c>
      <c r="V33" s="89">
        <f t="shared" si="11"/>
        <v>4321682</v>
      </c>
      <c r="W33" s="89">
        <f t="shared" si="11"/>
        <v>4403403</v>
      </c>
      <c r="X33" s="89">
        <f t="shared" si="11"/>
        <v>3473463</v>
      </c>
      <c r="Y33" s="89">
        <f t="shared" si="11"/>
        <v>3900825</v>
      </c>
      <c r="Z33" s="89">
        <f t="shared" si="11"/>
        <v>2908568</v>
      </c>
      <c r="AA33" s="89">
        <f t="shared" si="11"/>
        <v>2907215</v>
      </c>
      <c r="AB33" s="166">
        <f t="shared" ref="AB33" si="12">SUM(AB34:AB37)</f>
        <v>361216</v>
      </c>
      <c r="AC33" s="166">
        <f t="shared" ref="AC33" si="13">SUM(AC34:AC37)</f>
        <v>7899504</v>
      </c>
      <c r="AD33" s="166">
        <f t="shared" ref="AD33" si="14">SUM(AD34:AD37)</f>
        <v>5478638</v>
      </c>
      <c r="AE33" s="166">
        <f t="shared" ref="AE33" si="15">SUM(AE34:AE37)</f>
        <v>9235339</v>
      </c>
      <c r="AF33" s="166">
        <f t="shared" ref="AF33:AG33" si="16">SUM(AF34:AF37)</f>
        <v>13081555</v>
      </c>
      <c r="AG33" s="166">
        <f t="shared" si="16"/>
        <v>9979181</v>
      </c>
    </row>
    <row r="34" spans="1:33" ht="14.1" customHeight="1" x14ac:dyDescent="0.2">
      <c r="A34" s="48"/>
      <c r="B34" s="48" t="s">
        <v>14</v>
      </c>
      <c r="C34" s="54"/>
      <c r="D34" s="53"/>
      <c r="E34" s="88">
        <f>旧栃木市２!E34+旧岩舟町!E34</f>
        <v>1136965</v>
      </c>
      <c r="F34" s="88">
        <f>旧栃木市２!F34+旧岩舟町!F34</f>
        <v>973575</v>
      </c>
      <c r="G34" s="88">
        <f>旧栃木市２!G34+旧岩舟町!G34</f>
        <v>828052</v>
      </c>
      <c r="H34" s="88">
        <f>旧栃木市２!H34+旧岩舟町!H34</f>
        <v>655281</v>
      </c>
      <c r="I34" s="88">
        <f>旧栃木市２!I34+旧岩舟町!I34</f>
        <v>495201</v>
      </c>
      <c r="J34" s="88">
        <f>旧栃木市２!J34+旧岩舟町!J34</f>
        <v>568389</v>
      </c>
      <c r="K34" s="88">
        <f>旧栃木市２!K34+旧岩舟町!K34</f>
        <v>528988</v>
      </c>
      <c r="L34" s="88">
        <f>旧栃木市２!L34+旧岩舟町!L34</f>
        <v>1202095</v>
      </c>
      <c r="M34" s="88">
        <f>旧栃木市２!M34+旧岩舟町!M34</f>
        <v>907244</v>
      </c>
      <c r="N34" s="88">
        <f>旧栃木市２!N34+旧岩舟町!N34</f>
        <v>934589</v>
      </c>
      <c r="O34" s="88">
        <f>旧栃木市２!O34+旧岩舟町!O34</f>
        <v>701749</v>
      </c>
      <c r="P34" s="88">
        <f>旧栃木市２!P34+旧岩舟町!P34</f>
        <v>529929</v>
      </c>
      <c r="Q34" s="88">
        <f>旧栃木市２!Q34+旧岩舟町!Q34</f>
        <v>493627</v>
      </c>
      <c r="R34" s="88">
        <f>旧栃木市２!R34+旧岩舟町!R34</f>
        <v>423209</v>
      </c>
      <c r="S34" s="88">
        <f>旧栃木市２!S34+旧岩舟町!S34</f>
        <v>871738</v>
      </c>
      <c r="T34" s="88">
        <f>旧栃木市２!T34+旧岩舟町!T34</f>
        <v>877448</v>
      </c>
      <c r="U34" s="88">
        <f>旧栃木市２!U34+旧岩舟町!U34</f>
        <v>695064</v>
      </c>
      <c r="V34" s="88">
        <f>旧栃木市２!V34+旧岩舟町!V34</f>
        <v>848266</v>
      </c>
      <c r="W34" s="88">
        <f>旧栃木市２!W34+旧岩舟町!W34</f>
        <v>455656</v>
      </c>
      <c r="X34" s="88">
        <f>旧栃木市２!X34+旧岩舟町!X34</f>
        <v>22479</v>
      </c>
      <c r="Y34" s="88">
        <f>旧栃木市２!Y34+旧岩舟町!Y34</f>
        <v>212393</v>
      </c>
      <c r="Z34" s="88">
        <f>旧栃木市２!Z34+旧岩舟町!Z34</f>
        <v>240562</v>
      </c>
      <c r="AA34" s="88">
        <f>旧栃木市２!AA34+旧岩舟町!AA34</f>
        <v>240562</v>
      </c>
      <c r="AB34" s="162">
        <v>250877</v>
      </c>
      <c r="AC34" s="162">
        <v>220328</v>
      </c>
      <c r="AD34" s="162">
        <v>193836</v>
      </c>
      <c r="AE34" s="162">
        <v>165541</v>
      </c>
      <c r="AF34" s="162">
        <v>140216</v>
      </c>
      <c r="AG34" s="162">
        <v>122638</v>
      </c>
    </row>
    <row r="35" spans="1:33" ht="14.1" customHeight="1" x14ac:dyDescent="0.2">
      <c r="A35" s="152"/>
      <c r="B35" s="48" t="s">
        <v>15</v>
      </c>
      <c r="C35" s="54"/>
      <c r="D35" s="53"/>
      <c r="E35" s="88">
        <f>旧栃木市２!E35+旧岩舟町!E35</f>
        <v>0</v>
      </c>
      <c r="F35" s="88">
        <f>旧栃木市２!F35+旧岩舟町!F35</f>
        <v>0</v>
      </c>
      <c r="G35" s="88">
        <f>旧栃木市２!G35+旧岩舟町!G35</f>
        <v>0</v>
      </c>
      <c r="H35" s="88">
        <f>旧栃木市２!H35+旧岩舟町!H35</f>
        <v>347998</v>
      </c>
      <c r="I35" s="88">
        <f>旧栃木市２!I35+旧岩舟町!I35</f>
        <v>0</v>
      </c>
      <c r="J35" s="88">
        <f>旧栃木市２!J35+旧岩舟町!J35</f>
        <v>0</v>
      </c>
      <c r="K35" s="88">
        <f>旧栃木市２!K35+旧岩舟町!K35</f>
        <v>0</v>
      </c>
      <c r="L35" s="88">
        <f>旧栃木市２!L35+旧岩舟町!L35</f>
        <v>0</v>
      </c>
      <c r="M35" s="88">
        <f>旧栃木市２!M35+旧岩舟町!M35</f>
        <v>0</v>
      </c>
      <c r="N35" s="88">
        <f>旧栃木市２!N35+旧岩舟町!N35</f>
        <v>0</v>
      </c>
      <c r="O35" s="88">
        <f>旧栃木市２!O35+旧岩舟町!O35</f>
        <v>0</v>
      </c>
      <c r="P35" s="88">
        <f>旧栃木市２!P35+旧岩舟町!P35</f>
        <v>0</v>
      </c>
      <c r="Q35" s="88">
        <f>旧栃木市２!Q35+旧岩舟町!Q35</f>
        <v>1</v>
      </c>
      <c r="R35" s="88">
        <f>旧栃木市２!R35+旧岩舟町!R35</f>
        <v>1</v>
      </c>
      <c r="S35" s="88">
        <f>旧栃木市２!S35+旧岩舟町!S35</f>
        <v>0</v>
      </c>
      <c r="T35" s="88">
        <f>旧栃木市２!T35+旧岩舟町!T35</f>
        <v>0</v>
      </c>
      <c r="U35" s="88">
        <f>旧栃木市２!U35+旧岩舟町!U35</f>
        <v>0</v>
      </c>
      <c r="V35" s="88">
        <f>旧栃木市２!V35+旧岩舟町!V35</f>
        <v>0</v>
      </c>
      <c r="W35" s="88">
        <f>旧栃木市２!W35+旧岩舟町!W35</f>
        <v>0</v>
      </c>
      <c r="X35" s="88">
        <f>旧栃木市２!X35+旧岩舟町!X35</f>
        <v>0</v>
      </c>
      <c r="Y35" s="88">
        <f>旧栃木市２!Y35+旧岩舟町!Y35</f>
        <v>0</v>
      </c>
      <c r="Z35" s="88">
        <f>旧栃木市２!Z35+旧岩舟町!Z35</f>
        <v>0</v>
      </c>
      <c r="AA35" s="88">
        <f>旧栃木市２!AA35+旧岩舟町!AA35</f>
        <v>0</v>
      </c>
      <c r="AB35" s="162">
        <v>0</v>
      </c>
      <c r="AC35" s="162">
        <v>0</v>
      </c>
      <c r="AD35" s="162">
        <v>0</v>
      </c>
      <c r="AE35" s="162"/>
      <c r="AF35" s="175" t="s">
        <v>426</v>
      </c>
      <c r="AG35" s="175" t="s">
        <v>426</v>
      </c>
    </row>
    <row r="36" spans="1:33" ht="14.1" customHeight="1" x14ac:dyDescent="0.2">
      <c r="A36" s="152"/>
      <c r="B36" s="48" t="s">
        <v>16</v>
      </c>
      <c r="C36" s="54"/>
      <c r="D36" s="53"/>
      <c r="E36" s="88">
        <f>旧栃木市２!E36+旧岩舟町!E36</f>
        <v>50281</v>
      </c>
      <c r="F36" s="88">
        <f>旧栃木市２!F36+旧岩舟町!F36</f>
        <v>42599</v>
      </c>
      <c r="G36" s="88">
        <f>旧栃木市２!G36+旧岩舟町!G36</f>
        <v>157743</v>
      </c>
      <c r="H36" s="88">
        <f>旧栃木市２!H36+旧岩舟町!H36</f>
        <v>209631</v>
      </c>
      <c r="I36" s="88">
        <f>旧栃木市２!I36+旧岩舟町!I36</f>
        <v>237825</v>
      </c>
      <c r="J36" s="88">
        <f>旧栃木市２!J36+旧岩舟町!J36</f>
        <v>486779</v>
      </c>
      <c r="K36" s="88">
        <f>旧栃木市２!K36+旧岩舟町!K36</f>
        <v>752855</v>
      </c>
      <c r="L36" s="88">
        <f>旧栃木市２!L36+旧岩舟町!L36</f>
        <v>536186</v>
      </c>
      <c r="M36" s="88">
        <f>旧栃木市２!M36+旧岩舟町!M36</f>
        <v>179812</v>
      </c>
      <c r="N36" s="88">
        <f>旧栃木市２!N36+旧岩舟町!N36</f>
        <v>153584</v>
      </c>
      <c r="O36" s="88">
        <f>旧栃木市２!O36+旧岩舟町!O36</f>
        <v>115351</v>
      </c>
      <c r="P36" s="88">
        <f>旧栃木市２!P36+旧岩舟町!P36</f>
        <v>167877</v>
      </c>
      <c r="Q36" s="88">
        <f>旧栃木市２!Q36+旧岩舟町!Q36</f>
        <v>439522</v>
      </c>
      <c r="R36" s="88">
        <f>旧栃木市２!R36+旧岩舟町!R36</f>
        <v>396390</v>
      </c>
      <c r="S36" s="88">
        <f>旧栃木市２!S36+旧岩舟町!S36</f>
        <v>1727547</v>
      </c>
      <c r="T36" s="88">
        <f>旧栃木市２!T36+旧岩舟町!T36</f>
        <v>1418925</v>
      </c>
      <c r="U36" s="88">
        <f>旧栃木市２!U36+旧岩舟町!U36</f>
        <v>1154115</v>
      </c>
      <c r="V36" s="88">
        <f>旧栃木市２!V36+旧岩舟町!V36</f>
        <v>3473416</v>
      </c>
      <c r="W36" s="88">
        <f>旧栃木市２!W36+旧岩舟町!W36</f>
        <v>3947747</v>
      </c>
      <c r="X36" s="88">
        <f>旧栃木市２!X36+旧岩舟町!X36</f>
        <v>3450984</v>
      </c>
      <c r="Y36" s="88">
        <f>旧栃木市２!Y36+旧岩舟町!Y36</f>
        <v>3688432</v>
      </c>
      <c r="Z36" s="88">
        <f>旧栃木市２!Z36+旧岩舟町!Z36</f>
        <v>2668006</v>
      </c>
      <c r="AA36" s="88">
        <f>旧栃木市２!AA36+旧岩舟町!AA36</f>
        <v>2666653</v>
      </c>
      <c r="AB36" s="162">
        <v>110339</v>
      </c>
      <c r="AC36" s="162">
        <v>7679176</v>
      </c>
      <c r="AD36" s="162">
        <v>5284802</v>
      </c>
      <c r="AE36" s="162">
        <v>9069798</v>
      </c>
      <c r="AF36" s="162">
        <v>12941339</v>
      </c>
      <c r="AG36" s="162">
        <v>9856543</v>
      </c>
    </row>
    <row r="37" spans="1:33" ht="14.1" customHeight="1" x14ac:dyDescent="0.2">
      <c r="A37" s="152"/>
      <c r="B37" s="48" t="s">
        <v>17</v>
      </c>
      <c r="C37" s="54"/>
      <c r="D37" s="53"/>
      <c r="E37" s="88">
        <f>旧栃木市２!E37+旧岩舟町!E37</f>
        <v>0</v>
      </c>
      <c r="F37" s="88">
        <f>旧栃木市２!F37+旧岩舟町!F37</f>
        <v>0</v>
      </c>
      <c r="G37" s="88">
        <f>旧栃木市２!G37+旧岩舟町!G37</f>
        <v>0</v>
      </c>
      <c r="H37" s="88">
        <f>旧栃木市２!H37+旧岩舟町!H37</f>
        <v>0</v>
      </c>
      <c r="I37" s="88">
        <f>旧栃木市２!I37+旧岩舟町!I37</f>
        <v>0</v>
      </c>
      <c r="J37" s="88">
        <f>旧栃木市２!J37+旧岩舟町!J37</f>
        <v>0</v>
      </c>
      <c r="K37" s="88">
        <f>旧栃木市２!K37+旧岩舟町!K37</f>
        <v>0</v>
      </c>
      <c r="L37" s="88">
        <f>旧栃木市２!L37+旧岩舟町!L37</f>
        <v>0</v>
      </c>
      <c r="M37" s="88">
        <f>旧栃木市２!M37+旧岩舟町!M37</f>
        <v>0</v>
      </c>
      <c r="N37" s="88">
        <f>旧栃木市２!N37+旧岩舟町!N37</f>
        <v>0</v>
      </c>
      <c r="O37" s="88">
        <f>旧栃木市２!O37+旧岩舟町!O37</f>
        <v>0</v>
      </c>
      <c r="P37" s="88">
        <f>旧栃木市２!P37+旧岩舟町!P37</f>
        <v>0</v>
      </c>
      <c r="Q37" s="88">
        <f>旧栃木市２!Q37+旧岩舟町!Q37</f>
        <v>1</v>
      </c>
      <c r="R37" s="88">
        <f>旧栃木市２!R37+旧岩舟町!R37</f>
        <v>1</v>
      </c>
      <c r="S37" s="88">
        <f>旧栃木市２!S37+旧岩舟町!S37</f>
        <v>1</v>
      </c>
      <c r="T37" s="88">
        <f>旧栃木市２!T37+旧岩舟町!T37</f>
        <v>5560</v>
      </c>
      <c r="U37" s="88">
        <f>旧栃木市２!U37+旧岩舟町!U37</f>
        <v>0</v>
      </c>
      <c r="V37" s="88">
        <f>旧栃木市２!V37+旧岩舟町!V37</f>
        <v>0</v>
      </c>
      <c r="W37" s="88">
        <f>旧栃木市２!W37+旧岩舟町!W37</f>
        <v>0</v>
      </c>
      <c r="X37" s="88">
        <f>旧栃木市２!X37+旧岩舟町!X37</f>
        <v>0</v>
      </c>
      <c r="Y37" s="88">
        <f>旧栃木市２!Y37+旧岩舟町!Y37</f>
        <v>0</v>
      </c>
      <c r="Z37" s="88">
        <f>旧栃木市２!Z37+旧岩舟町!Z37</f>
        <v>0</v>
      </c>
      <c r="AA37" s="88">
        <f>旧栃木市２!AA37+旧岩舟町!AA37</f>
        <v>0</v>
      </c>
      <c r="AB37" s="162">
        <f>旧栃木市２!AB37+旧岩舟町!AB37</f>
        <v>0</v>
      </c>
      <c r="AC37" s="162">
        <f>旧栃木市２!AC37+旧岩舟町!AC37</f>
        <v>0</v>
      </c>
      <c r="AD37" s="162">
        <v>0</v>
      </c>
      <c r="AE37" s="162">
        <v>0</v>
      </c>
      <c r="AF37" s="162" t="s">
        <v>426</v>
      </c>
      <c r="AG37" s="162" t="s">
        <v>426</v>
      </c>
    </row>
    <row r="38" spans="1:33" ht="14.1" customHeight="1" x14ac:dyDescent="0.2">
      <c r="A38" s="179" t="s">
        <v>202</v>
      </c>
      <c r="B38" s="179"/>
      <c r="C38" s="54"/>
      <c r="D38" s="53"/>
      <c r="E38" s="88">
        <f>旧栃木市２!E38+旧岩舟町!E38</f>
        <v>166851</v>
      </c>
      <c r="F38" s="88">
        <f>旧栃木市２!F38+旧岩舟町!F38</f>
        <v>142096</v>
      </c>
      <c r="G38" s="88">
        <f>旧栃木市２!G38+旧岩舟町!G38</f>
        <v>100169</v>
      </c>
      <c r="H38" s="88">
        <f>旧栃木市２!H38+旧岩舟町!H38</f>
        <v>47859</v>
      </c>
      <c r="I38" s="88">
        <f>旧栃木市２!I38+旧岩舟町!I38</f>
        <v>40117</v>
      </c>
      <c r="J38" s="88">
        <f>旧栃木市２!J38+旧岩舟町!J38</f>
        <v>40216</v>
      </c>
      <c r="K38" s="88">
        <f>旧栃木市２!K38+旧岩舟町!K38</f>
        <v>18214</v>
      </c>
      <c r="L38" s="88">
        <f>旧栃木市２!L38+旧岩舟町!L38</f>
        <v>0</v>
      </c>
      <c r="M38" s="88">
        <f>旧栃木市２!M38+旧岩舟町!M38</f>
        <v>0</v>
      </c>
      <c r="N38" s="88">
        <f>旧栃木市２!N38+旧岩舟町!N38</f>
        <v>0</v>
      </c>
      <c r="O38" s="88">
        <f>旧栃木市２!O38+旧岩舟町!O38</f>
        <v>0</v>
      </c>
      <c r="P38" s="88">
        <f>旧栃木市２!P38+旧岩舟町!P38</f>
        <v>0</v>
      </c>
      <c r="Q38" s="88">
        <f>旧栃木市２!Q38+旧岩舟町!Q38</f>
        <v>1</v>
      </c>
      <c r="R38" s="88">
        <f>旧栃木市２!R38+旧岩舟町!R38</f>
        <v>1</v>
      </c>
      <c r="S38" s="88">
        <f>旧栃木市２!S38+旧岩舟町!S38</f>
        <v>1</v>
      </c>
      <c r="T38" s="88">
        <f>旧栃木市２!T38+旧岩舟町!T38</f>
        <v>1</v>
      </c>
      <c r="U38" s="88">
        <f>旧栃木市２!U38+旧岩舟町!U38</f>
        <v>1</v>
      </c>
      <c r="V38" s="88">
        <f>旧栃木市２!V38+旧岩舟町!V38</f>
        <v>1</v>
      </c>
      <c r="W38" s="88">
        <f>旧栃木市２!W38+旧岩舟町!W38</f>
        <v>0</v>
      </c>
      <c r="X38" s="88">
        <f>旧栃木市２!X38+旧岩舟町!X38</f>
        <v>0</v>
      </c>
      <c r="Y38" s="88">
        <f>旧栃木市２!Y38+旧岩舟町!Y38</f>
        <v>0</v>
      </c>
      <c r="Z38" s="88">
        <f>旧栃木市２!Z38+旧岩舟町!Z38</f>
        <v>0</v>
      </c>
      <c r="AA38" s="88">
        <f>旧栃木市２!AA38+旧岩舟町!AA38</f>
        <v>0</v>
      </c>
      <c r="AB38" s="162">
        <f>旧栃木市２!AB38+旧岩舟町!AB38</f>
        <v>0</v>
      </c>
      <c r="AC38" s="162">
        <f>旧栃木市２!AC38+旧岩舟町!AC38</f>
        <v>0</v>
      </c>
      <c r="AD38" s="162">
        <f>旧栃木市２!AD38+旧岩舟町!AD38</f>
        <v>0</v>
      </c>
      <c r="AE38" s="162">
        <f>旧栃木市２!AE38+旧岩舟町!AE38</f>
        <v>0</v>
      </c>
      <c r="AF38" s="162" t="s">
        <v>426</v>
      </c>
      <c r="AG38" s="162" t="s">
        <v>426</v>
      </c>
    </row>
    <row r="39" spans="1:33" ht="14.1" customHeight="1" x14ac:dyDescent="0.2">
      <c r="A39" s="179" t="s">
        <v>203</v>
      </c>
      <c r="B39" s="179"/>
      <c r="C39" s="54"/>
      <c r="D39" s="53"/>
      <c r="E39" s="88">
        <f>旧栃木市２!E39+旧岩舟町!E39</f>
        <v>2281170</v>
      </c>
      <c r="F39" s="88">
        <f>旧栃木市２!F39+旧岩舟町!F39</f>
        <v>2880628</v>
      </c>
      <c r="G39" s="88">
        <f>旧栃木市２!G39+旧岩舟町!G39</f>
        <v>2929957</v>
      </c>
      <c r="H39" s="88">
        <f>旧栃木市２!H39+旧岩舟町!H39</f>
        <v>2973624</v>
      </c>
      <c r="I39" s="88">
        <f>旧栃木市２!I39+旧岩舟町!I39</f>
        <v>3002659</v>
      </c>
      <c r="J39" s="88">
        <f>旧栃木市２!J39+旧岩舟町!J39</f>
        <v>3016108</v>
      </c>
      <c r="K39" s="88">
        <f>旧栃木市２!K39+旧岩舟町!K39</f>
        <v>3027757</v>
      </c>
      <c r="L39" s="88">
        <f>旧栃木市２!L39+旧岩舟町!L39</f>
        <v>3034407</v>
      </c>
      <c r="M39" s="88">
        <f>旧栃木市２!M39+旧岩舟町!M39</f>
        <v>3038518</v>
      </c>
      <c r="N39" s="88">
        <f>旧栃木市２!N39+旧岩舟町!N39</f>
        <v>3041548</v>
      </c>
      <c r="O39" s="88">
        <f>旧栃木市２!O39+旧岩舟町!O39</f>
        <v>3044263</v>
      </c>
      <c r="P39" s="88">
        <f>旧栃木市２!P39+旧岩舟町!P39</f>
        <v>3044486</v>
      </c>
      <c r="Q39" s="88">
        <f>旧栃木市２!Q39+旧岩舟町!Q39</f>
        <v>1447438</v>
      </c>
      <c r="R39" s="88">
        <f>旧栃木市２!R39+旧岩舟町!R39</f>
        <v>1447749</v>
      </c>
      <c r="S39" s="88">
        <f>旧栃木市２!S39+旧岩舟町!S39</f>
        <v>1347984</v>
      </c>
      <c r="T39" s="88">
        <f>旧栃木市２!T39+旧岩舟町!T39</f>
        <v>1348287</v>
      </c>
      <c r="U39" s="88">
        <f>旧栃木市２!U39+旧岩舟町!U39</f>
        <v>1160588</v>
      </c>
      <c r="V39" s="88">
        <f>旧栃木市２!V39+旧岩舟町!V39</f>
        <v>992559</v>
      </c>
      <c r="W39" s="88">
        <f>旧栃木市２!W39+旧岩舟町!W39</f>
        <v>110017</v>
      </c>
      <c r="X39" s="88">
        <f>旧栃木市２!X39+旧岩舟町!X39</f>
        <v>110185</v>
      </c>
      <c r="Y39" s="88">
        <f>旧栃木市２!Y39+旧岩舟町!Y39</f>
        <v>110232</v>
      </c>
      <c r="Z39" s="88">
        <f>旧栃木市２!Z39+旧岩舟町!Z39</f>
        <v>110263</v>
      </c>
      <c r="AA39" s="88">
        <f>旧栃木市２!AA39+旧岩舟町!AA39</f>
        <v>110278</v>
      </c>
      <c r="AB39" s="162">
        <f>旧栃木市２!AB39+旧岩舟町!AB39</f>
        <v>0</v>
      </c>
      <c r="AC39" s="162">
        <v>110415</v>
      </c>
      <c r="AD39" s="162">
        <v>110497</v>
      </c>
      <c r="AE39" s="162">
        <v>110552</v>
      </c>
      <c r="AF39" s="162">
        <v>110585</v>
      </c>
      <c r="AG39" s="162">
        <v>110607</v>
      </c>
    </row>
    <row r="40" spans="1:33" ht="14.1" customHeight="1" x14ac:dyDescent="0.2"/>
    <row r="41" spans="1:33" ht="14.1" customHeight="1" x14ac:dyDescent="0.2"/>
    <row r="42" spans="1:33" ht="14.1" customHeight="1" x14ac:dyDescent="0.2"/>
    <row r="43" spans="1:33" ht="14.1" customHeight="1" x14ac:dyDescent="0.2"/>
    <row r="44" spans="1:33" ht="14.1" customHeight="1" x14ac:dyDescent="0.2"/>
    <row r="45" spans="1:33" ht="14.1" customHeight="1" x14ac:dyDescent="0.2"/>
    <row r="46" spans="1:33" ht="14.1" customHeight="1" x14ac:dyDescent="0.2"/>
    <row r="47" spans="1:33" ht="14.1" customHeight="1" x14ac:dyDescent="0.2"/>
    <row r="48" spans="1:33" ht="14.1" customHeight="1" x14ac:dyDescent="0.2"/>
    <row r="49" ht="14.1" customHeight="1" x14ac:dyDescent="0.2"/>
    <row r="50" ht="14.1" customHeight="1" x14ac:dyDescent="0.2"/>
    <row r="51" ht="14.1" customHeight="1" x14ac:dyDescent="0.2"/>
    <row r="52" ht="14.1" customHeight="1" x14ac:dyDescent="0.2"/>
    <row r="53" ht="14.1" customHeight="1" x14ac:dyDescent="0.2"/>
    <row r="54" ht="14.1" customHeight="1" x14ac:dyDescent="0.2"/>
    <row r="55" ht="14.1" customHeight="1" x14ac:dyDescent="0.2"/>
    <row r="56" ht="14.1" customHeight="1" x14ac:dyDescent="0.2"/>
    <row r="57" ht="14.1" customHeight="1" x14ac:dyDescent="0.2"/>
    <row r="58" ht="14.1" customHeight="1" x14ac:dyDescent="0.2"/>
    <row r="59" ht="14.1" customHeight="1" x14ac:dyDescent="0.2"/>
    <row r="60" ht="14.1" customHeight="1" x14ac:dyDescent="0.2"/>
    <row r="61" ht="14.1" customHeight="1" x14ac:dyDescent="0.2"/>
    <row r="62" ht="14.1" customHeight="1" x14ac:dyDescent="0.2"/>
    <row r="63" ht="14.1" customHeight="1" x14ac:dyDescent="0.2"/>
    <row r="64" ht="14.1" customHeight="1" x14ac:dyDescent="0.2"/>
    <row r="65" ht="14.1" customHeight="1" x14ac:dyDescent="0.2"/>
    <row r="66" ht="14.1" customHeight="1" x14ac:dyDescent="0.2"/>
    <row r="67" ht="14.1" customHeight="1" x14ac:dyDescent="0.2"/>
    <row r="68" ht="14.1" customHeight="1" x14ac:dyDescent="0.2"/>
    <row r="69" ht="14.1" customHeight="1" x14ac:dyDescent="0.2"/>
    <row r="70" ht="14.1" customHeight="1" x14ac:dyDescent="0.2"/>
    <row r="71" ht="14.1" customHeight="1" x14ac:dyDescent="0.2"/>
    <row r="72" ht="14.1" customHeight="1" x14ac:dyDescent="0.2"/>
    <row r="73" ht="14.1" customHeight="1" x14ac:dyDescent="0.2"/>
    <row r="74" ht="14.1" customHeight="1" x14ac:dyDescent="0.2"/>
    <row r="75" ht="14.1" customHeight="1" x14ac:dyDescent="0.2"/>
    <row r="76" ht="14.1" customHeight="1" x14ac:dyDescent="0.2"/>
    <row r="77" ht="14.1" customHeight="1" x14ac:dyDescent="0.2"/>
    <row r="78" ht="14.1" customHeight="1" x14ac:dyDescent="0.2"/>
    <row r="79" ht="14.1" customHeight="1" x14ac:dyDescent="0.2"/>
    <row r="80" ht="14.1" customHeight="1" x14ac:dyDescent="0.2"/>
    <row r="81" ht="14.1" customHeight="1" x14ac:dyDescent="0.2"/>
    <row r="82" ht="14.1" customHeight="1" x14ac:dyDescent="0.2"/>
    <row r="83" ht="14.1" customHeight="1" x14ac:dyDescent="0.2"/>
    <row r="84" ht="14.1" customHeight="1" x14ac:dyDescent="0.2"/>
    <row r="85" ht="14.1" customHeight="1" x14ac:dyDescent="0.2"/>
    <row r="86" ht="14.1" customHeight="1" x14ac:dyDescent="0.2"/>
    <row r="87" ht="14.1" customHeight="1" x14ac:dyDescent="0.2"/>
    <row r="88" ht="14.1" customHeight="1" x14ac:dyDescent="0.2"/>
    <row r="89" ht="14.1" customHeight="1" x14ac:dyDescent="0.2"/>
    <row r="90" ht="14.1" customHeight="1" x14ac:dyDescent="0.2"/>
    <row r="91" ht="14.1" customHeight="1" x14ac:dyDescent="0.2"/>
    <row r="92" ht="14.1" customHeight="1" x14ac:dyDescent="0.2"/>
    <row r="93" ht="14.1" customHeight="1" x14ac:dyDescent="0.2"/>
    <row r="94" ht="14.1" customHeight="1" x14ac:dyDescent="0.2"/>
    <row r="95" ht="14.1" customHeight="1" x14ac:dyDescent="0.2"/>
    <row r="96" ht="14.1" customHeight="1" x14ac:dyDescent="0.2"/>
    <row r="97" ht="14.1" customHeight="1" x14ac:dyDescent="0.2"/>
    <row r="98" ht="14.1" customHeight="1" x14ac:dyDescent="0.2"/>
    <row r="99" ht="14.1" customHeight="1" x14ac:dyDescent="0.2"/>
    <row r="100" ht="14.1" customHeight="1" x14ac:dyDescent="0.2"/>
    <row r="101" ht="14.1" customHeight="1" x14ac:dyDescent="0.2"/>
    <row r="102" ht="14.1" customHeight="1" x14ac:dyDescent="0.2"/>
    <row r="103" ht="14.1" customHeight="1" x14ac:dyDescent="0.2"/>
    <row r="104" ht="14.1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</sheetData>
  <mergeCells count="17">
    <mergeCell ref="A27:B27"/>
    <mergeCell ref="A31:B31"/>
    <mergeCell ref="A33:B33"/>
    <mergeCell ref="A38:B38"/>
    <mergeCell ref="A39:B39"/>
    <mergeCell ref="A26:B26"/>
    <mergeCell ref="A4:B4"/>
    <mergeCell ref="A5:A15"/>
    <mergeCell ref="A16:B16"/>
    <mergeCell ref="A17:B17"/>
    <mergeCell ref="A18:B18"/>
    <mergeCell ref="A19:B19"/>
    <mergeCell ref="A20:B20"/>
    <mergeCell ref="A21:B21"/>
    <mergeCell ref="A22:B22"/>
    <mergeCell ref="A23:B23"/>
    <mergeCell ref="A25:B25"/>
  </mergeCells>
  <phoneticPr fontId="2"/>
  <pageMargins left="0.78740157480314965" right="0.78740157480314965" top="0.51" bottom="0.55000000000000004" header="0" footer="0.35"/>
  <pageSetup paperSize="9" orientation="landscape" r:id="rId1"/>
  <headerFooter alignWithMargins="0">
    <oddFooter>&amp;C-&amp;P--</oddFooter>
  </headerFooter>
  <colBreaks count="1" manualBreakCount="1">
    <brk id="13" max="3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Z515"/>
  <sheetViews>
    <sheetView view="pageBreakPreview" zoomScaleNormal="100" workbookViewId="0">
      <pane xSplit="1" ySplit="3" topLeftCell="B4" activePane="bottomRight" state="frozen"/>
      <selection pane="topRight" activeCell="B1" sqref="B1"/>
      <selection pane="bottomLeft" activeCell="A2" sqref="A2"/>
      <selection pane="bottomRight" activeCell="D4" sqref="D4"/>
    </sheetView>
  </sheetViews>
  <sheetFormatPr defaultColWidth="9" defaultRowHeight="12" x14ac:dyDescent="0.15"/>
  <cols>
    <col min="1" max="1" width="24.77734375" style="13" customWidth="1"/>
    <col min="2" max="3" width="8.6640625" style="13" hidden="1" customWidth="1"/>
    <col min="4" max="9" width="8.6640625" style="13" customWidth="1"/>
    <col min="10" max="11" width="8.6640625" style="10" customWidth="1"/>
    <col min="12" max="12" width="8.6640625" style="13" customWidth="1"/>
    <col min="13" max="13" width="8.44140625" style="13" customWidth="1"/>
    <col min="14" max="14" width="8.6640625" style="13" customWidth="1"/>
    <col min="15" max="21" width="9" style="13"/>
    <col min="22" max="26" width="9" style="124"/>
    <col min="27" max="16384" width="9" style="13"/>
  </cols>
  <sheetData>
    <row r="1" spans="1:26" ht="18" customHeight="1" x14ac:dyDescent="0.2">
      <c r="A1" s="30" t="s">
        <v>97</v>
      </c>
      <c r="L1" s="71" t="str">
        <f>旧栃木市２!$M$1</f>
        <v>栃木市</v>
      </c>
      <c r="Y1" s="71" t="str">
        <f>旧栃木市２!$M$1</f>
        <v>栃木市</v>
      </c>
    </row>
    <row r="2" spans="1:26" ht="18" customHeight="1" x14ac:dyDescent="0.15">
      <c r="M2" s="22" t="s">
        <v>169</v>
      </c>
      <c r="Q2" s="43" t="s">
        <v>282</v>
      </c>
      <c r="V2" s="116"/>
      <c r="W2" s="22"/>
      <c r="Y2" s="116"/>
      <c r="Z2" s="116" t="s">
        <v>169</v>
      </c>
    </row>
    <row r="3" spans="1:26" s="101" customFormat="1" ht="18" customHeight="1" x14ac:dyDescent="0.15">
      <c r="A3" s="97"/>
      <c r="B3" s="97" t="s">
        <v>10</v>
      </c>
      <c r="C3" s="97" t="s">
        <v>9</v>
      </c>
      <c r="D3" s="98" t="s">
        <v>219</v>
      </c>
      <c r="E3" s="98" t="s">
        <v>7</v>
      </c>
      <c r="F3" s="98" t="s">
        <v>6</v>
      </c>
      <c r="G3" s="98" t="s">
        <v>5</v>
      </c>
      <c r="H3" s="98" t="s">
        <v>4</v>
      </c>
      <c r="I3" s="98" t="s">
        <v>3</v>
      </c>
      <c r="J3" s="99" t="s">
        <v>2</v>
      </c>
      <c r="K3" s="99" t="s">
        <v>82</v>
      </c>
      <c r="L3" s="98" t="s">
        <v>83</v>
      </c>
      <c r="M3" s="98" t="s">
        <v>174</v>
      </c>
      <c r="N3" s="98" t="s">
        <v>182</v>
      </c>
      <c r="O3" s="98" t="s">
        <v>185</v>
      </c>
      <c r="P3" s="100" t="s">
        <v>187</v>
      </c>
      <c r="Q3" s="100" t="s">
        <v>188</v>
      </c>
      <c r="R3" s="100" t="s">
        <v>193</v>
      </c>
      <c r="S3" s="100" t="s">
        <v>196</v>
      </c>
      <c r="T3" s="100" t="s">
        <v>197</v>
      </c>
      <c r="U3" s="100" t="s">
        <v>204</v>
      </c>
      <c r="V3" s="100" t="s">
        <v>271</v>
      </c>
      <c r="W3" s="100" t="s">
        <v>274</v>
      </c>
      <c r="X3" s="125" t="s">
        <v>275</v>
      </c>
      <c r="Y3" s="125" t="s">
        <v>286</v>
      </c>
      <c r="Z3" s="117" t="s">
        <v>290</v>
      </c>
    </row>
    <row r="4" spans="1:26" ht="18" customHeight="1" x14ac:dyDescent="0.15">
      <c r="A4" s="14" t="s">
        <v>40</v>
      </c>
      <c r="B4" s="16"/>
      <c r="C4" s="16"/>
      <c r="D4" s="93">
        <v>9398123</v>
      </c>
      <c r="E4" s="93">
        <v>9972406</v>
      </c>
      <c r="F4" s="93">
        <v>9134244</v>
      </c>
      <c r="G4" s="93">
        <v>7728959</v>
      </c>
      <c r="H4" s="93">
        <v>7910301</v>
      </c>
      <c r="I4" s="93">
        <v>8070444</v>
      </c>
      <c r="J4" s="93">
        <v>8701682</v>
      </c>
      <c r="K4" s="93">
        <v>7564978</v>
      </c>
      <c r="L4" s="93">
        <v>7073857</v>
      </c>
      <c r="M4" s="93">
        <v>7020679</v>
      </c>
      <c r="N4" s="93">
        <v>6751645</v>
      </c>
      <c r="O4" s="93">
        <v>6600323</v>
      </c>
      <c r="P4" s="93">
        <v>6298499</v>
      </c>
      <c r="Q4" s="93">
        <v>6097635</v>
      </c>
      <c r="R4" s="93">
        <v>6322947</v>
      </c>
      <c r="S4" s="93">
        <v>7158752</v>
      </c>
      <c r="T4" s="93">
        <v>8427006</v>
      </c>
      <c r="U4" s="93">
        <v>8552504</v>
      </c>
      <c r="V4" s="93">
        <v>8075187</v>
      </c>
      <c r="W4" s="93">
        <v>7599609</v>
      </c>
      <c r="X4" s="16">
        <v>7607767</v>
      </c>
      <c r="Y4" s="16">
        <v>7925430</v>
      </c>
      <c r="Z4" s="16">
        <v>8593377</v>
      </c>
    </row>
    <row r="5" spans="1:26" ht="18" customHeight="1" x14ac:dyDescent="0.15">
      <c r="A5" s="14" t="s">
        <v>41</v>
      </c>
      <c r="B5" s="16"/>
      <c r="C5" s="16"/>
      <c r="D5" s="93">
        <v>93013</v>
      </c>
      <c r="E5" s="93">
        <v>93227</v>
      </c>
      <c r="F5" s="93">
        <v>94850</v>
      </c>
      <c r="G5" s="93">
        <v>95619</v>
      </c>
      <c r="H5" s="93">
        <v>95787</v>
      </c>
      <c r="I5" s="93">
        <v>123388</v>
      </c>
      <c r="J5" s="93">
        <v>123215</v>
      </c>
      <c r="K5" s="93">
        <v>123940</v>
      </c>
      <c r="L5" s="93">
        <v>121924</v>
      </c>
      <c r="M5" s="93">
        <v>121943</v>
      </c>
      <c r="N5" s="93">
        <v>121147</v>
      </c>
      <c r="O5" s="93">
        <v>121216</v>
      </c>
      <c r="P5" s="93">
        <v>120184</v>
      </c>
      <c r="Q5" s="93">
        <v>157268</v>
      </c>
      <c r="R5" s="93">
        <v>179505</v>
      </c>
      <c r="S5" s="93">
        <v>205728</v>
      </c>
      <c r="T5" s="93">
        <v>206234</v>
      </c>
      <c r="U5" s="93">
        <v>211037</v>
      </c>
      <c r="V5" s="93">
        <v>207675</v>
      </c>
      <c r="W5" s="93">
        <v>206692</v>
      </c>
      <c r="X5" s="126">
        <v>206961</v>
      </c>
      <c r="Y5" s="126">
        <v>207189</v>
      </c>
      <c r="Z5" s="126">
        <v>209191</v>
      </c>
    </row>
    <row r="6" spans="1:26" ht="18" customHeight="1" x14ac:dyDescent="0.15">
      <c r="A6" s="14" t="s">
        <v>42</v>
      </c>
      <c r="B6" s="17"/>
      <c r="C6" s="17"/>
      <c r="D6" s="93">
        <v>6389582</v>
      </c>
      <c r="E6" s="93">
        <v>7344895</v>
      </c>
      <c r="F6" s="93">
        <v>7062091</v>
      </c>
      <c r="G6" s="93">
        <v>5813757</v>
      </c>
      <c r="H6" s="93">
        <v>5959295</v>
      </c>
      <c r="I6" s="93">
        <v>5822994</v>
      </c>
      <c r="J6" s="93">
        <v>6552457</v>
      </c>
      <c r="K6" s="93">
        <v>5755426</v>
      </c>
      <c r="L6" s="93">
        <v>5491012</v>
      </c>
      <c r="M6" s="93">
        <v>5297209</v>
      </c>
      <c r="N6" s="93">
        <v>5250045</v>
      </c>
      <c r="O6" s="93">
        <v>5126815</v>
      </c>
      <c r="P6" s="93">
        <v>4832616</v>
      </c>
      <c r="Q6" s="93">
        <v>4539228</v>
      </c>
      <c r="R6" s="93">
        <v>4688111</v>
      </c>
      <c r="S6" s="93">
        <v>5169667</v>
      </c>
      <c r="T6" s="93">
        <v>6626456</v>
      </c>
      <c r="U6" s="93">
        <v>6811588</v>
      </c>
      <c r="V6" s="93">
        <v>6759337</v>
      </c>
      <c r="W6" s="93">
        <v>6142014</v>
      </c>
      <c r="X6" s="126">
        <v>6079907</v>
      </c>
      <c r="Y6" s="126">
        <v>6343364</v>
      </c>
      <c r="Z6" s="126">
        <v>6450519</v>
      </c>
    </row>
    <row r="7" spans="1:26" ht="18" customHeight="1" x14ac:dyDescent="0.15">
      <c r="A7" s="14" t="s">
        <v>43</v>
      </c>
      <c r="B7" s="17"/>
      <c r="C7" s="17"/>
      <c r="D7" s="93">
        <v>315306</v>
      </c>
      <c r="E7" s="93">
        <v>334798</v>
      </c>
      <c r="F7" s="93">
        <v>346181</v>
      </c>
      <c r="G7" s="93">
        <v>383532</v>
      </c>
      <c r="H7" s="93">
        <v>398444</v>
      </c>
      <c r="I7" s="93">
        <v>405119</v>
      </c>
      <c r="J7" s="93">
        <v>411469</v>
      </c>
      <c r="K7" s="93">
        <v>423483</v>
      </c>
      <c r="L7" s="93">
        <v>424905</v>
      </c>
      <c r="M7" s="93">
        <v>440028</v>
      </c>
      <c r="N7" s="93">
        <v>425058</v>
      </c>
      <c r="O7" s="93">
        <v>419408</v>
      </c>
      <c r="P7" s="93">
        <v>424268</v>
      </c>
      <c r="Q7" s="93">
        <v>446210</v>
      </c>
      <c r="R7" s="93">
        <v>451302</v>
      </c>
      <c r="S7" s="93">
        <v>447161</v>
      </c>
      <c r="T7" s="93">
        <v>440393</v>
      </c>
      <c r="U7" s="93">
        <v>464831</v>
      </c>
      <c r="V7" s="93">
        <v>461988</v>
      </c>
      <c r="W7" s="93">
        <v>439929</v>
      </c>
      <c r="X7" s="126">
        <v>427430</v>
      </c>
      <c r="Y7" s="126">
        <v>447332</v>
      </c>
      <c r="Z7" s="126">
        <v>431211</v>
      </c>
    </row>
    <row r="8" spans="1:26" ht="18" customHeight="1" x14ac:dyDescent="0.15">
      <c r="A8" s="14" t="s">
        <v>44</v>
      </c>
      <c r="B8" s="17"/>
      <c r="C8" s="17"/>
      <c r="D8" s="93">
        <v>2600222</v>
      </c>
      <c r="E8" s="93">
        <v>2199486</v>
      </c>
      <c r="F8" s="93">
        <v>1631122</v>
      </c>
      <c r="G8" s="93">
        <v>1436051</v>
      </c>
      <c r="H8" s="93">
        <v>1456775</v>
      </c>
      <c r="I8" s="93">
        <v>1718943</v>
      </c>
      <c r="J8" s="93">
        <v>1614541</v>
      </c>
      <c r="K8" s="93">
        <v>1262129</v>
      </c>
      <c r="L8" s="93">
        <v>1036016</v>
      </c>
      <c r="M8" s="93">
        <v>1161499</v>
      </c>
      <c r="N8" s="93">
        <v>955395</v>
      </c>
      <c r="O8" s="93">
        <v>932884</v>
      </c>
      <c r="P8" s="93">
        <v>921431</v>
      </c>
      <c r="Q8" s="93">
        <v>954929</v>
      </c>
      <c r="R8" s="93">
        <v>1004029</v>
      </c>
      <c r="S8" s="93">
        <v>1336196</v>
      </c>
      <c r="T8" s="93">
        <v>1153923</v>
      </c>
      <c r="U8" s="93">
        <v>1065048</v>
      </c>
      <c r="V8" s="93">
        <v>646187</v>
      </c>
      <c r="W8" s="93">
        <v>810974</v>
      </c>
      <c r="X8" s="126">
        <v>893469</v>
      </c>
      <c r="Y8" s="126">
        <v>927545</v>
      </c>
      <c r="Z8" s="126">
        <v>1502456</v>
      </c>
    </row>
    <row r="9" spans="1:26" ht="18" customHeight="1" x14ac:dyDescent="0.15">
      <c r="A9" s="14" t="s">
        <v>45</v>
      </c>
      <c r="B9" s="16"/>
      <c r="C9" s="16"/>
      <c r="D9" s="93">
        <v>7015302</v>
      </c>
      <c r="E9" s="93">
        <v>7657333</v>
      </c>
      <c r="F9" s="93">
        <v>8012803</v>
      </c>
      <c r="G9" s="93">
        <v>8554244</v>
      </c>
      <c r="H9" s="93">
        <v>8913888</v>
      </c>
      <c r="I9" s="93">
        <v>9294841</v>
      </c>
      <c r="J9" s="93">
        <v>9236040</v>
      </c>
      <c r="K9" s="93">
        <v>9648064</v>
      </c>
      <c r="L9" s="93">
        <v>10101277</v>
      </c>
      <c r="M9" s="93">
        <v>9772132</v>
      </c>
      <c r="N9" s="93">
        <v>10088986</v>
      </c>
      <c r="O9" s="93">
        <v>10188416</v>
      </c>
      <c r="P9" s="93">
        <v>9960131</v>
      </c>
      <c r="Q9" s="93">
        <v>9839809</v>
      </c>
      <c r="R9" s="93">
        <v>9939410</v>
      </c>
      <c r="S9" s="93">
        <v>9323615</v>
      </c>
      <c r="T9" s="93">
        <v>9390056</v>
      </c>
      <c r="U9" s="93">
        <v>9513157</v>
      </c>
      <c r="V9" s="93">
        <v>9365793</v>
      </c>
      <c r="W9" s="93">
        <v>9436867</v>
      </c>
      <c r="X9" s="126">
        <v>9350711</v>
      </c>
      <c r="Y9" s="126">
        <v>8810775</v>
      </c>
      <c r="Z9" s="126">
        <v>8738570</v>
      </c>
    </row>
    <row r="10" spans="1:26" ht="18" customHeight="1" x14ac:dyDescent="0.15">
      <c r="A10" s="14" t="s">
        <v>46</v>
      </c>
      <c r="B10" s="16"/>
      <c r="C10" s="16"/>
      <c r="D10" s="93">
        <v>7010682</v>
      </c>
      <c r="E10" s="93">
        <v>7652567</v>
      </c>
      <c r="F10" s="93">
        <v>8008089</v>
      </c>
      <c r="G10" s="93">
        <v>8548301</v>
      </c>
      <c r="H10" s="93">
        <v>8608205</v>
      </c>
      <c r="I10" s="93">
        <v>9287985</v>
      </c>
      <c r="J10" s="93">
        <v>9228497</v>
      </c>
      <c r="K10" s="93">
        <v>9636959</v>
      </c>
      <c r="L10" s="93">
        <v>10089536</v>
      </c>
      <c r="M10" s="93">
        <v>9759053</v>
      </c>
      <c r="N10" s="93">
        <v>10076763</v>
      </c>
      <c r="O10" s="93">
        <v>10175808</v>
      </c>
      <c r="P10" s="93">
        <v>9947482</v>
      </c>
      <c r="Q10" s="93">
        <v>9821955</v>
      </c>
      <c r="R10" s="93">
        <v>9738229</v>
      </c>
      <c r="S10" s="93">
        <v>9128566</v>
      </c>
      <c r="T10" s="93">
        <v>9201186</v>
      </c>
      <c r="U10" s="93">
        <v>9334125</v>
      </c>
      <c r="V10" s="93">
        <v>9191951</v>
      </c>
      <c r="W10" s="93">
        <v>9188335</v>
      </c>
      <c r="X10" s="126">
        <v>9108728</v>
      </c>
      <c r="Y10" s="126">
        <v>8575664</v>
      </c>
      <c r="Z10" s="126">
        <v>8510284</v>
      </c>
    </row>
    <row r="11" spans="1:26" ht="18" customHeight="1" x14ac:dyDescent="0.15">
      <c r="A11" s="14" t="s">
        <v>47</v>
      </c>
      <c r="B11" s="16"/>
      <c r="C11" s="16"/>
      <c r="D11" s="93">
        <v>155457</v>
      </c>
      <c r="E11" s="93">
        <v>159779</v>
      </c>
      <c r="F11" s="93">
        <v>161488</v>
      </c>
      <c r="G11" s="93">
        <v>164744</v>
      </c>
      <c r="H11" s="93">
        <v>167055</v>
      </c>
      <c r="I11" s="93">
        <v>170710</v>
      </c>
      <c r="J11" s="93">
        <v>173668</v>
      </c>
      <c r="K11" s="93">
        <v>175653</v>
      </c>
      <c r="L11" s="93">
        <v>179827</v>
      </c>
      <c r="M11" s="93">
        <v>186490</v>
      </c>
      <c r="N11" s="93">
        <v>192498</v>
      </c>
      <c r="O11" s="93">
        <v>199636</v>
      </c>
      <c r="P11" s="93">
        <v>206178</v>
      </c>
      <c r="Q11" s="93">
        <v>214267</v>
      </c>
      <c r="R11" s="93">
        <v>221984</v>
      </c>
      <c r="S11" s="93">
        <v>229487</v>
      </c>
      <c r="T11" s="93">
        <v>238825</v>
      </c>
      <c r="U11" s="93">
        <v>245931</v>
      </c>
      <c r="V11" s="93">
        <v>252139</v>
      </c>
      <c r="W11" s="93">
        <v>255244</v>
      </c>
      <c r="X11" s="126">
        <v>259236</v>
      </c>
      <c r="Y11" s="126">
        <v>264387</v>
      </c>
      <c r="Z11" s="126">
        <v>270024</v>
      </c>
    </row>
    <row r="12" spans="1:26" ht="18" customHeight="1" x14ac:dyDescent="0.15">
      <c r="A12" s="14" t="s">
        <v>48</v>
      </c>
      <c r="B12" s="16"/>
      <c r="C12" s="16"/>
      <c r="D12" s="93">
        <v>829901</v>
      </c>
      <c r="E12" s="93">
        <v>837994</v>
      </c>
      <c r="F12" s="93">
        <v>862337</v>
      </c>
      <c r="G12" s="93">
        <v>896171</v>
      </c>
      <c r="H12" s="93">
        <v>978858</v>
      </c>
      <c r="I12" s="93">
        <v>988390</v>
      </c>
      <c r="J12" s="93">
        <v>1131421</v>
      </c>
      <c r="K12" s="93">
        <v>1196735</v>
      </c>
      <c r="L12" s="93">
        <v>1031393</v>
      </c>
      <c r="M12" s="93">
        <v>955011</v>
      </c>
      <c r="N12" s="93">
        <v>934419</v>
      </c>
      <c r="O12" s="93">
        <v>902166</v>
      </c>
      <c r="P12" s="93">
        <v>893220</v>
      </c>
      <c r="Q12" s="93">
        <v>914955</v>
      </c>
      <c r="R12" s="93">
        <v>883342</v>
      </c>
      <c r="S12" s="93">
        <v>913335</v>
      </c>
      <c r="T12" s="93">
        <v>919737</v>
      </c>
      <c r="U12" s="93">
        <v>872240</v>
      </c>
      <c r="V12" s="93">
        <v>818672</v>
      </c>
      <c r="W12" s="93">
        <v>836127</v>
      </c>
      <c r="X12" s="126">
        <v>983220</v>
      </c>
      <c r="Y12" s="126">
        <v>971545</v>
      </c>
      <c r="Z12" s="126">
        <v>1076237</v>
      </c>
    </row>
    <row r="13" spans="1:26" ht="18" customHeight="1" x14ac:dyDescent="0.15">
      <c r="A13" s="14" t="s">
        <v>49</v>
      </c>
      <c r="B13" s="16"/>
      <c r="C13" s="16"/>
      <c r="D13" s="93">
        <v>6981</v>
      </c>
      <c r="E13" s="93">
        <v>6376</v>
      </c>
      <c r="F13" s="93">
        <v>6353</v>
      </c>
      <c r="G13" s="93">
        <v>5011</v>
      </c>
      <c r="H13" s="93">
        <v>4464</v>
      </c>
      <c r="I13" s="93">
        <v>4322</v>
      </c>
      <c r="J13" s="93">
        <v>4258</v>
      </c>
      <c r="K13" s="93">
        <v>4203</v>
      </c>
      <c r="L13" s="93">
        <v>4735</v>
      </c>
      <c r="M13" s="93">
        <v>4413</v>
      </c>
      <c r="N13" s="93">
        <v>3913</v>
      </c>
      <c r="O13" s="93">
        <v>4207</v>
      </c>
      <c r="P13" s="93">
        <v>4563</v>
      </c>
      <c r="Q13" s="93">
        <v>4809</v>
      </c>
      <c r="R13" s="93">
        <v>4625</v>
      </c>
      <c r="S13" s="93">
        <v>4679</v>
      </c>
      <c r="T13" s="93">
        <v>4597</v>
      </c>
      <c r="U13" s="93">
        <v>3996</v>
      </c>
      <c r="V13" s="93">
        <v>3473</v>
      </c>
      <c r="W13" s="93">
        <v>3710</v>
      </c>
      <c r="X13" s="126">
        <v>3360</v>
      </c>
      <c r="Y13" s="126">
        <v>3287</v>
      </c>
      <c r="Z13" s="126">
        <v>3279</v>
      </c>
    </row>
    <row r="14" spans="1:26" ht="18" customHeight="1" x14ac:dyDescent="0.15">
      <c r="A14" s="14" t="s">
        <v>50</v>
      </c>
      <c r="B14" s="16"/>
      <c r="C14" s="16"/>
      <c r="D14" s="93">
        <v>303370</v>
      </c>
      <c r="E14" s="93">
        <v>288105</v>
      </c>
      <c r="F14" s="93">
        <v>280954</v>
      </c>
      <c r="G14" s="93">
        <v>250250</v>
      </c>
      <c r="H14" s="93">
        <v>224528</v>
      </c>
      <c r="I14" s="93">
        <v>204072</v>
      </c>
      <c r="J14" s="93">
        <v>165026</v>
      </c>
      <c r="K14" s="93">
        <v>63333</v>
      </c>
      <c r="L14" s="93">
        <v>51404</v>
      </c>
      <c r="M14" s="93">
        <v>51582</v>
      </c>
      <c r="N14" s="93">
        <v>37909</v>
      </c>
      <c r="O14" s="93">
        <v>23512</v>
      </c>
      <c r="P14" s="93">
        <v>130</v>
      </c>
      <c r="Q14" s="93">
        <v>132</v>
      </c>
      <c r="R14" s="93">
        <v>132</v>
      </c>
      <c r="S14" s="93">
        <v>132</v>
      </c>
      <c r="T14" s="93">
        <v>6541</v>
      </c>
      <c r="U14" s="93">
        <v>1</v>
      </c>
      <c r="V14" s="93">
        <v>1</v>
      </c>
      <c r="W14" s="93">
        <v>1</v>
      </c>
      <c r="X14" s="126">
        <v>156245</v>
      </c>
      <c r="Y14" s="126">
        <v>0</v>
      </c>
      <c r="Z14" s="126">
        <v>0</v>
      </c>
    </row>
    <row r="15" spans="1:26" ht="18" customHeight="1" x14ac:dyDescent="0.15">
      <c r="A15" s="14" t="s">
        <v>51</v>
      </c>
      <c r="B15" s="16"/>
      <c r="C15" s="16"/>
      <c r="D15" s="93">
        <v>0</v>
      </c>
      <c r="E15" s="93">
        <v>0</v>
      </c>
      <c r="F15" s="93">
        <v>0</v>
      </c>
      <c r="G15" s="93">
        <v>0</v>
      </c>
      <c r="H15" s="93">
        <v>0</v>
      </c>
      <c r="I15" s="93">
        <v>0</v>
      </c>
      <c r="J15" s="93">
        <v>0</v>
      </c>
      <c r="K15" s="93">
        <v>0</v>
      </c>
      <c r="L15" s="93">
        <v>0</v>
      </c>
      <c r="M15" s="93">
        <v>0</v>
      </c>
      <c r="N15" s="93">
        <v>0</v>
      </c>
      <c r="O15" s="93">
        <v>1</v>
      </c>
      <c r="P15" s="93">
        <v>1</v>
      </c>
      <c r="Q15" s="93">
        <v>3</v>
      </c>
      <c r="R15" s="93">
        <v>3</v>
      </c>
      <c r="S15" s="93">
        <v>3</v>
      </c>
      <c r="T15" s="93">
        <v>3</v>
      </c>
      <c r="U15" s="93">
        <v>3</v>
      </c>
      <c r="V15" s="93">
        <v>2</v>
      </c>
      <c r="W15" s="93">
        <v>2</v>
      </c>
      <c r="X15" s="126">
        <v>0</v>
      </c>
      <c r="Y15" s="126">
        <v>0</v>
      </c>
      <c r="Z15" s="126">
        <v>0</v>
      </c>
    </row>
    <row r="16" spans="1:26" ht="18" customHeight="1" x14ac:dyDescent="0.15">
      <c r="A16" s="14" t="s">
        <v>52</v>
      </c>
      <c r="B16" s="16"/>
      <c r="C16" s="16"/>
      <c r="D16" s="93">
        <v>0</v>
      </c>
      <c r="E16" s="93">
        <v>0</v>
      </c>
      <c r="F16" s="93">
        <v>0</v>
      </c>
      <c r="G16" s="93">
        <v>0</v>
      </c>
      <c r="H16" s="93">
        <v>0</v>
      </c>
      <c r="I16" s="93">
        <v>0</v>
      </c>
      <c r="J16" s="93">
        <v>0</v>
      </c>
      <c r="K16" s="93">
        <v>0</v>
      </c>
      <c r="L16" s="93">
        <v>0</v>
      </c>
      <c r="M16" s="93">
        <v>0</v>
      </c>
      <c r="N16" s="93">
        <v>0</v>
      </c>
      <c r="O16" s="93">
        <v>1</v>
      </c>
      <c r="P16" s="93">
        <v>1</v>
      </c>
      <c r="Q16" s="93">
        <v>3</v>
      </c>
      <c r="R16" s="93">
        <v>3</v>
      </c>
      <c r="S16" s="93">
        <v>3</v>
      </c>
      <c r="T16" s="93">
        <v>3</v>
      </c>
      <c r="U16" s="93">
        <v>3</v>
      </c>
      <c r="V16" s="93">
        <v>2</v>
      </c>
      <c r="W16" s="93">
        <v>2</v>
      </c>
      <c r="X16" s="126">
        <v>0</v>
      </c>
      <c r="Y16" s="126">
        <v>0</v>
      </c>
      <c r="Z16" s="126">
        <v>0</v>
      </c>
    </row>
    <row r="17" spans="1:26" ht="18" customHeight="1" x14ac:dyDescent="0.15">
      <c r="A17" s="14" t="s">
        <v>53</v>
      </c>
      <c r="B17" s="17"/>
      <c r="C17" s="17"/>
      <c r="D17" s="94">
        <v>876588</v>
      </c>
      <c r="E17" s="94">
        <v>935243</v>
      </c>
      <c r="F17" s="94">
        <v>980171</v>
      </c>
      <c r="G17" s="94">
        <v>1000761</v>
      </c>
      <c r="H17" s="94">
        <v>1050262</v>
      </c>
      <c r="I17" s="94">
        <v>1086545</v>
      </c>
      <c r="J17" s="94">
        <v>1075180</v>
      </c>
      <c r="K17" s="94">
        <v>1110043</v>
      </c>
      <c r="L17" s="94">
        <v>1137824</v>
      </c>
      <c r="M17" s="94">
        <v>1107491</v>
      </c>
      <c r="N17" s="94">
        <v>1136852</v>
      </c>
      <c r="O17" s="94">
        <v>1144970</v>
      </c>
      <c r="P17" s="94">
        <v>1095170</v>
      </c>
      <c r="Q17" s="94">
        <v>1086821</v>
      </c>
      <c r="R17" s="94">
        <v>1071326</v>
      </c>
      <c r="S17" s="94">
        <v>993349</v>
      </c>
      <c r="T17" s="94">
        <v>1018230</v>
      </c>
      <c r="U17" s="94">
        <v>1014726</v>
      </c>
      <c r="V17" s="94">
        <v>983440</v>
      </c>
      <c r="W17" s="94">
        <v>979743</v>
      </c>
      <c r="X17" s="127">
        <v>967859</v>
      </c>
      <c r="Y17" s="127">
        <v>889718</v>
      </c>
      <c r="Z17" s="127">
        <v>877406</v>
      </c>
    </row>
    <row r="18" spans="1:26" ht="18" customHeight="1" x14ac:dyDescent="0.15">
      <c r="A18" s="14" t="s">
        <v>54</v>
      </c>
      <c r="B18" s="17"/>
      <c r="C18" s="17"/>
      <c r="D18" s="93">
        <v>0</v>
      </c>
      <c r="E18" s="93">
        <v>0</v>
      </c>
      <c r="F18" s="93">
        <v>0</v>
      </c>
      <c r="G18" s="93">
        <v>0</v>
      </c>
      <c r="H18" s="93">
        <v>0</v>
      </c>
      <c r="I18" s="93">
        <v>1505</v>
      </c>
      <c r="J18" s="93">
        <v>1916</v>
      </c>
      <c r="K18" s="93">
        <v>1616</v>
      </c>
      <c r="L18" s="93">
        <v>1622</v>
      </c>
      <c r="M18" s="93">
        <v>1603</v>
      </c>
      <c r="N18" s="93">
        <v>2727</v>
      </c>
      <c r="O18" s="93">
        <v>2602</v>
      </c>
      <c r="P18" s="93">
        <v>2503</v>
      </c>
      <c r="Q18" s="93">
        <v>2197</v>
      </c>
      <c r="R18" s="93">
        <v>2147</v>
      </c>
      <c r="S18" s="93">
        <v>302</v>
      </c>
      <c r="T18" s="93">
        <v>22998</v>
      </c>
      <c r="U18" s="93">
        <v>14581</v>
      </c>
      <c r="V18" s="93">
        <v>13536</v>
      </c>
      <c r="W18" s="93">
        <v>13054</v>
      </c>
      <c r="X18" s="126">
        <v>12674</v>
      </c>
      <c r="Y18" s="126">
        <v>12966</v>
      </c>
      <c r="Z18" s="126">
        <v>12851</v>
      </c>
    </row>
    <row r="19" spans="1:26" ht="18" customHeight="1" x14ac:dyDescent="0.15">
      <c r="A19" s="14" t="s">
        <v>55</v>
      </c>
      <c r="B19" s="16"/>
      <c r="C19" s="16"/>
      <c r="D19" s="93">
        <v>0</v>
      </c>
      <c r="E19" s="93">
        <v>0</v>
      </c>
      <c r="F19" s="93">
        <v>0</v>
      </c>
      <c r="G19" s="93">
        <v>0</v>
      </c>
      <c r="H19" s="93">
        <v>0</v>
      </c>
      <c r="I19" s="93">
        <v>0</v>
      </c>
      <c r="J19" s="93">
        <v>0</v>
      </c>
      <c r="K19" s="93">
        <v>0</v>
      </c>
      <c r="L19" s="93">
        <v>0</v>
      </c>
      <c r="M19" s="93">
        <v>0</v>
      </c>
      <c r="N19" s="93">
        <v>0</v>
      </c>
      <c r="O19" s="93">
        <v>1</v>
      </c>
      <c r="P19" s="93">
        <v>1</v>
      </c>
      <c r="Q19" s="93">
        <v>3</v>
      </c>
      <c r="R19" s="93">
        <v>3</v>
      </c>
      <c r="S19" s="93">
        <v>3</v>
      </c>
      <c r="T19" s="93">
        <v>2</v>
      </c>
      <c r="U19" s="93">
        <v>2</v>
      </c>
      <c r="V19" s="93">
        <v>2</v>
      </c>
      <c r="W19" s="93">
        <v>2</v>
      </c>
      <c r="X19" s="126">
        <v>0</v>
      </c>
      <c r="Y19" s="126">
        <v>0</v>
      </c>
      <c r="Z19" s="126">
        <v>0</v>
      </c>
    </row>
    <row r="20" spans="1:26" ht="18" customHeight="1" x14ac:dyDescent="0.15">
      <c r="A20" s="14" t="s">
        <v>56</v>
      </c>
      <c r="B20" s="16"/>
      <c r="C20" s="16"/>
      <c r="D20" s="93">
        <v>876588</v>
      </c>
      <c r="E20" s="93">
        <v>935243</v>
      </c>
      <c r="F20" s="93">
        <v>980171</v>
      </c>
      <c r="G20" s="93">
        <v>1000761</v>
      </c>
      <c r="H20" s="93">
        <v>1050262</v>
      </c>
      <c r="I20" s="93">
        <v>1085040</v>
      </c>
      <c r="J20" s="93">
        <v>1073264</v>
      </c>
      <c r="K20" s="93">
        <v>1108427</v>
      </c>
      <c r="L20" s="93">
        <v>1136202</v>
      </c>
      <c r="M20" s="93">
        <v>1105888</v>
      </c>
      <c r="N20" s="93">
        <v>1134125</v>
      </c>
      <c r="O20" s="93">
        <v>1142366</v>
      </c>
      <c r="P20" s="93">
        <v>1092665</v>
      </c>
      <c r="Q20" s="93">
        <v>1084618</v>
      </c>
      <c r="R20" s="93">
        <v>1069173</v>
      </c>
      <c r="S20" s="93">
        <v>993041</v>
      </c>
      <c r="T20" s="93">
        <v>995227</v>
      </c>
      <c r="U20" s="93">
        <v>1000140</v>
      </c>
      <c r="V20" s="93">
        <v>969900</v>
      </c>
      <c r="W20" s="93">
        <v>966685</v>
      </c>
      <c r="X20" s="126">
        <v>955185</v>
      </c>
      <c r="Y20" s="126">
        <v>876752</v>
      </c>
      <c r="Z20" s="126">
        <v>864555</v>
      </c>
    </row>
    <row r="21" spans="1:26" ht="18" customHeight="1" x14ac:dyDescent="0.15">
      <c r="A21" s="14" t="s">
        <v>57</v>
      </c>
      <c r="B21" s="16"/>
      <c r="C21" s="16"/>
      <c r="D21" s="93">
        <v>0</v>
      </c>
      <c r="E21" s="93">
        <v>0</v>
      </c>
      <c r="F21" s="93">
        <v>0</v>
      </c>
      <c r="G21" s="93">
        <v>0</v>
      </c>
      <c r="H21" s="93">
        <v>0</v>
      </c>
      <c r="I21" s="93">
        <v>0</v>
      </c>
      <c r="J21" s="93">
        <v>0</v>
      </c>
      <c r="K21" s="93">
        <v>0</v>
      </c>
      <c r="L21" s="93">
        <v>0</v>
      </c>
      <c r="M21" s="93">
        <v>0</v>
      </c>
      <c r="N21" s="93">
        <v>0</v>
      </c>
      <c r="O21" s="93">
        <v>1</v>
      </c>
      <c r="P21" s="93">
        <v>1</v>
      </c>
      <c r="Q21" s="93">
        <v>3</v>
      </c>
      <c r="R21" s="93">
        <v>3</v>
      </c>
      <c r="S21" s="93">
        <v>3</v>
      </c>
      <c r="T21" s="93">
        <v>3</v>
      </c>
      <c r="U21" s="93">
        <v>3</v>
      </c>
      <c r="V21" s="93">
        <v>2</v>
      </c>
      <c r="W21" s="93">
        <v>2</v>
      </c>
      <c r="X21" s="126">
        <v>0</v>
      </c>
      <c r="Y21" s="126">
        <v>0</v>
      </c>
      <c r="Z21" s="126">
        <v>0</v>
      </c>
    </row>
    <row r="22" spans="1:26" ht="18" customHeight="1" x14ac:dyDescent="0.15">
      <c r="A22" s="14" t="s">
        <v>58</v>
      </c>
      <c r="B22" s="17"/>
      <c r="C22" s="17"/>
      <c r="D22" s="94">
        <f>+D4+D9+D11+D12+D13+D14+D15+D16+D17</f>
        <v>18585722</v>
      </c>
      <c r="E22" s="94">
        <f t="shared" ref="E22:W22" si="0">+E4+E9+E11+E12+E13+E14+E15+E16+E17</f>
        <v>19857236</v>
      </c>
      <c r="F22" s="94">
        <f t="shared" si="0"/>
        <v>19438350</v>
      </c>
      <c r="G22" s="94">
        <f t="shared" si="0"/>
        <v>18600140</v>
      </c>
      <c r="H22" s="94">
        <f t="shared" si="0"/>
        <v>19249356</v>
      </c>
      <c r="I22" s="94">
        <f t="shared" si="0"/>
        <v>19819324</v>
      </c>
      <c r="J22" s="94">
        <f t="shared" si="0"/>
        <v>20487275</v>
      </c>
      <c r="K22" s="94">
        <f t="shared" si="0"/>
        <v>19763009</v>
      </c>
      <c r="L22" s="94">
        <f t="shared" si="0"/>
        <v>19580317</v>
      </c>
      <c r="M22" s="94">
        <f t="shared" si="0"/>
        <v>19097798</v>
      </c>
      <c r="N22" s="94">
        <f t="shared" si="0"/>
        <v>19146222</v>
      </c>
      <c r="O22" s="94">
        <f t="shared" si="0"/>
        <v>19063232</v>
      </c>
      <c r="P22" s="94">
        <f t="shared" si="0"/>
        <v>18457893</v>
      </c>
      <c r="Q22" s="94">
        <f t="shared" si="0"/>
        <v>18158434</v>
      </c>
      <c r="R22" s="94">
        <f t="shared" si="0"/>
        <v>18443772</v>
      </c>
      <c r="S22" s="94">
        <f t="shared" si="0"/>
        <v>18623355</v>
      </c>
      <c r="T22" s="94">
        <f t="shared" si="0"/>
        <v>20004998</v>
      </c>
      <c r="U22" s="94">
        <f t="shared" si="0"/>
        <v>20202561</v>
      </c>
      <c r="V22" s="94">
        <f t="shared" si="0"/>
        <v>19498709</v>
      </c>
      <c r="W22" s="94">
        <f t="shared" si="0"/>
        <v>19111305</v>
      </c>
      <c r="X22" s="127">
        <f>+X4+X9+X11+X12+X13+X14+X15+X16+X17</f>
        <v>19328398</v>
      </c>
      <c r="Y22" s="127">
        <f>+Y4+Y9+Y11+Y12+Y13+Y14+Y15+Y16+Y17</f>
        <v>18865142</v>
      </c>
      <c r="Z22" s="127">
        <f>+Z4+Z9+Z11+Z12+Z13+Z14+Z15+Z16+Z17</f>
        <v>19558893</v>
      </c>
    </row>
    <row r="23" spans="1:26" ht="18" customHeight="1" x14ac:dyDescent="0.15"/>
    <row r="24" spans="1:26" ht="18" customHeight="1" x14ac:dyDescent="0.15"/>
    <row r="25" spans="1:26" ht="18" customHeight="1" x14ac:dyDescent="0.15"/>
    <row r="26" spans="1:26" ht="18" customHeight="1" x14ac:dyDescent="0.15"/>
    <row r="27" spans="1:26" ht="18" customHeight="1" x14ac:dyDescent="0.15"/>
    <row r="28" spans="1:26" ht="18" customHeight="1" x14ac:dyDescent="0.15"/>
    <row r="29" spans="1:26" ht="18" customHeight="1" x14ac:dyDescent="0.2">
      <c r="A29" s="30" t="s">
        <v>100</v>
      </c>
      <c r="P29" s="71"/>
      <c r="Q29" s="71"/>
      <c r="R29" s="71"/>
      <c r="S29" s="71"/>
      <c r="T29" s="71"/>
    </row>
    <row r="30" spans="1:26" ht="18" customHeight="1" x14ac:dyDescent="0.2">
      <c r="O30" s="71" t="str">
        <f>旧栃木市２!$M$1</f>
        <v>栃木市</v>
      </c>
      <c r="U30" s="71"/>
      <c r="V30" s="128"/>
      <c r="W30" s="128"/>
      <c r="X30" s="128"/>
      <c r="Y30" s="128"/>
      <c r="Z30" s="128" t="str">
        <f>旧栃木市２!$M$1</f>
        <v>栃木市</v>
      </c>
    </row>
    <row r="31" spans="1:26" s="101" customFormat="1" ht="18" customHeight="1" x14ac:dyDescent="0.15">
      <c r="A31" s="97"/>
      <c r="B31" s="97" t="s">
        <v>10</v>
      </c>
      <c r="C31" s="97" t="s">
        <v>9</v>
      </c>
      <c r="D31" s="98" t="s">
        <v>8</v>
      </c>
      <c r="E31" s="98" t="s">
        <v>7</v>
      </c>
      <c r="F31" s="98" t="s">
        <v>6</v>
      </c>
      <c r="G31" s="98" t="s">
        <v>5</v>
      </c>
      <c r="H31" s="98" t="s">
        <v>4</v>
      </c>
      <c r="I31" s="98" t="s">
        <v>3</v>
      </c>
      <c r="J31" s="99" t="s">
        <v>2</v>
      </c>
      <c r="K31" s="99" t="s">
        <v>82</v>
      </c>
      <c r="L31" s="98" t="s">
        <v>83</v>
      </c>
      <c r="M31" s="98" t="s">
        <v>174</v>
      </c>
      <c r="N31" s="98" t="s">
        <v>182</v>
      </c>
      <c r="O31" s="100" t="s">
        <v>186</v>
      </c>
      <c r="P31" s="100" t="s">
        <v>187</v>
      </c>
      <c r="Q31" s="100" t="s">
        <v>192</v>
      </c>
      <c r="R31" s="100" t="s">
        <v>193</v>
      </c>
      <c r="S31" s="100" t="s">
        <v>196</v>
      </c>
      <c r="T31" s="100" t="s">
        <v>197</v>
      </c>
      <c r="U31" s="100" t="s">
        <v>204</v>
      </c>
      <c r="V31" s="100" t="s">
        <v>271</v>
      </c>
      <c r="W31" s="100" t="s">
        <v>274</v>
      </c>
      <c r="X31" s="125" t="s">
        <v>275</v>
      </c>
      <c r="Y31" s="125" t="s">
        <v>286</v>
      </c>
      <c r="Z31" s="117" t="s">
        <v>290</v>
      </c>
    </row>
    <row r="32" spans="1:26" ht="18" customHeight="1" x14ac:dyDescent="0.15">
      <c r="A32" s="14" t="s">
        <v>40</v>
      </c>
      <c r="B32" s="31" t="e">
        <f>B4/B$22*100</f>
        <v>#DIV/0!</v>
      </c>
      <c r="C32" s="31" t="e">
        <f>C4/C$22*100</f>
        <v>#DIV/0!</v>
      </c>
      <c r="D32" s="95">
        <f t="shared" ref="D32:L32" si="1">D4/D$22*100</f>
        <v>50.566359488213585</v>
      </c>
      <c r="E32" s="95">
        <f t="shared" si="1"/>
        <v>50.220514073559883</v>
      </c>
      <c r="F32" s="95">
        <f t="shared" si="1"/>
        <v>46.990840271936662</v>
      </c>
      <c r="G32" s="95">
        <f t="shared" si="1"/>
        <v>41.553230244503538</v>
      </c>
      <c r="H32" s="95">
        <f t="shared" si="1"/>
        <v>41.093847503261927</v>
      </c>
      <c r="I32" s="95">
        <f t="shared" si="1"/>
        <v>40.720077031890696</v>
      </c>
      <c r="J32" s="95">
        <f t="shared" si="1"/>
        <v>42.47359397479655</v>
      </c>
      <c r="K32" s="95">
        <f t="shared" si="1"/>
        <v>38.278472675896666</v>
      </c>
      <c r="L32" s="95">
        <f t="shared" si="1"/>
        <v>36.127387518802685</v>
      </c>
      <c r="M32" s="95">
        <f t="shared" ref="M32:N49" si="2">M4/M$22*100</f>
        <v>36.761719859012018</v>
      </c>
      <c r="N32" s="95">
        <f t="shared" si="2"/>
        <v>35.263588816634424</v>
      </c>
      <c r="O32" s="95">
        <f t="shared" ref="O32:P49" si="3">O4/O$22*100</f>
        <v>34.623315710578353</v>
      </c>
      <c r="P32" s="95">
        <f t="shared" si="3"/>
        <v>34.123607716221997</v>
      </c>
      <c r="Q32" s="95">
        <f t="shared" ref="Q32:R49" si="4">Q4/Q$22*100</f>
        <v>33.580180978161444</v>
      </c>
      <c r="R32" s="95">
        <f t="shared" si="4"/>
        <v>34.28228780967364</v>
      </c>
      <c r="S32" s="95">
        <f t="shared" ref="S32:T49" si="5">S4/S$22*100</f>
        <v>38.439647421208477</v>
      </c>
      <c r="T32" s="95">
        <f t="shared" si="5"/>
        <v>42.124503086678637</v>
      </c>
      <c r="U32" s="95">
        <f t="shared" ref="U32:V49" si="6">U4/U$22*100</f>
        <v>42.333761546370283</v>
      </c>
      <c r="V32" s="95">
        <f t="shared" si="6"/>
        <v>41.413957200961356</v>
      </c>
      <c r="W32" s="95">
        <f t="shared" ref="W32:X49" si="7">W4/W$22*100</f>
        <v>39.764992500512129</v>
      </c>
      <c r="X32" s="129">
        <f t="shared" si="7"/>
        <v>39.360566768130504</v>
      </c>
      <c r="Y32" s="129">
        <f t="shared" ref="Y32:Z49" si="8">Y4/Y$22*100</f>
        <v>42.010974526457311</v>
      </c>
      <c r="Z32" s="129">
        <f t="shared" si="8"/>
        <v>43.935906802087423</v>
      </c>
    </row>
    <row r="33" spans="1:26" ht="18" customHeight="1" x14ac:dyDescent="0.15">
      <c r="A33" s="14" t="s">
        <v>41</v>
      </c>
      <c r="B33" s="31" t="e">
        <f t="shared" ref="B33:C49" si="9">B5/B$22*100</f>
        <v>#DIV/0!</v>
      </c>
      <c r="C33" s="31" t="e">
        <f t="shared" si="9"/>
        <v>#DIV/0!</v>
      </c>
      <c r="D33" s="95">
        <f t="shared" ref="D33:L33" si="10">D5/D$22*100</f>
        <v>0.50045405822813882</v>
      </c>
      <c r="E33" s="95">
        <f t="shared" si="10"/>
        <v>0.46948628701396306</v>
      </c>
      <c r="F33" s="95">
        <f t="shared" si="10"/>
        <v>0.48795293839240467</v>
      </c>
      <c r="G33" s="95">
        <f t="shared" si="10"/>
        <v>0.51407677576620392</v>
      </c>
      <c r="H33" s="95">
        <f t="shared" si="10"/>
        <v>0.49761145255976358</v>
      </c>
      <c r="I33" s="95">
        <f t="shared" si="10"/>
        <v>0.62256411974495185</v>
      </c>
      <c r="J33" s="95">
        <f t="shared" si="10"/>
        <v>0.60142210225615655</v>
      </c>
      <c r="K33" s="95">
        <f t="shared" si="10"/>
        <v>0.6271312227809035</v>
      </c>
      <c r="L33" s="95">
        <f t="shared" si="10"/>
        <v>0.62268654792463263</v>
      </c>
      <c r="M33" s="95">
        <f t="shared" si="2"/>
        <v>0.63851863968819855</v>
      </c>
      <c r="N33" s="95">
        <f t="shared" si="2"/>
        <v>0.63274624100775601</v>
      </c>
      <c r="O33" s="95">
        <f t="shared" si="3"/>
        <v>0.63586279598338835</v>
      </c>
      <c r="P33" s="95">
        <f t="shared" si="3"/>
        <v>0.65112523948426837</v>
      </c>
      <c r="Q33" s="95">
        <f t="shared" si="4"/>
        <v>0.86608790163292715</v>
      </c>
      <c r="R33" s="95">
        <f t="shared" si="4"/>
        <v>0.97325536229790743</v>
      </c>
      <c r="S33" s="95">
        <f t="shared" si="5"/>
        <v>1.1046774332551788</v>
      </c>
      <c r="T33" s="95">
        <f t="shared" si="5"/>
        <v>1.030912374997488</v>
      </c>
      <c r="U33" s="95">
        <f t="shared" si="6"/>
        <v>1.0446051864414616</v>
      </c>
      <c r="V33" s="95">
        <f t="shared" si="6"/>
        <v>1.0650705131298692</v>
      </c>
      <c r="W33" s="95">
        <f t="shared" si="7"/>
        <v>1.0815169346101692</v>
      </c>
      <c r="X33" s="129">
        <f t="shared" si="7"/>
        <v>1.0707612705408902</v>
      </c>
      <c r="Y33" s="129">
        <f t="shared" si="8"/>
        <v>1.0982636653357818</v>
      </c>
      <c r="Z33" s="129">
        <f t="shared" si="8"/>
        <v>1.0695441710325835</v>
      </c>
    </row>
    <row r="34" spans="1:26" ht="18" customHeight="1" x14ac:dyDescent="0.15">
      <c r="A34" s="14" t="s">
        <v>42</v>
      </c>
      <c r="B34" s="31" t="e">
        <f t="shared" si="9"/>
        <v>#DIV/0!</v>
      </c>
      <c r="C34" s="31" t="e">
        <f t="shared" si="9"/>
        <v>#DIV/0!</v>
      </c>
      <c r="D34" s="95">
        <f t="shared" ref="D34:L34" si="11">D6/D$22*100</f>
        <v>34.378981887278847</v>
      </c>
      <c r="E34" s="95">
        <f t="shared" si="11"/>
        <v>36.988506356070907</v>
      </c>
      <c r="F34" s="95">
        <f t="shared" si="11"/>
        <v>36.330712226089148</v>
      </c>
      <c r="G34" s="95">
        <f t="shared" si="11"/>
        <v>31.256522800366021</v>
      </c>
      <c r="H34" s="95">
        <f t="shared" si="11"/>
        <v>30.958412322988881</v>
      </c>
      <c r="I34" s="95">
        <f t="shared" si="11"/>
        <v>29.380386535887904</v>
      </c>
      <c r="J34" s="95">
        <f t="shared" si="11"/>
        <v>31.983057776107366</v>
      </c>
      <c r="K34" s="95">
        <f t="shared" si="11"/>
        <v>29.122215144465098</v>
      </c>
      <c r="L34" s="95">
        <f t="shared" si="11"/>
        <v>28.043529632334348</v>
      </c>
      <c r="M34" s="95">
        <f t="shared" si="2"/>
        <v>27.737276307980636</v>
      </c>
      <c r="N34" s="95">
        <f t="shared" si="2"/>
        <v>27.420788289198779</v>
      </c>
      <c r="O34" s="95">
        <f t="shared" si="3"/>
        <v>26.893734493710198</v>
      </c>
      <c r="P34" s="95">
        <f t="shared" si="3"/>
        <v>26.181839931567485</v>
      </c>
      <c r="Q34" s="95">
        <f t="shared" si="4"/>
        <v>24.997904554985304</v>
      </c>
      <c r="R34" s="95">
        <f t="shared" si="4"/>
        <v>25.418395976701515</v>
      </c>
      <c r="S34" s="95">
        <f t="shared" si="5"/>
        <v>27.759053081466796</v>
      </c>
      <c r="T34" s="95">
        <f t="shared" si="5"/>
        <v>33.124002311822274</v>
      </c>
      <c r="U34" s="95">
        <f t="shared" si="6"/>
        <v>33.716458027276843</v>
      </c>
      <c r="V34" s="95">
        <f t="shared" si="6"/>
        <v>34.665561704623627</v>
      </c>
      <c r="W34" s="95">
        <f t="shared" si="7"/>
        <v>32.138119296405975</v>
      </c>
      <c r="X34" s="129">
        <f t="shared" si="7"/>
        <v>31.455824740363891</v>
      </c>
      <c r="Y34" s="129">
        <f t="shared" si="8"/>
        <v>33.624787981982855</v>
      </c>
      <c r="Z34" s="129">
        <f t="shared" si="8"/>
        <v>32.979980001935694</v>
      </c>
    </row>
    <row r="35" spans="1:26" ht="18" customHeight="1" x14ac:dyDescent="0.15">
      <c r="A35" s="14" t="s">
        <v>43</v>
      </c>
      <c r="B35" s="31" t="e">
        <f t="shared" si="9"/>
        <v>#DIV/0!</v>
      </c>
      <c r="C35" s="31" t="e">
        <f t="shared" si="9"/>
        <v>#DIV/0!</v>
      </c>
      <c r="D35" s="95">
        <f t="shared" ref="D35:L35" si="12">D7/D$22*100</f>
        <v>1.696495836965602</v>
      </c>
      <c r="E35" s="95">
        <f t="shared" si="12"/>
        <v>1.6860251849753913</v>
      </c>
      <c r="F35" s="95">
        <f t="shared" si="12"/>
        <v>1.7809176190365952</v>
      </c>
      <c r="G35" s="95">
        <f t="shared" si="12"/>
        <v>2.0619844796867119</v>
      </c>
      <c r="H35" s="95">
        <f t="shared" si="12"/>
        <v>2.0699082088772216</v>
      </c>
      <c r="I35" s="95">
        <f t="shared" si="12"/>
        <v>2.044060634964139</v>
      </c>
      <c r="J35" s="95">
        <f t="shared" si="12"/>
        <v>2.0084125390028689</v>
      </c>
      <c r="K35" s="95">
        <f t="shared" si="12"/>
        <v>2.1428062902769511</v>
      </c>
      <c r="L35" s="95">
        <f t="shared" si="12"/>
        <v>2.1700619045135991</v>
      </c>
      <c r="M35" s="95">
        <f t="shared" si="2"/>
        <v>2.3040771506746482</v>
      </c>
      <c r="N35" s="95">
        <f t="shared" si="2"/>
        <v>2.2200620049219109</v>
      </c>
      <c r="O35" s="95">
        <f t="shared" si="3"/>
        <v>2.2000886313506545</v>
      </c>
      <c r="P35" s="95">
        <f t="shared" si="3"/>
        <v>2.2985722151493673</v>
      </c>
      <c r="Q35" s="95">
        <f t="shared" si="4"/>
        <v>2.4573154270902435</v>
      </c>
      <c r="R35" s="95">
        <f t="shared" si="4"/>
        <v>2.4469072812220842</v>
      </c>
      <c r="S35" s="95">
        <f t="shared" si="5"/>
        <v>2.401076497763158</v>
      </c>
      <c r="T35" s="95">
        <f t="shared" si="5"/>
        <v>2.20141486642488</v>
      </c>
      <c r="U35" s="95">
        <f t="shared" si="6"/>
        <v>2.3008518573462049</v>
      </c>
      <c r="V35" s="95">
        <f t="shared" si="6"/>
        <v>2.3693260923069315</v>
      </c>
      <c r="W35" s="95">
        <f t="shared" si="7"/>
        <v>2.3019307158773303</v>
      </c>
      <c r="X35" s="129">
        <f t="shared" si="7"/>
        <v>2.2114093470136531</v>
      </c>
      <c r="Y35" s="129">
        <f t="shared" si="8"/>
        <v>2.371209291719087</v>
      </c>
      <c r="Z35" s="129">
        <f t="shared" si="8"/>
        <v>2.2046799887907769</v>
      </c>
    </row>
    <row r="36" spans="1:26" ht="18" customHeight="1" x14ac:dyDescent="0.15">
      <c r="A36" s="14" t="s">
        <v>44</v>
      </c>
      <c r="B36" s="31" t="e">
        <f t="shared" si="9"/>
        <v>#DIV/0!</v>
      </c>
      <c r="C36" s="31" t="e">
        <f t="shared" si="9"/>
        <v>#DIV/0!</v>
      </c>
      <c r="D36" s="95">
        <f t="shared" ref="D36:L36" si="13">D8/D$22*100</f>
        <v>13.990427705740998</v>
      </c>
      <c r="E36" s="95">
        <f t="shared" si="13"/>
        <v>11.076496245499627</v>
      </c>
      <c r="F36" s="95">
        <f t="shared" si="13"/>
        <v>8.391257488418514</v>
      </c>
      <c r="G36" s="95">
        <f t="shared" si="13"/>
        <v>7.7206461886846016</v>
      </c>
      <c r="H36" s="95">
        <f t="shared" si="13"/>
        <v>7.5679155188360587</v>
      </c>
      <c r="I36" s="95">
        <f t="shared" si="13"/>
        <v>8.6730657412936996</v>
      </c>
      <c r="J36" s="95">
        <f t="shared" si="13"/>
        <v>7.8807015574301618</v>
      </c>
      <c r="K36" s="95">
        <f t="shared" si="13"/>
        <v>6.3863200183737199</v>
      </c>
      <c r="L36" s="95">
        <f t="shared" si="13"/>
        <v>5.291109434030103</v>
      </c>
      <c r="M36" s="95">
        <f t="shared" si="2"/>
        <v>6.0818477606685333</v>
      </c>
      <c r="N36" s="95">
        <f t="shared" si="2"/>
        <v>4.9899922815059803</v>
      </c>
      <c r="O36" s="95">
        <f t="shared" si="3"/>
        <v>4.8936297895341143</v>
      </c>
      <c r="P36" s="95">
        <f t="shared" si="3"/>
        <v>4.9920703300208746</v>
      </c>
      <c r="Q36" s="95">
        <f t="shared" si="4"/>
        <v>5.2588730944529694</v>
      </c>
      <c r="R36" s="95">
        <f t="shared" si="4"/>
        <v>5.443729189452136</v>
      </c>
      <c r="S36" s="95">
        <f t="shared" si="5"/>
        <v>7.1748404087233473</v>
      </c>
      <c r="T36" s="95">
        <f t="shared" si="5"/>
        <v>5.7681735334339947</v>
      </c>
      <c r="U36" s="95">
        <f t="shared" si="6"/>
        <v>5.2718464753057797</v>
      </c>
      <c r="V36" s="95">
        <f t="shared" si="6"/>
        <v>3.3139988909009306</v>
      </c>
      <c r="W36" s="95">
        <f t="shared" si="7"/>
        <v>4.243425553618656</v>
      </c>
      <c r="X36" s="129">
        <f t="shared" si="7"/>
        <v>4.6225714102120623</v>
      </c>
      <c r="Y36" s="129">
        <f t="shared" si="8"/>
        <v>4.9167135874195909</v>
      </c>
      <c r="Z36" s="129">
        <f t="shared" si="8"/>
        <v>7.6817026403283668</v>
      </c>
    </row>
    <row r="37" spans="1:26" ht="18" customHeight="1" x14ac:dyDescent="0.15">
      <c r="A37" s="14" t="s">
        <v>45</v>
      </c>
      <c r="B37" s="31" t="e">
        <f t="shared" si="9"/>
        <v>#DIV/0!</v>
      </c>
      <c r="C37" s="31" t="e">
        <f t="shared" si="9"/>
        <v>#DIV/0!</v>
      </c>
      <c r="D37" s="95">
        <f t="shared" ref="D37:L37" si="14">D9/D$22*100</f>
        <v>37.745652280820728</v>
      </c>
      <c r="E37" s="95">
        <f t="shared" si="14"/>
        <v>38.561927752684213</v>
      </c>
      <c r="F37" s="95">
        <f t="shared" si="14"/>
        <v>41.221621176694526</v>
      </c>
      <c r="G37" s="95">
        <f t="shared" si="14"/>
        <v>45.99021297689157</v>
      </c>
      <c r="H37" s="95">
        <f t="shared" si="14"/>
        <v>46.307460883366694</v>
      </c>
      <c r="I37" s="95">
        <f t="shared" si="14"/>
        <v>46.897870986921653</v>
      </c>
      <c r="J37" s="95">
        <f t="shared" si="14"/>
        <v>45.081837384425214</v>
      </c>
      <c r="K37" s="95">
        <f t="shared" si="14"/>
        <v>48.818800821271701</v>
      </c>
      <c r="L37" s="95">
        <f t="shared" si="14"/>
        <v>51.588934949316702</v>
      </c>
      <c r="M37" s="95">
        <f t="shared" si="2"/>
        <v>51.168893921697155</v>
      </c>
      <c r="N37" s="95">
        <f t="shared" si="2"/>
        <v>52.694395792548519</v>
      </c>
      <c r="O37" s="95">
        <f t="shared" si="3"/>
        <v>53.445375894286975</v>
      </c>
      <c r="P37" s="95">
        <f t="shared" si="3"/>
        <v>53.961364929355696</v>
      </c>
      <c r="Q37" s="95">
        <f t="shared" si="4"/>
        <v>54.188643139601133</v>
      </c>
      <c r="R37" s="95">
        <f t="shared" si="4"/>
        <v>53.890332194520731</v>
      </c>
      <c r="S37" s="95">
        <f t="shared" si="5"/>
        <v>50.064099621147747</v>
      </c>
      <c r="T37" s="95">
        <f t="shared" si="5"/>
        <v>46.938550056340922</v>
      </c>
      <c r="U37" s="95">
        <f t="shared" si="6"/>
        <v>47.088866604585427</v>
      </c>
      <c r="V37" s="95">
        <f t="shared" si="6"/>
        <v>48.032887715796981</v>
      </c>
      <c r="W37" s="95">
        <f t="shared" si="7"/>
        <v>49.378454270914517</v>
      </c>
      <c r="X37" s="129">
        <f t="shared" si="7"/>
        <v>48.378096311965429</v>
      </c>
      <c r="Y37" s="129">
        <f t="shared" si="8"/>
        <v>46.703995124977062</v>
      </c>
      <c r="Z37" s="129">
        <f t="shared" si="8"/>
        <v>44.678244315769817</v>
      </c>
    </row>
    <row r="38" spans="1:26" ht="18" customHeight="1" x14ac:dyDescent="0.15">
      <c r="A38" s="14" t="s">
        <v>46</v>
      </c>
      <c r="B38" s="31" t="e">
        <f t="shared" si="9"/>
        <v>#DIV/0!</v>
      </c>
      <c r="C38" s="31" t="e">
        <f t="shared" si="9"/>
        <v>#DIV/0!</v>
      </c>
      <c r="D38" s="95">
        <f t="shared" ref="D38:L38" si="15">D10/D$22*100</f>
        <v>37.720794489447329</v>
      </c>
      <c r="E38" s="95">
        <f t="shared" si="15"/>
        <v>38.537926426417052</v>
      </c>
      <c r="F38" s="95">
        <f t="shared" si="15"/>
        <v>41.19737014715755</v>
      </c>
      <c r="G38" s="95">
        <f t="shared" si="15"/>
        <v>45.958261604482544</v>
      </c>
      <c r="H38" s="95">
        <f t="shared" si="15"/>
        <v>44.719444120624082</v>
      </c>
      <c r="I38" s="95">
        <f t="shared" si="15"/>
        <v>46.863278485179414</v>
      </c>
      <c r="J38" s="95">
        <f t="shared" si="15"/>
        <v>45.045019408388868</v>
      </c>
      <c r="K38" s="95">
        <f t="shared" si="15"/>
        <v>48.762609985149531</v>
      </c>
      <c r="L38" s="95">
        <f t="shared" si="15"/>
        <v>51.528971670887657</v>
      </c>
      <c r="M38" s="95">
        <f t="shared" si="2"/>
        <v>51.100409586487402</v>
      </c>
      <c r="N38" s="95">
        <f t="shared" si="2"/>
        <v>52.630555521606304</v>
      </c>
      <c r="O38" s="95">
        <f t="shared" si="3"/>
        <v>53.379238106109185</v>
      </c>
      <c r="P38" s="95">
        <f t="shared" si="3"/>
        <v>53.892835980791517</v>
      </c>
      <c r="Q38" s="95">
        <f t="shared" si="4"/>
        <v>54.090319682853703</v>
      </c>
      <c r="R38" s="95">
        <f t="shared" si="4"/>
        <v>52.799552065596991</v>
      </c>
      <c r="S38" s="95">
        <f t="shared" si="5"/>
        <v>49.016764165210837</v>
      </c>
      <c r="T38" s="95">
        <f t="shared" si="5"/>
        <v>45.994435990445986</v>
      </c>
      <c r="U38" s="95">
        <f t="shared" si="6"/>
        <v>46.202681927306152</v>
      </c>
      <c r="V38" s="95">
        <f t="shared" si="6"/>
        <v>47.14133125428971</v>
      </c>
      <c r="W38" s="95">
        <f t="shared" si="7"/>
        <v>48.078009324847251</v>
      </c>
      <c r="X38" s="129">
        <f t="shared" si="7"/>
        <v>47.126140510972512</v>
      </c>
      <c r="Y38" s="129">
        <f t="shared" si="8"/>
        <v>45.457723032246456</v>
      </c>
      <c r="Z38" s="129">
        <f t="shared" si="8"/>
        <v>43.511071920072368</v>
      </c>
    </row>
    <row r="39" spans="1:26" ht="18" customHeight="1" x14ac:dyDescent="0.15">
      <c r="A39" s="14" t="s">
        <v>47</v>
      </c>
      <c r="B39" s="31" t="e">
        <f t="shared" si="9"/>
        <v>#DIV/0!</v>
      </c>
      <c r="C39" s="31" t="e">
        <f t="shared" si="9"/>
        <v>#DIV/0!</v>
      </c>
      <c r="D39" s="95">
        <f t="shared" ref="D39:L39" si="16">D11/D$22*100</f>
        <v>0.83643239686895143</v>
      </c>
      <c r="E39" s="95">
        <f t="shared" si="16"/>
        <v>0.80463867176680581</v>
      </c>
      <c r="F39" s="95">
        <f t="shared" si="16"/>
        <v>0.83077010137177276</v>
      </c>
      <c r="G39" s="95">
        <f t="shared" si="16"/>
        <v>0.88571376344479114</v>
      </c>
      <c r="H39" s="95">
        <f t="shared" si="16"/>
        <v>0.86784721525229214</v>
      </c>
      <c r="I39" s="95">
        <f t="shared" si="16"/>
        <v>0.86133109282637499</v>
      </c>
      <c r="J39" s="95">
        <f t="shared" si="16"/>
        <v>0.8476871619090387</v>
      </c>
      <c r="K39" s="95">
        <f t="shared" si="16"/>
        <v>0.88879684262654535</v>
      </c>
      <c r="L39" s="95">
        <f t="shared" si="16"/>
        <v>0.91840699004004878</v>
      </c>
      <c r="M39" s="95">
        <f t="shared" si="2"/>
        <v>0.9765000132476005</v>
      </c>
      <c r="N39" s="95">
        <f t="shared" si="2"/>
        <v>1.0054098401240725</v>
      </c>
      <c r="O39" s="95">
        <f t="shared" si="3"/>
        <v>1.0472306060168601</v>
      </c>
      <c r="P39" s="95">
        <f t="shared" si="3"/>
        <v>1.1170180691804854</v>
      </c>
      <c r="Q39" s="95">
        <f t="shared" si="4"/>
        <v>1.1799861155427831</v>
      </c>
      <c r="R39" s="95">
        <f t="shared" si="4"/>
        <v>1.2035715904534061</v>
      </c>
      <c r="S39" s="95">
        <f t="shared" si="5"/>
        <v>1.2322538017451743</v>
      </c>
      <c r="T39" s="95">
        <f t="shared" si="5"/>
        <v>1.1938266627169871</v>
      </c>
      <c r="U39" s="95">
        <f t="shared" si="6"/>
        <v>1.2173258627953158</v>
      </c>
      <c r="V39" s="95">
        <f t="shared" si="6"/>
        <v>1.2931061230771739</v>
      </c>
      <c r="W39" s="95">
        <f t="shared" si="7"/>
        <v>1.3355655199893466</v>
      </c>
      <c r="X39" s="129">
        <f t="shared" si="7"/>
        <v>1.3412182427120964</v>
      </c>
      <c r="Y39" s="129">
        <f t="shared" si="8"/>
        <v>1.4014577785844389</v>
      </c>
      <c r="Z39" s="129">
        <f t="shared" si="8"/>
        <v>1.3805689309717069</v>
      </c>
    </row>
    <row r="40" spans="1:26" ht="18" customHeight="1" x14ac:dyDescent="0.15">
      <c r="A40" s="14" t="s">
        <v>48</v>
      </c>
      <c r="B40" s="31" t="e">
        <f t="shared" si="9"/>
        <v>#DIV/0!</v>
      </c>
      <c r="C40" s="31" t="e">
        <f t="shared" si="9"/>
        <v>#DIV/0!</v>
      </c>
      <c r="D40" s="95">
        <f t="shared" ref="D40:L40" si="17">D12/D$22*100</f>
        <v>4.4652610213367012</v>
      </c>
      <c r="E40" s="95">
        <f t="shared" si="17"/>
        <v>4.2200938740920435</v>
      </c>
      <c r="F40" s="95">
        <f t="shared" si="17"/>
        <v>4.4362664526567324</v>
      </c>
      <c r="G40" s="95">
        <f t="shared" si="17"/>
        <v>4.8180873907400699</v>
      </c>
      <c r="H40" s="95">
        <f t="shared" si="17"/>
        <v>5.0851467446495349</v>
      </c>
      <c r="I40" s="95">
        <f t="shared" si="17"/>
        <v>4.9870015748266692</v>
      </c>
      <c r="J40" s="95">
        <f t="shared" si="17"/>
        <v>5.5225548541716751</v>
      </c>
      <c r="K40" s="95">
        <f t="shared" si="17"/>
        <v>6.0554291100105253</v>
      </c>
      <c r="L40" s="95">
        <f t="shared" si="17"/>
        <v>5.2674989889080956</v>
      </c>
      <c r="M40" s="95">
        <f t="shared" si="2"/>
        <v>5.0006341045182277</v>
      </c>
      <c r="N40" s="95">
        <f t="shared" si="2"/>
        <v>4.8804354195830379</v>
      </c>
      <c r="O40" s="95">
        <f t="shared" si="3"/>
        <v>4.7324923706536222</v>
      </c>
      <c r="P40" s="95">
        <f t="shared" si="3"/>
        <v>4.8392305665657505</v>
      </c>
      <c r="Q40" s="95">
        <f t="shared" si="4"/>
        <v>5.0387329656290847</v>
      </c>
      <c r="R40" s="95">
        <f t="shared" si="4"/>
        <v>4.7893782248013039</v>
      </c>
      <c r="S40" s="95">
        <f t="shared" si="5"/>
        <v>4.904245234008588</v>
      </c>
      <c r="T40" s="95">
        <f t="shared" si="5"/>
        <v>4.5975360757346744</v>
      </c>
      <c r="U40" s="95">
        <f t="shared" si="6"/>
        <v>4.317472423421961</v>
      </c>
      <c r="V40" s="95">
        <f t="shared" si="6"/>
        <v>4.1985959172989347</v>
      </c>
      <c r="W40" s="95">
        <f t="shared" si="7"/>
        <v>4.3750387532405561</v>
      </c>
      <c r="X40" s="129">
        <f t="shared" si="7"/>
        <v>5.0869192573538689</v>
      </c>
      <c r="Y40" s="129">
        <f t="shared" si="8"/>
        <v>5.1499479834289081</v>
      </c>
      <c r="Z40" s="129">
        <f t="shared" si="8"/>
        <v>5.5025455684020566</v>
      </c>
    </row>
    <row r="41" spans="1:26" ht="18" customHeight="1" x14ac:dyDescent="0.15">
      <c r="A41" s="14" t="s">
        <v>49</v>
      </c>
      <c r="B41" s="31" t="e">
        <f t="shared" si="9"/>
        <v>#DIV/0!</v>
      </c>
      <c r="C41" s="31" t="e">
        <f t="shared" si="9"/>
        <v>#DIV/0!</v>
      </c>
      <c r="D41" s="95">
        <f t="shared" ref="D41:L41" si="18">D13/D$22*100</f>
        <v>3.7561091250584724E-2</v>
      </c>
      <c r="E41" s="95">
        <f t="shared" si="18"/>
        <v>3.2109201905038541E-2</v>
      </c>
      <c r="F41" s="95">
        <f t="shared" si="18"/>
        <v>3.2682815156636236E-2</v>
      </c>
      <c r="G41" s="95">
        <f t="shared" si="18"/>
        <v>2.6940657435911775E-2</v>
      </c>
      <c r="H41" s="95">
        <f t="shared" si="18"/>
        <v>2.3190386213440075E-2</v>
      </c>
      <c r="I41" s="95">
        <f t="shared" si="18"/>
        <v>2.1807000077298296E-2</v>
      </c>
      <c r="J41" s="95">
        <f t="shared" si="18"/>
        <v>2.0783632767168887E-2</v>
      </c>
      <c r="K41" s="95">
        <f t="shared" si="18"/>
        <v>2.126700443237161E-2</v>
      </c>
      <c r="L41" s="95">
        <f t="shared" si="18"/>
        <v>2.4182448118689803E-2</v>
      </c>
      <c r="M41" s="95">
        <f t="shared" si="2"/>
        <v>2.3107376044086341E-2</v>
      </c>
      <c r="N41" s="95">
        <f t="shared" si="2"/>
        <v>2.0437452360053069E-2</v>
      </c>
      <c r="O41" s="95">
        <f t="shared" si="3"/>
        <v>2.2068660760148122E-2</v>
      </c>
      <c r="P41" s="95">
        <f t="shared" si="3"/>
        <v>2.4721131496428111E-2</v>
      </c>
      <c r="Q41" s="95">
        <f t="shared" si="4"/>
        <v>2.6483561302698241E-2</v>
      </c>
      <c r="R41" s="95">
        <f t="shared" si="4"/>
        <v>2.5076215429251671E-2</v>
      </c>
      <c r="S41" s="95">
        <f t="shared" si="5"/>
        <v>2.5124366689031057E-2</v>
      </c>
      <c r="T41" s="95">
        <f t="shared" si="5"/>
        <v>2.2979257483554859E-2</v>
      </c>
      <c r="U41" s="95">
        <f t="shared" si="6"/>
        <v>1.9779670508110334E-2</v>
      </c>
      <c r="V41" s="95">
        <f t="shared" si="6"/>
        <v>1.781143561863506E-2</v>
      </c>
      <c r="W41" s="95">
        <f t="shared" si="7"/>
        <v>1.9412593750138988E-2</v>
      </c>
      <c r="X41" s="129">
        <f t="shared" si="7"/>
        <v>1.7383747996083276E-2</v>
      </c>
      <c r="Y41" s="129">
        <f t="shared" si="8"/>
        <v>1.7423669538241482E-2</v>
      </c>
      <c r="Z41" s="129">
        <f t="shared" si="8"/>
        <v>1.6764752483691178E-2</v>
      </c>
    </row>
    <row r="42" spans="1:26" ht="18" customHeight="1" x14ac:dyDescent="0.15">
      <c r="A42" s="14" t="s">
        <v>50</v>
      </c>
      <c r="B42" s="31" t="e">
        <f t="shared" si="9"/>
        <v>#DIV/0!</v>
      </c>
      <c r="C42" s="31" t="e">
        <f t="shared" si="9"/>
        <v>#DIV/0!</v>
      </c>
      <c r="D42" s="95">
        <f t="shared" ref="D42:L42" si="19">D14/D$22*100</f>
        <v>1.6322744954433299</v>
      </c>
      <c r="E42" s="95">
        <f t="shared" si="19"/>
        <v>1.4508816836341172</v>
      </c>
      <c r="F42" s="95">
        <f t="shared" si="19"/>
        <v>1.4453593026157057</v>
      </c>
      <c r="G42" s="95">
        <f t="shared" si="19"/>
        <v>1.3454199807098226</v>
      </c>
      <c r="H42" s="95">
        <f t="shared" si="19"/>
        <v>1.1664182427713425</v>
      </c>
      <c r="I42" s="95">
        <f t="shared" si="19"/>
        <v>1.0296617583929704</v>
      </c>
      <c r="J42" s="95">
        <f t="shared" si="19"/>
        <v>0.8055048804684859</v>
      </c>
      <c r="K42" s="95">
        <f t="shared" si="19"/>
        <v>0.32046233445524414</v>
      </c>
      <c r="L42" s="95">
        <f t="shared" si="19"/>
        <v>0.26252894679897165</v>
      </c>
      <c r="M42" s="95">
        <f t="shared" si="2"/>
        <v>0.270093965806948</v>
      </c>
      <c r="N42" s="95">
        <f t="shared" si="2"/>
        <v>0.19799728635759056</v>
      </c>
      <c r="O42" s="95">
        <f t="shared" si="3"/>
        <v>0.12333690320717915</v>
      </c>
      <c r="P42" s="95">
        <f t="shared" si="3"/>
        <v>7.0430574063897757E-4</v>
      </c>
      <c r="Q42" s="95">
        <f t="shared" si="4"/>
        <v>7.269349328251544E-4</v>
      </c>
      <c r="R42" s="95">
        <f t="shared" si="4"/>
        <v>7.1568874306188559E-4</v>
      </c>
      <c r="S42" s="95">
        <f t="shared" si="5"/>
        <v>7.0878743384315021E-4</v>
      </c>
      <c r="T42" s="95">
        <f t="shared" si="5"/>
        <v>3.2696829062417304E-2</v>
      </c>
      <c r="U42" s="95">
        <f t="shared" si="6"/>
        <v>4.949867494522105E-6</v>
      </c>
      <c r="V42" s="95">
        <f t="shared" si="6"/>
        <v>5.128544664162125E-6</v>
      </c>
      <c r="W42" s="95">
        <f t="shared" si="7"/>
        <v>5.2325050539458189E-6</v>
      </c>
      <c r="X42" s="129">
        <f t="shared" si="7"/>
        <v>0.80837015049048566</v>
      </c>
      <c r="Y42" s="129">
        <f t="shared" si="8"/>
        <v>0</v>
      </c>
      <c r="Z42" s="129">
        <f t="shared" si="8"/>
        <v>0</v>
      </c>
    </row>
    <row r="43" spans="1:26" ht="18" customHeight="1" x14ac:dyDescent="0.15">
      <c r="A43" s="14" t="s">
        <v>51</v>
      </c>
      <c r="B43" s="31" t="e">
        <f t="shared" si="9"/>
        <v>#DIV/0!</v>
      </c>
      <c r="C43" s="31" t="e">
        <f t="shared" si="9"/>
        <v>#DIV/0!</v>
      </c>
      <c r="D43" s="95">
        <f t="shared" ref="D43:L43" si="20">D15/D$22*100</f>
        <v>0</v>
      </c>
      <c r="E43" s="95">
        <f t="shared" si="20"/>
        <v>0</v>
      </c>
      <c r="F43" s="95">
        <f t="shared" si="20"/>
        <v>0</v>
      </c>
      <c r="G43" s="95">
        <f t="shared" si="20"/>
        <v>0</v>
      </c>
      <c r="H43" s="95">
        <f t="shared" si="20"/>
        <v>0</v>
      </c>
      <c r="I43" s="95">
        <f t="shared" si="20"/>
        <v>0</v>
      </c>
      <c r="J43" s="95">
        <f t="shared" si="20"/>
        <v>0</v>
      </c>
      <c r="K43" s="95">
        <f t="shared" si="20"/>
        <v>0</v>
      </c>
      <c r="L43" s="95">
        <f t="shared" si="20"/>
        <v>0</v>
      </c>
      <c r="M43" s="95">
        <f t="shared" si="2"/>
        <v>0</v>
      </c>
      <c r="N43" s="95">
        <f t="shared" si="2"/>
        <v>0</v>
      </c>
      <c r="O43" s="95">
        <f t="shared" si="3"/>
        <v>5.2457002044564109E-6</v>
      </c>
      <c r="P43" s="95">
        <f t="shared" si="3"/>
        <v>5.417736466453674E-6</v>
      </c>
      <c r="Q43" s="95">
        <f t="shared" si="4"/>
        <v>1.6521248473298963E-5</v>
      </c>
      <c r="R43" s="95">
        <f t="shared" si="4"/>
        <v>1.6265653251406491E-5</v>
      </c>
      <c r="S43" s="95">
        <f t="shared" si="5"/>
        <v>1.610880531461705E-5</v>
      </c>
      <c r="T43" s="95">
        <f t="shared" si="5"/>
        <v>1.4996252436516115E-5</v>
      </c>
      <c r="U43" s="95">
        <f t="shared" si="6"/>
        <v>1.4849602483566317E-5</v>
      </c>
      <c r="V43" s="95">
        <f t="shared" si="6"/>
        <v>1.025708932832425E-5</v>
      </c>
      <c r="W43" s="95">
        <f t="shared" si="7"/>
        <v>1.0465010107891638E-5</v>
      </c>
      <c r="X43" s="129">
        <f t="shared" si="7"/>
        <v>0</v>
      </c>
      <c r="Y43" s="129">
        <f t="shared" si="8"/>
        <v>0</v>
      </c>
      <c r="Z43" s="129">
        <f t="shared" si="8"/>
        <v>0</v>
      </c>
    </row>
    <row r="44" spans="1:26" ht="18" customHeight="1" x14ac:dyDescent="0.15">
      <c r="A44" s="14" t="s">
        <v>52</v>
      </c>
      <c r="B44" s="31" t="e">
        <f t="shared" si="9"/>
        <v>#DIV/0!</v>
      </c>
      <c r="C44" s="31" t="e">
        <f t="shared" si="9"/>
        <v>#DIV/0!</v>
      </c>
      <c r="D44" s="95">
        <f t="shared" ref="D44:L44" si="21">D16/D$22*100</f>
        <v>0</v>
      </c>
      <c r="E44" s="95">
        <f t="shared" si="21"/>
        <v>0</v>
      </c>
      <c r="F44" s="95">
        <f t="shared" si="21"/>
        <v>0</v>
      </c>
      <c r="G44" s="95">
        <f t="shared" si="21"/>
        <v>0</v>
      </c>
      <c r="H44" s="95">
        <f t="shared" si="21"/>
        <v>0</v>
      </c>
      <c r="I44" s="95">
        <f t="shared" si="21"/>
        <v>0</v>
      </c>
      <c r="J44" s="95">
        <f t="shared" si="21"/>
        <v>0</v>
      </c>
      <c r="K44" s="95">
        <f t="shared" si="21"/>
        <v>0</v>
      </c>
      <c r="L44" s="95">
        <f t="shared" si="21"/>
        <v>0</v>
      </c>
      <c r="M44" s="95">
        <f t="shared" si="2"/>
        <v>0</v>
      </c>
      <c r="N44" s="95">
        <f t="shared" si="2"/>
        <v>0</v>
      </c>
      <c r="O44" s="95">
        <f t="shared" si="3"/>
        <v>5.2457002044564109E-6</v>
      </c>
      <c r="P44" s="95">
        <f t="shared" si="3"/>
        <v>5.417736466453674E-6</v>
      </c>
      <c r="Q44" s="95">
        <f t="shared" si="4"/>
        <v>1.6521248473298963E-5</v>
      </c>
      <c r="R44" s="95">
        <f t="shared" si="4"/>
        <v>1.6265653251406491E-5</v>
      </c>
      <c r="S44" s="95">
        <f t="shared" si="5"/>
        <v>1.610880531461705E-5</v>
      </c>
      <c r="T44" s="95">
        <f t="shared" si="5"/>
        <v>1.4996252436516115E-5</v>
      </c>
      <c r="U44" s="95">
        <f t="shared" si="6"/>
        <v>1.4849602483566317E-5</v>
      </c>
      <c r="V44" s="95">
        <f t="shared" si="6"/>
        <v>1.025708932832425E-5</v>
      </c>
      <c r="W44" s="95">
        <f t="shared" si="7"/>
        <v>1.0465010107891638E-5</v>
      </c>
      <c r="X44" s="129">
        <f t="shared" si="7"/>
        <v>0</v>
      </c>
      <c r="Y44" s="129">
        <f t="shared" si="8"/>
        <v>0</v>
      </c>
      <c r="Z44" s="129">
        <f t="shared" si="8"/>
        <v>0</v>
      </c>
    </row>
    <row r="45" spans="1:26" ht="18" customHeight="1" x14ac:dyDescent="0.15">
      <c r="A45" s="14" t="s">
        <v>53</v>
      </c>
      <c r="B45" s="31" t="e">
        <f t="shared" si="9"/>
        <v>#DIV/0!</v>
      </c>
      <c r="C45" s="31" t="e">
        <f t="shared" si="9"/>
        <v>#DIV/0!</v>
      </c>
      <c r="D45" s="95">
        <f t="shared" ref="D45:L45" si="22">D17/D$22*100</f>
        <v>4.7164592260661165</v>
      </c>
      <c r="E45" s="95">
        <f t="shared" si="22"/>
        <v>4.7098347423578986</v>
      </c>
      <c r="F45" s="95">
        <f t="shared" si="22"/>
        <v>5.0424598795679678</v>
      </c>
      <c r="G45" s="95">
        <f t="shared" si="22"/>
        <v>5.3803949862742968</v>
      </c>
      <c r="H45" s="95">
        <f t="shared" si="22"/>
        <v>5.4560890244847666</v>
      </c>
      <c r="I45" s="95">
        <f t="shared" si="22"/>
        <v>5.4822505550643399</v>
      </c>
      <c r="J45" s="95">
        <f t="shared" si="22"/>
        <v>5.248038111461871</v>
      </c>
      <c r="K45" s="95">
        <f t="shared" si="22"/>
        <v>5.6167712113069426</v>
      </c>
      <c r="L45" s="95">
        <f t="shared" si="22"/>
        <v>5.8110601580148069</v>
      </c>
      <c r="M45" s="95">
        <f t="shared" si="2"/>
        <v>5.7990507596739693</v>
      </c>
      <c r="N45" s="95">
        <f t="shared" si="2"/>
        <v>5.9377353923922955</v>
      </c>
      <c r="O45" s="95">
        <f t="shared" si="3"/>
        <v>6.0061693630964568</v>
      </c>
      <c r="P45" s="95">
        <f t="shared" si="3"/>
        <v>5.93334244596607</v>
      </c>
      <c r="Q45" s="95">
        <f t="shared" si="4"/>
        <v>5.9852132623330849</v>
      </c>
      <c r="R45" s="95">
        <f t="shared" si="4"/>
        <v>5.8086057450721036</v>
      </c>
      <c r="S45" s="95">
        <f t="shared" si="5"/>
        <v>5.3338885501565105</v>
      </c>
      <c r="T45" s="95">
        <f t="shared" si="5"/>
        <v>5.0898780394779344</v>
      </c>
      <c r="U45" s="95">
        <f t="shared" si="6"/>
        <v>5.0227592432464379</v>
      </c>
      <c r="V45" s="95">
        <f t="shared" si="6"/>
        <v>5.0436159645235996</v>
      </c>
      <c r="W45" s="95">
        <f t="shared" si="7"/>
        <v>5.1265101990680382</v>
      </c>
      <c r="X45" s="129">
        <f t="shared" si="7"/>
        <v>5.0074455213515368</v>
      </c>
      <c r="Y45" s="129">
        <f t="shared" si="8"/>
        <v>4.716200917014036</v>
      </c>
      <c r="Z45" s="129">
        <f t="shared" si="8"/>
        <v>4.4859696302853127</v>
      </c>
    </row>
    <row r="46" spans="1:26" ht="18" customHeight="1" x14ac:dyDescent="0.15">
      <c r="A46" s="14" t="s">
        <v>54</v>
      </c>
      <c r="B46" s="31" t="e">
        <f t="shared" si="9"/>
        <v>#DIV/0!</v>
      </c>
      <c r="C46" s="31" t="e">
        <f t="shared" si="9"/>
        <v>#DIV/0!</v>
      </c>
      <c r="D46" s="95">
        <f t="shared" ref="D46:L46" si="23">D18/D$22*100</f>
        <v>0</v>
      </c>
      <c r="E46" s="95">
        <f t="shared" si="23"/>
        <v>0</v>
      </c>
      <c r="F46" s="95">
        <f t="shared" si="23"/>
        <v>0</v>
      </c>
      <c r="G46" s="95">
        <f t="shared" si="23"/>
        <v>0</v>
      </c>
      <c r="H46" s="95">
        <f t="shared" si="23"/>
        <v>0</v>
      </c>
      <c r="I46" s="95">
        <f t="shared" si="23"/>
        <v>7.5935990551443625E-3</v>
      </c>
      <c r="J46" s="95">
        <f t="shared" si="23"/>
        <v>9.3521466373639259E-3</v>
      </c>
      <c r="K46" s="95">
        <f t="shared" si="23"/>
        <v>8.1768924964816855E-3</v>
      </c>
      <c r="L46" s="95">
        <f t="shared" si="23"/>
        <v>8.2838291126747336E-3</v>
      </c>
      <c r="M46" s="95">
        <f t="shared" si="2"/>
        <v>8.3936378424360747E-3</v>
      </c>
      <c r="N46" s="95">
        <f t="shared" si="2"/>
        <v>1.4243018805485489E-2</v>
      </c>
      <c r="O46" s="95">
        <f t="shared" si="3"/>
        <v>1.364931193199558E-2</v>
      </c>
      <c r="P46" s="95">
        <f t="shared" si="3"/>
        <v>1.3560594375533546E-2</v>
      </c>
      <c r="Q46" s="95">
        <f t="shared" si="4"/>
        <v>1.2099060965279275E-2</v>
      </c>
      <c r="R46" s="95">
        <f t="shared" si="4"/>
        <v>1.1640785843589912E-2</v>
      </c>
      <c r="S46" s="95">
        <f t="shared" si="5"/>
        <v>1.6216197350047829E-3</v>
      </c>
      <c r="T46" s="95">
        <f t="shared" si="5"/>
        <v>0.11496127117833253</v>
      </c>
      <c r="U46" s="95">
        <f t="shared" si="6"/>
        <v>7.2174017937626816E-2</v>
      </c>
      <c r="V46" s="95">
        <f t="shared" si="6"/>
        <v>6.9419980574098511E-2</v>
      </c>
      <c r="W46" s="95">
        <f t="shared" si="7"/>
        <v>6.8305120974208725E-2</v>
      </c>
      <c r="X46" s="129">
        <f t="shared" si="7"/>
        <v>6.5571911339987923E-2</v>
      </c>
      <c r="Y46" s="129">
        <f t="shared" si="8"/>
        <v>6.8729935878563755E-2</v>
      </c>
      <c r="Z46" s="129">
        <f t="shared" si="8"/>
        <v>6.5704127529098919E-2</v>
      </c>
    </row>
    <row r="47" spans="1:26" ht="18" customHeight="1" x14ac:dyDescent="0.15">
      <c r="A47" s="14" t="s">
        <v>55</v>
      </c>
      <c r="B47" s="31" t="e">
        <f t="shared" si="9"/>
        <v>#DIV/0!</v>
      </c>
      <c r="C47" s="31" t="e">
        <f t="shared" si="9"/>
        <v>#DIV/0!</v>
      </c>
      <c r="D47" s="95">
        <f t="shared" ref="D47:L47" si="24">D19/D$22*100</f>
        <v>0</v>
      </c>
      <c r="E47" s="95">
        <f t="shared" si="24"/>
        <v>0</v>
      </c>
      <c r="F47" s="95">
        <f t="shared" si="24"/>
        <v>0</v>
      </c>
      <c r="G47" s="95">
        <f t="shared" si="24"/>
        <v>0</v>
      </c>
      <c r="H47" s="95">
        <f t="shared" si="24"/>
        <v>0</v>
      </c>
      <c r="I47" s="95">
        <f t="shared" si="24"/>
        <v>0</v>
      </c>
      <c r="J47" s="95">
        <f t="shared" si="24"/>
        <v>0</v>
      </c>
      <c r="K47" s="95">
        <f t="shared" si="24"/>
        <v>0</v>
      </c>
      <c r="L47" s="95">
        <f t="shared" si="24"/>
        <v>0</v>
      </c>
      <c r="M47" s="95">
        <f t="shared" si="2"/>
        <v>0</v>
      </c>
      <c r="N47" s="95">
        <f t="shared" si="2"/>
        <v>0</v>
      </c>
      <c r="O47" s="95">
        <f t="shared" si="3"/>
        <v>5.2457002044564109E-6</v>
      </c>
      <c r="P47" s="95">
        <f t="shared" si="3"/>
        <v>5.417736466453674E-6</v>
      </c>
      <c r="Q47" s="95">
        <f t="shared" si="4"/>
        <v>1.6521248473298963E-5</v>
      </c>
      <c r="R47" s="95">
        <f t="shared" si="4"/>
        <v>1.6265653251406491E-5</v>
      </c>
      <c r="S47" s="95">
        <f t="shared" si="5"/>
        <v>1.610880531461705E-5</v>
      </c>
      <c r="T47" s="95">
        <f t="shared" si="5"/>
        <v>9.9975016243440753E-6</v>
      </c>
      <c r="U47" s="95">
        <f t="shared" si="6"/>
        <v>9.8997349890442101E-6</v>
      </c>
      <c r="V47" s="95">
        <f t="shared" si="6"/>
        <v>1.025708932832425E-5</v>
      </c>
      <c r="W47" s="95">
        <f t="shared" si="7"/>
        <v>1.0465010107891638E-5</v>
      </c>
      <c r="X47" s="129">
        <f t="shared" si="7"/>
        <v>0</v>
      </c>
      <c r="Y47" s="129">
        <f t="shared" si="8"/>
        <v>0</v>
      </c>
      <c r="Z47" s="129">
        <f t="shared" si="8"/>
        <v>0</v>
      </c>
    </row>
    <row r="48" spans="1:26" ht="18" customHeight="1" x14ac:dyDescent="0.15">
      <c r="A48" s="14" t="s">
        <v>56</v>
      </c>
      <c r="B48" s="31" t="e">
        <f t="shared" si="9"/>
        <v>#DIV/0!</v>
      </c>
      <c r="C48" s="31" t="e">
        <f t="shared" si="9"/>
        <v>#DIV/0!</v>
      </c>
      <c r="D48" s="95">
        <f t="shared" ref="D48:L48" si="25">D20/D$22*100</f>
        <v>4.7164592260661165</v>
      </c>
      <c r="E48" s="95">
        <f t="shared" si="25"/>
        <v>4.7098347423578986</v>
      </c>
      <c r="F48" s="95">
        <f t="shared" si="25"/>
        <v>5.0424598795679678</v>
      </c>
      <c r="G48" s="95">
        <f t="shared" si="25"/>
        <v>5.3803949862742968</v>
      </c>
      <c r="H48" s="95">
        <f t="shared" si="25"/>
        <v>5.4560890244847666</v>
      </c>
      <c r="I48" s="95">
        <f t="shared" si="25"/>
        <v>5.4746569560091958</v>
      </c>
      <c r="J48" s="95">
        <f t="shared" si="25"/>
        <v>5.2386859648245068</v>
      </c>
      <c r="K48" s="95">
        <f t="shared" si="25"/>
        <v>5.6085943188104608</v>
      </c>
      <c r="L48" s="95">
        <f t="shared" si="25"/>
        <v>5.8027763289021319</v>
      </c>
      <c r="M48" s="95">
        <f t="shared" si="2"/>
        <v>5.7906571218315328</v>
      </c>
      <c r="N48" s="95">
        <f t="shared" si="2"/>
        <v>5.9234923735868099</v>
      </c>
      <c r="O48" s="95">
        <f t="shared" si="3"/>
        <v>5.9925095597640521</v>
      </c>
      <c r="P48" s="95">
        <f t="shared" si="3"/>
        <v>5.9197710161176031</v>
      </c>
      <c r="Q48" s="95">
        <f t="shared" si="4"/>
        <v>5.9730811588708583</v>
      </c>
      <c r="R48" s="95">
        <f t="shared" si="4"/>
        <v>5.7969324279220107</v>
      </c>
      <c r="S48" s="95">
        <f t="shared" si="5"/>
        <v>5.3322347128108767</v>
      </c>
      <c r="T48" s="95">
        <f t="shared" si="5"/>
        <v>4.974891774545541</v>
      </c>
      <c r="U48" s="95">
        <f t="shared" si="6"/>
        <v>4.9505604759713382</v>
      </c>
      <c r="V48" s="95">
        <f t="shared" si="6"/>
        <v>4.9741754697708442</v>
      </c>
      <c r="W48" s="95">
        <f t="shared" si="7"/>
        <v>5.0581841480736145</v>
      </c>
      <c r="X48" s="129">
        <f t="shared" si="7"/>
        <v>4.941873610011549</v>
      </c>
      <c r="Y48" s="129">
        <f t="shared" si="8"/>
        <v>4.6474709811354726</v>
      </c>
      <c r="Z48" s="129">
        <f t="shared" si="8"/>
        <v>4.4202655027562141</v>
      </c>
    </row>
    <row r="49" spans="1:26" ht="18" customHeight="1" x14ac:dyDescent="0.15">
      <c r="A49" s="14" t="s">
        <v>57</v>
      </c>
      <c r="B49" s="31" t="e">
        <f t="shared" si="9"/>
        <v>#DIV/0!</v>
      </c>
      <c r="C49" s="31" t="e">
        <f t="shared" si="9"/>
        <v>#DIV/0!</v>
      </c>
      <c r="D49" s="95">
        <f t="shared" ref="D49:L49" si="26">D21/D$22*100</f>
        <v>0</v>
      </c>
      <c r="E49" s="95">
        <f t="shared" si="26"/>
        <v>0</v>
      </c>
      <c r="F49" s="95">
        <f t="shared" si="26"/>
        <v>0</v>
      </c>
      <c r="G49" s="95">
        <f t="shared" si="26"/>
        <v>0</v>
      </c>
      <c r="H49" s="95">
        <f t="shared" si="26"/>
        <v>0</v>
      </c>
      <c r="I49" s="95">
        <f t="shared" si="26"/>
        <v>0</v>
      </c>
      <c r="J49" s="95">
        <f t="shared" si="26"/>
        <v>0</v>
      </c>
      <c r="K49" s="95">
        <f t="shared" si="26"/>
        <v>0</v>
      </c>
      <c r="L49" s="95">
        <f t="shared" si="26"/>
        <v>0</v>
      </c>
      <c r="M49" s="95">
        <f t="shared" si="2"/>
        <v>0</v>
      </c>
      <c r="N49" s="95">
        <f t="shared" si="2"/>
        <v>0</v>
      </c>
      <c r="O49" s="95">
        <f t="shared" si="3"/>
        <v>5.2457002044564109E-6</v>
      </c>
      <c r="P49" s="95">
        <f t="shared" si="3"/>
        <v>5.417736466453674E-6</v>
      </c>
      <c r="Q49" s="95">
        <f t="shared" si="4"/>
        <v>1.6521248473298963E-5</v>
      </c>
      <c r="R49" s="95">
        <f t="shared" si="4"/>
        <v>1.6265653251406491E-5</v>
      </c>
      <c r="S49" s="95">
        <f t="shared" si="5"/>
        <v>1.610880531461705E-5</v>
      </c>
      <c r="T49" s="95">
        <f t="shared" si="5"/>
        <v>1.4996252436516115E-5</v>
      </c>
      <c r="U49" s="95">
        <f t="shared" si="6"/>
        <v>1.4849602483566317E-5</v>
      </c>
      <c r="V49" s="95">
        <f t="shared" si="6"/>
        <v>1.025708932832425E-5</v>
      </c>
      <c r="W49" s="95">
        <f t="shared" si="7"/>
        <v>1.0465010107891638E-5</v>
      </c>
      <c r="X49" s="129">
        <f t="shared" si="7"/>
        <v>0</v>
      </c>
      <c r="Y49" s="129">
        <f t="shared" si="8"/>
        <v>0</v>
      </c>
      <c r="Z49" s="129">
        <f t="shared" si="8"/>
        <v>0</v>
      </c>
    </row>
    <row r="50" spans="1:26" ht="18" customHeight="1" x14ac:dyDescent="0.15">
      <c r="A50" s="14" t="s">
        <v>58</v>
      </c>
      <c r="B50" s="32" t="e">
        <f>+B32+B37+B39+B40+B41+B42+B43+B44+B45</f>
        <v>#DIV/0!</v>
      </c>
      <c r="C50" s="32" t="e">
        <f>+C32+C37+C39+C40+C41+C42+C43+C44+C45</f>
        <v>#DIV/0!</v>
      </c>
      <c r="D50" s="96">
        <f t="shared" ref="D50:L50" si="27">+D32+D37+D39+D40+D41+D42+D43+D44+D45</f>
        <v>100</v>
      </c>
      <c r="E50" s="96">
        <f t="shared" si="27"/>
        <v>100.00000000000001</v>
      </c>
      <c r="F50" s="96">
        <f t="shared" si="27"/>
        <v>100</v>
      </c>
      <c r="G50" s="96">
        <f t="shared" si="27"/>
        <v>100.00000000000001</v>
      </c>
      <c r="H50" s="96">
        <f t="shared" si="27"/>
        <v>100</v>
      </c>
      <c r="I50" s="96">
        <f t="shared" si="27"/>
        <v>100</v>
      </c>
      <c r="J50" s="96">
        <f t="shared" si="27"/>
        <v>99.999999999999986</v>
      </c>
      <c r="K50" s="96">
        <f t="shared" si="27"/>
        <v>100</v>
      </c>
      <c r="L50" s="96">
        <f t="shared" si="27"/>
        <v>100.00000000000001</v>
      </c>
      <c r="M50" s="96">
        <f t="shared" ref="M50:R50" si="28">+M32+M37+M39+M40+M41+M42+M43+M44+M45</f>
        <v>100</v>
      </c>
      <c r="N50" s="96">
        <f t="shared" si="28"/>
        <v>100</v>
      </c>
      <c r="O50" s="96">
        <f t="shared" si="28"/>
        <v>100.00000000000001</v>
      </c>
      <c r="P50" s="96">
        <f t="shared" si="28"/>
        <v>100</v>
      </c>
      <c r="Q50" s="96">
        <f t="shared" si="28"/>
        <v>100</v>
      </c>
      <c r="R50" s="96">
        <f t="shared" si="28"/>
        <v>100</v>
      </c>
      <c r="S50" s="96">
        <f t="shared" ref="S50:X50" si="29">+S32+S37+S39+S40+S41+S42+S43+S44+S45</f>
        <v>99.999999999999986</v>
      </c>
      <c r="T50" s="96">
        <f t="shared" si="29"/>
        <v>100</v>
      </c>
      <c r="U50" s="96">
        <f t="shared" si="29"/>
        <v>100</v>
      </c>
      <c r="V50" s="96">
        <f t="shared" si="29"/>
        <v>100</v>
      </c>
      <c r="W50" s="96">
        <f t="shared" si="29"/>
        <v>100</v>
      </c>
      <c r="X50" s="130">
        <f t="shared" si="29"/>
        <v>100.00000000000001</v>
      </c>
      <c r="Y50" s="130">
        <f>+Y32+Y37+Y39+Y40+Y41+Y42+Y43+Y44+Y45</f>
        <v>100</v>
      </c>
      <c r="Z50" s="130">
        <f>+Z32+Z37+Z39+Z40+Z41+Z42+Z43+Z44+Z45</f>
        <v>100</v>
      </c>
    </row>
    <row r="51" spans="1:26" ht="18" customHeight="1" x14ac:dyDescent="0.15"/>
    <row r="52" spans="1:26" ht="18" customHeight="1" x14ac:dyDescent="0.15"/>
    <row r="53" spans="1:26" ht="18" customHeight="1" x14ac:dyDescent="0.15"/>
    <row r="54" spans="1:26" ht="18" customHeight="1" x14ac:dyDescent="0.15"/>
    <row r="55" spans="1:26" ht="18" customHeight="1" x14ac:dyDescent="0.15"/>
    <row r="56" spans="1:26" ht="18" customHeight="1" x14ac:dyDescent="0.15"/>
    <row r="57" spans="1:26" ht="18" customHeight="1" x14ac:dyDescent="0.15"/>
    <row r="58" spans="1:26" ht="18" customHeight="1" x14ac:dyDescent="0.15"/>
    <row r="59" spans="1:26" ht="18" customHeight="1" x14ac:dyDescent="0.15"/>
    <row r="60" spans="1:26" ht="18" customHeight="1" x14ac:dyDescent="0.15"/>
    <row r="61" spans="1:26" ht="18" customHeight="1" x14ac:dyDescent="0.15"/>
    <row r="62" spans="1:26" ht="18" customHeight="1" x14ac:dyDescent="0.15"/>
    <row r="63" spans="1:26" ht="18" customHeight="1" x14ac:dyDescent="0.15"/>
    <row r="64" spans="1:26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  <row r="476" ht="15" customHeight="1" x14ac:dyDescent="0.15"/>
    <row r="477" ht="15" customHeight="1" x14ac:dyDescent="0.15"/>
    <row r="478" ht="15" customHeight="1" x14ac:dyDescent="0.15"/>
    <row r="479" ht="15" customHeight="1" x14ac:dyDescent="0.15"/>
    <row r="480" ht="15" customHeight="1" x14ac:dyDescent="0.15"/>
    <row r="481" ht="15" customHeight="1" x14ac:dyDescent="0.15"/>
    <row r="482" ht="15" customHeight="1" x14ac:dyDescent="0.15"/>
    <row r="483" ht="15" customHeight="1" x14ac:dyDescent="0.15"/>
    <row r="484" ht="15" customHeight="1" x14ac:dyDescent="0.15"/>
    <row r="485" ht="15" customHeight="1" x14ac:dyDescent="0.15"/>
    <row r="486" ht="15" customHeight="1" x14ac:dyDescent="0.15"/>
    <row r="487" ht="15" customHeight="1" x14ac:dyDescent="0.15"/>
    <row r="488" ht="15" customHeight="1" x14ac:dyDescent="0.15"/>
    <row r="489" ht="15" customHeight="1" x14ac:dyDescent="0.15"/>
    <row r="490" ht="15" customHeight="1" x14ac:dyDescent="0.15"/>
    <row r="491" ht="15" customHeight="1" x14ac:dyDescent="0.15"/>
    <row r="492" ht="15" customHeight="1" x14ac:dyDescent="0.15"/>
    <row r="493" ht="15" customHeight="1" x14ac:dyDescent="0.15"/>
    <row r="494" ht="15" customHeight="1" x14ac:dyDescent="0.15"/>
    <row r="495" ht="15" customHeight="1" x14ac:dyDescent="0.15"/>
    <row r="496" ht="15" customHeight="1" x14ac:dyDescent="0.15"/>
    <row r="497" ht="15" customHeight="1" x14ac:dyDescent="0.15"/>
    <row r="498" ht="15" customHeight="1" x14ac:dyDescent="0.15"/>
    <row r="499" ht="15" customHeight="1" x14ac:dyDescent="0.15"/>
    <row r="500" ht="15" customHeight="1" x14ac:dyDescent="0.15"/>
    <row r="501" ht="15" customHeight="1" x14ac:dyDescent="0.15"/>
    <row r="502" ht="15" customHeight="1" x14ac:dyDescent="0.15"/>
    <row r="503" ht="15" customHeight="1" x14ac:dyDescent="0.15"/>
    <row r="504" ht="15" customHeight="1" x14ac:dyDescent="0.15"/>
    <row r="505" ht="15" customHeight="1" x14ac:dyDescent="0.15"/>
    <row r="506" ht="15" customHeight="1" x14ac:dyDescent="0.15"/>
    <row r="507" ht="15" customHeight="1" x14ac:dyDescent="0.15"/>
    <row r="508" ht="15" customHeight="1" x14ac:dyDescent="0.15"/>
    <row r="509" ht="15" customHeight="1" x14ac:dyDescent="0.15"/>
    <row r="510" ht="15" customHeight="1" x14ac:dyDescent="0.15"/>
    <row r="511" ht="15" customHeight="1" x14ac:dyDescent="0.15"/>
    <row r="512" ht="15" customHeight="1" x14ac:dyDescent="0.15"/>
    <row r="513" ht="15" customHeight="1" x14ac:dyDescent="0.15"/>
    <row r="514" ht="15" customHeight="1" x14ac:dyDescent="0.15"/>
    <row r="515" ht="15" customHeight="1" x14ac:dyDescent="0.15"/>
  </sheetData>
  <phoneticPr fontId="2"/>
  <pageMargins left="0.98425196850393704" right="0.78740157480314965" top="0.78740157480314965" bottom="0.78740157480314965" header="0" footer="0.31496062992125984"/>
  <pageSetup paperSize="9" firstPageNumber="4" orientation="landscape" useFirstPageNumber="1" r:id="rId1"/>
  <headerFooter alignWithMargins="0">
    <oddFooter>&amp;C-&amp;P--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W516"/>
  <sheetViews>
    <sheetView topLeftCell="F37" workbookViewId="0">
      <selection activeCell="W30" sqref="W30"/>
    </sheetView>
  </sheetViews>
  <sheetFormatPr defaultColWidth="9" defaultRowHeight="12" x14ac:dyDescent="0.15"/>
  <cols>
    <col min="1" max="1" width="24.77734375" style="13" customWidth="1"/>
    <col min="2" max="9" width="8.6640625" style="13" customWidth="1"/>
    <col min="10" max="11" width="8.6640625" style="10" customWidth="1"/>
    <col min="12" max="12" width="8.6640625" style="13" customWidth="1"/>
    <col min="13" max="13" width="8.44140625" style="13" customWidth="1"/>
    <col min="14" max="14" width="8.6640625" style="13" customWidth="1"/>
    <col min="15" max="16384" width="9" style="13"/>
  </cols>
  <sheetData>
    <row r="1" spans="1:23" ht="18" customHeight="1" x14ac:dyDescent="0.2">
      <c r="A1" s="30" t="s">
        <v>97</v>
      </c>
      <c r="L1" s="71" t="str">
        <f>[1]財政指標!$M$1</f>
        <v>栃木市</v>
      </c>
      <c r="V1" s="71" t="str">
        <f>[1]財政指標!$M$1</f>
        <v>栃木市</v>
      </c>
    </row>
    <row r="2" spans="1:23" ht="18" customHeight="1" x14ac:dyDescent="0.15">
      <c r="M2" s="22" t="s">
        <v>169</v>
      </c>
      <c r="W2" s="22" t="s">
        <v>169</v>
      </c>
    </row>
    <row r="3" spans="1:23" ht="18" customHeight="1" x14ac:dyDescent="0.15">
      <c r="A3" s="7"/>
      <c r="B3" s="7" t="s">
        <v>10</v>
      </c>
      <c r="C3" s="7" t="s">
        <v>9</v>
      </c>
      <c r="D3" s="7" t="s">
        <v>8</v>
      </c>
      <c r="E3" s="7" t="s">
        <v>7</v>
      </c>
      <c r="F3" s="7" t="s">
        <v>6</v>
      </c>
      <c r="G3" s="7" t="s">
        <v>5</v>
      </c>
      <c r="H3" s="7" t="s">
        <v>4</v>
      </c>
      <c r="I3" s="7" t="s">
        <v>3</v>
      </c>
      <c r="J3" s="8" t="s">
        <v>2</v>
      </c>
      <c r="K3" s="8" t="s">
        <v>82</v>
      </c>
      <c r="L3" s="7" t="s">
        <v>83</v>
      </c>
      <c r="M3" s="7" t="s">
        <v>174</v>
      </c>
      <c r="N3" s="7" t="s">
        <v>182</v>
      </c>
      <c r="O3" s="7" t="s">
        <v>185</v>
      </c>
      <c r="P3" s="2" t="s">
        <v>187</v>
      </c>
      <c r="Q3" s="2" t="s">
        <v>188</v>
      </c>
      <c r="R3" s="2" t="s">
        <v>193</v>
      </c>
      <c r="S3" s="2" t="s">
        <v>196</v>
      </c>
      <c r="T3" s="2" t="s">
        <v>197</v>
      </c>
      <c r="U3" s="2" t="s">
        <v>204</v>
      </c>
      <c r="V3" s="125" t="s">
        <v>278</v>
      </c>
      <c r="W3" s="125" t="s">
        <v>279</v>
      </c>
    </row>
    <row r="4" spans="1:23" ht="18" customHeight="1" x14ac:dyDescent="0.15">
      <c r="A4" s="14" t="s">
        <v>40</v>
      </c>
      <c r="B4" s="16">
        <f>SUM(B5:B8)</f>
        <v>5067377</v>
      </c>
      <c r="C4" s="16">
        <f>SUM(C5:C8)</f>
        <v>5373220</v>
      </c>
      <c r="D4" s="16">
        <v>9019747</v>
      </c>
      <c r="E4" s="16">
        <v>9505059</v>
      </c>
      <c r="F4" s="16">
        <v>8778087</v>
      </c>
      <c r="G4" s="16">
        <v>7392924</v>
      </c>
      <c r="H4" s="16">
        <v>7626338</v>
      </c>
      <c r="I4" s="16">
        <v>7810388</v>
      </c>
      <c r="J4" s="16">
        <v>8381785</v>
      </c>
      <c r="K4" s="16">
        <v>7283998</v>
      </c>
      <c r="L4" s="16">
        <v>6792768</v>
      </c>
      <c r="M4" s="16">
        <v>6700733</v>
      </c>
      <c r="N4" s="16">
        <v>6473940</v>
      </c>
      <c r="O4" s="16">
        <v>6344437</v>
      </c>
      <c r="P4" s="16">
        <v>6048263</v>
      </c>
      <c r="Q4" s="16">
        <v>5851260</v>
      </c>
      <c r="R4" s="16">
        <v>6011635</v>
      </c>
      <c r="S4" s="16">
        <v>6869649</v>
      </c>
      <c r="T4" s="16">
        <v>7994720</v>
      </c>
      <c r="U4" s="16">
        <v>8144656</v>
      </c>
      <c r="V4" s="7">
        <v>7736318</v>
      </c>
      <c r="W4" s="7">
        <v>7227677</v>
      </c>
    </row>
    <row r="5" spans="1:23" ht="18" customHeight="1" x14ac:dyDescent="0.15">
      <c r="A5" s="14" t="s">
        <v>41</v>
      </c>
      <c r="B5" s="16">
        <v>56073</v>
      </c>
      <c r="C5" s="16">
        <v>56054</v>
      </c>
      <c r="D5" s="16">
        <v>89732</v>
      </c>
      <c r="E5" s="16">
        <v>89924</v>
      </c>
      <c r="F5" s="16">
        <v>91464</v>
      </c>
      <c r="G5" s="16">
        <v>92151</v>
      </c>
      <c r="H5" s="16">
        <v>92309</v>
      </c>
      <c r="I5" s="16">
        <v>118813</v>
      </c>
      <c r="J5" s="16">
        <v>118585</v>
      </c>
      <c r="K5" s="16">
        <v>119229</v>
      </c>
      <c r="L5" s="16">
        <v>117228</v>
      </c>
      <c r="M5" s="16">
        <v>117065</v>
      </c>
      <c r="N5" s="16">
        <v>116435</v>
      </c>
      <c r="O5" s="16">
        <v>116404</v>
      </c>
      <c r="P5" s="16">
        <v>115265</v>
      </c>
      <c r="Q5" s="16">
        <v>149882</v>
      </c>
      <c r="R5" s="16">
        <v>171122</v>
      </c>
      <c r="S5" s="16">
        <v>195825</v>
      </c>
      <c r="T5" s="16">
        <v>196171</v>
      </c>
      <c r="U5" s="16">
        <v>200788</v>
      </c>
      <c r="V5" s="7">
        <v>197537</v>
      </c>
      <c r="W5" s="7">
        <v>196963</v>
      </c>
    </row>
    <row r="6" spans="1:23" ht="18" customHeight="1" x14ac:dyDescent="0.15">
      <c r="A6" s="14" t="s">
        <v>42</v>
      </c>
      <c r="B6" s="17">
        <v>3219748</v>
      </c>
      <c r="C6" s="17">
        <v>3553315</v>
      </c>
      <c r="D6" s="17">
        <v>6171516</v>
      </c>
      <c r="E6" s="17">
        <v>7064082</v>
      </c>
      <c r="F6" s="17">
        <v>6774714</v>
      </c>
      <c r="G6" s="17">
        <v>5600185</v>
      </c>
      <c r="H6" s="17">
        <v>5742758</v>
      </c>
      <c r="I6" s="17">
        <v>5617548</v>
      </c>
      <c r="J6" s="17">
        <v>6296973</v>
      </c>
      <c r="K6" s="17">
        <v>5532464</v>
      </c>
      <c r="L6" s="17">
        <v>5278882</v>
      </c>
      <c r="M6" s="17">
        <v>5075274</v>
      </c>
      <c r="N6" s="17">
        <v>5024275</v>
      </c>
      <c r="O6" s="17">
        <v>4926581</v>
      </c>
      <c r="P6" s="17">
        <v>4634658</v>
      </c>
      <c r="Q6" s="17">
        <v>4349360</v>
      </c>
      <c r="R6" s="17">
        <v>4499306</v>
      </c>
      <c r="S6" s="17">
        <v>4964722</v>
      </c>
      <c r="T6" s="17">
        <v>6349599</v>
      </c>
      <c r="U6" s="17">
        <v>6533794</v>
      </c>
      <c r="V6" s="7">
        <v>6482993</v>
      </c>
      <c r="W6" s="7">
        <v>5901193</v>
      </c>
    </row>
    <row r="7" spans="1:23" ht="18" customHeight="1" x14ac:dyDescent="0.15">
      <c r="A7" s="14" t="s">
        <v>43</v>
      </c>
      <c r="B7" s="17">
        <v>193258</v>
      </c>
      <c r="C7" s="17">
        <v>204279</v>
      </c>
      <c r="D7" s="17">
        <v>304352</v>
      </c>
      <c r="E7" s="17">
        <v>322607</v>
      </c>
      <c r="F7" s="17">
        <v>333351</v>
      </c>
      <c r="G7" s="17">
        <v>369232</v>
      </c>
      <c r="H7" s="17">
        <v>382695</v>
      </c>
      <c r="I7" s="17">
        <v>390137</v>
      </c>
      <c r="J7" s="17">
        <v>395432</v>
      </c>
      <c r="K7" s="17">
        <v>404700</v>
      </c>
      <c r="L7" s="17">
        <v>406181</v>
      </c>
      <c r="M7" s="17">
        <v>418422</v>
      </c>
      <c r="N7" s="17">
        <v>406412</v>
      </c>
      <c r="O7" s="17">
        <v>401013</v>
      </c>
      <c r="P7" s="17">
        <v>405749</v>
      </c>
      <c r="Q7" s="17">
        <v>428533</v>
      </c>
      <c r="R7" s="17">
        <v>431310</v>
      </c>
      <c r="S7" s="17">
        <v>427767</v>
      </c>
      <c r="T7" s="17">
        <v>418756</v>
      </c>
      <c r="U7" s="17">
        <v>437127</v>
      </c>
      <c r="V7" s="7">
        <v>435471</v>
      </c>
      <c r="W7" s="7">
        <v>409583</v>
      </c>
    </row>
    <row r="8" spans="1:23" ht="18" customHeight="1" x14ac:dyDescent="0.15">
      <c r="A8" s="14" t="s">
        <v>44</v>
      </c>
      <c r="B8" s="17">
        <v>1598298</v>
      </c>
      <c r="C8" s="17">
        <v>1559572</v>
      </c>
      <c r="D8" s="17">
        <v>2454147</v>
      </c>
      <c r="E8" s="17">
        <v>2028446</v>
      </c>
      <c r="F8" s="17">
        <v>1578558</v>
      </c>
      <c r="G8" s="17">
        <v>1331356</v>
      </c>
      <c r="H8" s="17">
        <v>1408576</v>
      </c>
      <c r="I8" s="17">
        <v>1683890</v>
      </c>
      <c r="J8" s="17">
        <v>1570795</v>
      </c>
      <c r="K8" s="17">
        <v>1227605</v>
      </c>
      <c r="L8" s="17">
        <v>990477</v>
      </c>
      <c r="M8" s="17">
        <v>1089972</v>
      </c>
      <c r="N8" s="17">
        <v>926818</v>
      </c>
      <c r="O8" s="17">
        <v>900439</v>
      </c>
      <c r="P8" s="17">
        <v>892591</v>
      </c>
      <c r="Q8" s="17">
        <v>923485</v>
      </c>
      <c r="R8" s="17">
        <v>909897</v>
      </c>
      <c r="S8" s="17">
        <v>1281335</v>
      </c>
      <c r="T8" s="17">
        <v>1030194</v>
      </c>
      <c r="U8" s="17">
        <v>972947</v>
      </c>
      <c r="V8" s="7">
        <v>620317</v>
      </c>
      <c r="W8" s="7">
        <v>719938</v>
      </c>
    </row>
    <row r="9" spans="1:23" ht="18" customHeight="1" x14ac:dyDescent="0.15">
      <c r="A9" s="14" t="s">
        <v>45</v>
      </c>
      <c r="B9" s="16">
        <v>3412032</v>
      </c>
      <c r="C9" s="16">
        <v>3737170</v>
      </c>
      <c r="D9" s="16">
        <v>6702969</v>
      </c>
      <c r="E9" s="16">
        <v>7328955</v>
      </c>
      <c r="F9" s="16">
        <v>7678633</v>
      </c>
      <c r="G9" s="16">
        <v>8207673</v>
      </c>
      <c r="H9" s="16">
        <v>8531079</v>
      </c>
      <c r="I9" s="16">
        <v>8879047</v>
      </c>
      <c r="J9" s="16">
        <v>8793969</v>
      </c>
      <c r="K9" s="16">
        <v>9165456</v>
      </c>
      <c r="L9" s="16">
        <v>9564565</v>
      </c>
      <c r="M9" s="16">
        <v>9235292</v>
      </c>
      <c r="N9" s="16">
        <v>9417345</v>
      </c>
      <c r="O9" s="16">
        <v>9507105</v>
      </c>
      <c r="P9" s="16">
        <v>9313789</v>
      </c>
      <c r="Q9" s="16">
        <v>9199563</v>
      </c>
      <c r="R9" s="16">
        <v>9287321</v>
      </c>
      <c r="S9" s="16">
        <v>8710581</v>
      </c>
      <c r="T9" s="16">
        <v>8755093</v>
      </c>
      <c r="U9" s="16">
        <v>8855596</v>
      </c>
      <c r="V9" s="7">
        <v>8729540</v>
      </c>
      <c r="W9" s="7">
        <v>8816085</v>
      </c>
    </row>
    <row r="10" spans="1:23" ht="18" customHeight="1" x14ac:dyDescent="0.15">
      <c r="A10" s="14" t="s">
        <v>46</v>
      </c>
      <c r="B10" s="16">
        <v>3407747</v>
      </c>
      <c r="C10" s="16">
        <v>3732885</v>
      </c>
      <c r="D10" s="16">
        <v>6698349</v>
      </c>
      <c r="E10" s="16">
        <v>7324189</v>
      </c>
      <c r="F10" s="16">
        <v>7673919</v>
      </c>
      <c r="G10" s="16">
        <v>8201730</v>
      </c>
      <c r="H10" s="16">
        <v>8225396</v>
      </c>
      <c r="I10" s="16">
        <v>8872191</v>
      </c>
      <c r="J10" s="16">
        <v>8786426</v>
      </c>
      <c r="K10" s="16">
        <v>9154351</v>
      </c>
      <c r="L10" s="16">
        <v>9552824</v>
      </c>
      <c r="M10" s="16">
        <v>9222213</v>
      </c>
      <c r="N10" s="16">
        <v>9405122</v>
      </c>
      <c r="O10" s="16">
        <v>9494497</v>
      </c>
      <c r="P10" s="16">
        <v>9301140</v>
      </c>
      <c r="Q10" s="16">
        <v>9181722</v>
      </c>
      <c r="R10" s="16">
        <v>9086167</v>
      </c>
      <c r="S10" s="16">
        <v>8515550</v>
      </c>
      <c r="T10" s="16">
        <v>8566235</v>
      </c>
      <c r="U10" s="16">
        <v>8676564</v>
      </c>
      <c r="V10" s="7">
        <v>8555698</v>
      </c>
      <c r="W10" s="7">
        <v>8567553</v>
      </c>
    </row>
    <row r="11" spans="1:23" ht="18" customHeight="1" x14ac:dyDescent="0.15">
      <c r="A11" s="14" t="s">
        <v>47</v>
      </c>
      <c r="B11" s="16">
        <v>74479</v>
      </c>
      <c r="C11" s="16">
        <v>76636</v>
      </c>
      <c r="D11" s="16">
        <v>147139</v>
      </c>
      <c r="E11" s="16">
        <v>151279</v>
      </c>
      <c r="F11" s="16">
        <v>152813</v>
      </c>
      <c r="G11" s="16">
        <v>155754</v>
      </c>
      <c r="H11" s="16">
        <v>157939</v>
      </c>
      <c r="I11" s="16">
        <v>161021</v>
      </c>
      <c r="J11" s="16">
        <v>163943</v>
      </c>
      <c r="K11" s="16">
        <v>165843</v>
      </c>
      <c r="L11" s="16">
        <v>169967</v>
      </c>
      <c r="M11" s="16">
        <v>176243</v>
      </c>
      <c r="N11" s="16">
        <v>182168</v>
      </c>
      <c r="O11" s="16">
        <v>188820</v>
      </c>
      <c r="P11" s="16">
        <v>195098</v>
      </c>
      <c r="Q11" s="16">
        <v>202634</v>
      </c>
      <c r="R11" s="16">
        <v>210040</v>
      </c>
      <c r="S11" s="16">
        <v>216823</v>
      </c>
      <c r="T11" s="16">
        <v>225968</v>
      </c>
      <c r="U11" s="16">
        <v>232793</v>
      </c>
      <c r="V11" s="7">
        <v>238732</v>
      </c>
      <c r="W11" s="7">
        <v>241835</v>
      </c>
    </row>
    <row r="12" spans="1:23" ht="18" customHeight="1" x14ac:dyDescent="0.15">
      <c r="A12" s="14" t="s">
        <v>48</v>
      </c>
      <c r="B12" s="16">
        <v>427770</v>
      </c>
      <c r="C12" s="16">
        <v>494638</v>
      </c>
      <c r="D12" s="16">
        <v>776115</v>
      </c>
      <c r="E12" s="16">
        <v>783046</v>
      </c>
      <c r="F12" s="16">
        <v>808598</v>
      </c>
      <c r="G12" s="16">
        <v>841312</v>
      </c>
      <c r="H12" s="16">
        <v>928103</v>
      </c>
      <c r="I12" s="16">
        <v>937159</v>
      </c>
      <c r="J12" s="16">
        <v>1068038</v>
      </c>
      <c r="K12" s="16">
        <v>1130983</v>
      </c>
      <c r="L12" s="16">
        <v>962221</v>
      </c>
      <c r="M12" s="16">
        <v>885167</v>
      </c>
      <c r="N12" s="16">
        <v>864357</v>
      </c>
      <c r="O12" s="16">
        <v>834683</v>
      </c>
      <c r="P12" s="16">
        <v>853849</v>
      </c>
      <c r="Q12" s="16">
        <v>877269</v>
      </c>
      <c r="R12" s="16">
        <v>847445</v>
      </c>
      <c r="S12" s="16">
        <v>878486</v>
      </c>
      <c r="T12" s="16">
        <v>885938</v>
      </c>
      <c r="U12" s="16">
        <v>841627</v>
      </c>
      <c r="V12" s="7">
        <v>791242</v>
      </c>
      <c r="W12" s="7">
        <v>809553</v>
      </c>
    </row>
    <row r="13" spans="1:23" ht="18" customHeight="1" x14ac:dyDescent="0.15">
      <c r="A13" s="14" t="s">
        <v>49</v>
      </c>
      <c r="B13" s="16">
        <v>5626</v>
      </c>
      <c r="C13" s="16">
        <v>6096</v>
      </c>
      <c r="D13" s="16">
        <v>5885</v>
      </c>
      <c r="E13" s="16">
        <v>5409</v>
      </c>
      <c r="F13" s="16">
        <v>5364</v>
      </c>
      <c r="G13" s="16">
        <v>4112</v>
      </c>
      <c r="H13" s="16">
        <v>3520</v>
      </c>
      <c r="I13" s="16">
        <v>3411</v>
      </c>
      <c r="J13" s="16">
        <v>3393</v>
      </c>
      <c r="K13" s="16">
        <v>3537</v>
      </c>
      <c r="L13" s="16">
        <v>4105</v>
      </c>
      <c r="M13" s="16">
        <v>3711</v>
      </c>
      <c r="N13" s="16">
        <v>3238</v>
      </c>
      <c r="O13" s="16">
        <v>3412</v>
      </c>
      <c r="P13" s="16">
        <v>3635</v>
      </c>
      <c r="Q13" s="16">
        <v>3748</v>
      </c>
      <c r="R13" s="16">
        <v>3603</v>
      </c>
      <c r="S13" s="16">
        <v>3714</v>
      </c>
      <c r="T13" s="16">
        <v>3709</v>
      </c>
      <c r="U13" s="16">
        <v>3381</v>
      </c>
      <c r="V13" s="7">
        <v>3169</v>
      </c>
      <c r="W13" s="7">
        <v>3280</v>
      </c>
    </row>
    <row r="14" spans="1:23" ht="18" customHeight="1" x14ac:dyDescent="0.15">
      <c r="A14" s="14" t="s">
        <v>50</v>
      </c>
      <c r="B14" s="16">
        <v>53051</v>
      </c>
      <c r="C14" s="16">
        <v>119236</v>
      </c>
      <c r="D14" s="16">
        <v>270395</v>
      </c>
      <c r="E14" s="16">
        <v>255921</v>
      </c>
      <c r="F14" s="16">
        <v>254282</v>
      </c>
      <c r="G14" s="16">
        <v>225100</v>
      </c>
      <c r="H14" s="16">
        <v>193492</v>
      </c>
      <c r="I14" s="16">
        <v>179206</v>
      </c>
      <c r="J14" s="16">
        <v>140954</v>
      </c>
      <c r="K14" s="16">
        <v>31276</v>
      </c>
      <c r="L14" s="16">
        <v>29850</v>
      </c>
      <c r="M14" s="16">
        <v>24464</v>
      </c>
      <c r="N14" s="16">
        <v>28727</v>
      </c>
      <c r="O14" s="16">
        <v>17745</v>
      </c>
      <c r="P14" s="16">
        <v>130</v>
      </c>
      <c r="Q14" s="16">
        <v>131</v>
      </c>
      <c r="R14" s="16">
        <v>131</v>
      </c>
      <c r="S14" s="16">
        <v>131</v>
      </c>
      <c r="T14" s="16">
        <v>6540</v>
      </c>
      <c r="U14" s="16">
        <v>0</v>
      </c>
      <c r="V14" s="7">
        <v>0</v>
      </c>
      <c r="W14" s="7">
        <v>0</v>
      </c>
    </row>
    <row r="15" spans="1:23" ht="18" customHeight="1" x14ac:dyDescent="0.15">
      <c r="A15" s="14" t="s">
        <v>51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1</v>
      </c>
      <c r="R15" s="16">
        <v>1</v>
      </c>
      <c r="S15" s="16">
        <v>1</v>
      </c>
      <c r="T15" s="16">
        <v>1</v>
      </c>
      <c r="U15" s="16">
        <v>1</v>
      </c>
      <c r="V15" s="7">
        <v>0</v>
      </c>
      <c r="W15" s="7">
        <v>0</v>
      </c>
    </row>
    <row r="16" spans="1:23" ht="18" customHeight="1" x14ac:dyDescent="0.15">
      <c r="A16" s="14" t="s">
        <v>52</v>
      </c>
      <c r="B16" s="16">
        <v>100610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1</v>
      </c>
      <c r="R16" s="16">
        <v>1</v>
      </c>
      <c r="S16" s="16">
        <v>1</v>
      </c>
      <c r="T16" s="16">
        <v>1</v>
      </c>
      <c r="U16" s="16">
        <v>1</v>
      </c>
      <c r="V16" s="7">
        <v>0</v>
      </c>
      <c r="W16" s="7">
        <v>0</v>
      </c>
    </row>
    <row r="17" spans="1:23" ht="18" customHeight="1" x14ac:dyDescent="0.15">
      <c r="A17" s="14" t="s">
        <v>53</v>
      </c>
      <c r="B17" s="17">
        <f>SUM(B18:B21)</f>
        <v>649085</v>
      </c>
      <c r="C17" s="17">
        <f>SUM(C18:C21)</f>
        <v>677515</v>
      </c>
      <c r="D17" s="17">
        <v>876588</v>
      </c>
      <c r="E17" s="17">
        <v>935243</v>
      </c>
      <c r="F17" s="17">
        <v>980171</v>
      </c>
      <c r="G17" s="17">
        <v>1000761</v>
      </c>
      <c r="H17" s="17">
        <v>1050262</v>
      </c>
      <c r="I17" s="17">
        <v>1086545</v>
      </c>
      <c r="J17" s="17">
        <v>1075180</v>
      </c>
      <c r="K17" s="17">
        <v>1110043</v>
      </c>
      <c r="L17" s="17">
        <v>1137824</v>
      </c>
      <c r="M17" s="17">
        <v>1107491</v>
      </c>
      <c r="N17" s="17">
        <v>1136852</v>
      </c>
      <c r="O17" s="17">
        <v>1144966</v>
      </c>
      <c r="P17" s="17">
        <v>1095166</v>
      </c>
      <c r="Q17" s="17">
        <v>1086813</v>
      </c>
      <c r="R17" s="17">
        <v>1071318</v>
      </c>
      <c r="S17" s="17">
        <v>993341</v>
      </c>
      <c r="T17" s="17">
        <v>1018222</v>
      </c>
      <c r="U17" s="17">
        <v>1014718</v>
      </c>
      <c r="V17" s="7">
        <v>983432</v>
      </c>
      <c r="W17" s="7">
        <v>979735</v>
      </c>
    </row>
    <row r="18" spans="1:23" ht="18" customHeight="1" x14ac:dyDescent="0.15">
      <c r="A18" s="14" t="s">
        <v>54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1505</v>
      </c>
      <c r="J18" s="17">
        <v>1916</v>
      </c>
      <c r="K18" s="17">
        <v>1616</v>
      </c>
      <c r="L18" s="17">
        <v>1622</v>
      </c>
      <c r="M18" s="17">
        <v>1603</v>
      </c>
      <c r="N18" s="17">
        <v>2727</v>
      </c>
      <c r="O18" s="17">
        <v>2601</v>
      </c>
      <c r="P18" s="17">
        <v>2502</v>
      </c>
      <c r="Q18" s="17">
        <v>2195</v>
      </c>
      <c r="R18" s="17">
        <v>2145</v>
      </c>
      <c r="S18" s="17">
        <v>300</v>
      </c>
      <c r="T18" s="17">
        <v>22996</v>
      </c>
      <c r="U18" s="17">
        <v>14579</v>
      </c>
      <c r="V18" s="7">
        <v>13534</v>
      </c>
      <c r="W18" s="7">
        <v>13052</v>
      </c>
    </row>
    <row r="19" spans="1:23" ht="18" customHeight="1" x14ac:dyDescent="0.15">
      <c r="A19" s="14" t="s">
        <v>55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1</v>
      </c>
      <c r="R19" s="16">
        <v>1</v>
      </c>
      <c r="S19" s="16">
        <v>1</v>
      </c>
      <c r="T19" s="16">
        <v>0</v>
      </c>
      <c r="U19" s="16">
        <v>0</v>
      </c>
      <c r="V19" s="7">
        <v>0</v>
      </c>
      <c r="W19" s="7">
        <v>0</v>
      </c>
    </row>
    <row r="20" spans="1:23" ht="18" customHeight="1" x14ac:dyDescent="0.15">
      <c r="A20" s="14" t="s">
        <v>56</v>
      </c>
      <c r="B20" s="16">
        <v>649085</v>
      </c>
      <c r="C20" s="16">
        <v>677515</v>
      </c>
      <c r="D20" s="16">
        <v>876588</v>
      </c>
      <c r="E20" s="16">
        <v>935243</v>
      </c>
      <c r="F20" s="16">
        <v>980171</v>
      </c>
      <c r="G20" s="16">
        <v>1000761</v>
      </c>
      <c r="H20" s="16">
        <v>1050262</v>
      </c>
      <c r="I20" s="16">
        <v>1085040</v>
      </c>
      <c r="J20" s="16">
        <v>1073264</v>
      </c>
      <c r="K20" s="16">
        <v>1108427</v>
      </c>
      <c r="L20" s="16">
        <v>1136202</v>
      </c>
      <c r="M20" s="16">
        <v>1105888</v>
      </c>
      <c r="N20" s="16">
        <v>1134125</v>
      </c>
      <c r="O20" s="16">
        <v>1142365</v>
      </c>
      <c r="P20" s="16">
        <v>1092664</v>
      </c>
      <c r="Q20" s="16">
        <v>1084616</v>
      </c>
      <c r="R20" s="16">
        <v>1069171</v>
      </c>
      <c r="S20" s="16">
        <v>993039</v>
      </c>
      <c r="T20" s="16">
        <v>995225</v>
      </c>
      <c r="U20" s="16">
        <v>1000138</v>
      </c>
      <c r="V20" s="7">
        <v>969898</v>
      </c>
      <c r="W20" s="7">
        <v>966683</v>
      </c>
    </row>
    <row r="21" spans="1:23" ht="18" customHeight="1" x14ac:dyDescent="0.15">
      <c r="A21" s="14" t="s">
        <v>57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1</v>
      </c>
      <c r="R21" s="16">
        <v>1</v>
      </c>
      <c r="S21" s="16">
        <v>1</v>
      </c>
      <c r="T21" s="16">
        <v>1</v>
      </c>
      <c r="U21" s="16">
        <v>1</v>
      </c>
      <c r="V21" s="7">
        <v>0</v>
      </c>
      <c r="W21" s="7">
        <v>0</v>
      </c>
    </row>
    <row r="22" spans="1:23" ht="18" customHeight="1" x14ac:dyDescent="0.15">
      <c r="A22" s="14" t="s">
        <v>58</v>
      </c>
      <c r="B22" s="17">
        <f t="shared" ref="B22:P22" si="0">+B4+B9+B11+B12+B13+B14+B15+B16+B17</f>
        <v>9790030</v>
      </c>
      <c r="C22" s="17">
        <f t="shared" si="0"/>
        <v>10484511</v>
      </c>
      <c r="D22" s="17">
        <f t="shared" si="0"/>
        <v>17798838</v>
      </c>
      <c r="E22" s="17">
        <f t="shared" si="0"/>
        <v>18964912</v>
      </c>
      <c r="F22" s="17">
        <f t="shared" si="0"/>
        <v>18657948</v>
      </c>
      <c r="G22" s="17">
        <f t="shared" si="0"/>
        <v>17827636</v>
      </c>
      <c r="H22" s="17">
        <f t="shared" si="0"/>
        <v>18490733</v>
      </c>
      <c r="I22" s="17">
        <f t="shared" si="0"/>
        <v>19056777</v>
      </c>
      <c r="J22" s="17">
        <f t="shared" si="0"/>
        <v>19627262</v>
      </c>
      <c r="K22" s="17">
        <f t="shared" si="0"/>
        <v>18891136</v>
      </c>
      <c r="L22" s="17">
        <f t="shared" si="0"/>
        <v>18661300</v>
      </c>
      <c r="M22" s="17">
        <f t="shared" si="0"/>
        <v>18133101</v>
      </c>
      <c r="N22" s="17">
        <f t="shared" si="0"/>
        <v>18106627</v>
      </c>
      <c r="O22" s="17">
        <f t="shared" si="0"/>
        <v>18041168</v>
      </c>
      <c r="P22" s="17">
        <f t="shared" si="0"/>
        <v>17509930</v>
      </c>
      <c r="Q22" s="17">
        <f t="shared" ref="Q22:W22" si="1">+Q4+Q9+Q11+Q12+Q13+Q14+Q15+Q16+Q17</f>
        <v>17221420</v>
      </c>
      <c r="R22" s="17">
        <f t="shared" si="1"/>
        <v>17431495</v>
      </c>
      <c r="S22" s="17">
        <f t="shared" si="1"/>
        <v>17672727</v>
      </c>
      <c r="T22" s="17">
        <f t="shared" si="1"/>
        <v>18890192</v>
      </c>
      <c r="U22" s="17">
        <f t="shared" si="1"/>
        <v>19092773</v>
      </c>
      <c r="V22" s="17">
        <f t="shared" si="1"/>
        <v>18482433</v>
      </c>
      <c r="W22" s="17">
        <f t="shared" si="1"/>
        <v>18078165</v>
      </c>
    </row>
    <row r="23" spans="1:23" ht="18" customHeight="1" x14ac:dyDescent="0.15"/>
    <row r="24" spans="1:23" ht="18" customHeight="1" x14ac:dyDescent="0.15"/>
    <row r="25" spans="1:23" ht="18" customHeight="1" x14ac:dyDescent="0.15"/>
    <row r="26" spans="1:23" ht="18" customHeight="1" x14ac:dyDescent="0.15"/>
    <row r="27" spans="1:23" ht="18" customHeight="1" x14ac:dyDescent="0.15"/>
    <row r="28" spans="1:23" ht="18" customHeight="1" x14ac:dyDescent="0.15"/>
    <row r="29" spans="1:23" ht="25.65" customHeight="1" x14ac:dyDescent="0.15"/>
    <row r="30" spans="1:23" ht="18" customHeight="1" x14ac:dyDescent="0.2">
      <c r="A30" s="30" t="s">
        <v>100</v>
      </c>
      <c r="M30" s="71" t="str">
        <f>[1]財政指標!$M$1</f>
        <v>栃木市</v>
      </c>
      <c r="P30" s="71"/>
      <c r="Q30" s="71"/>
      <c r="R30" s="71"/>
      <c r="S30" s="71"/>
      <c r="T30" s="71"/>
      <c r="W30" s="71" t="str">
        <f>[1]財政指標!$M$1</f>
        <v>栃木市</v>
      </c>
    </row>
    <row r="31" spans="1:23" ht="18" customHeight="1" x14ac:dyDescent="0.15"/>
    <row r="32" spans="1:23" ht="18" customHeight="1" x14ac:dyDescent="0.15">
      <c r="A32" s="7"/>
      <c r="B32" s="7" t="s">
        <v>10</v>
      </c>
      <c r="C32" s="7" t="s">
        <v>9</v>
      </c>
      <c r="D32" s="7" t="s">
        <v>8</v>
      </c>
      <c r="E32" s="7" t="s">
        <v>7</v>
      </c>
      <c r="F32" s="7" t="s">
        <v>6</v>
      </c>
      <c r="G32" s="7" t="s">
        <v>5</v>
      </c>
      <c r="H32" s="7" t="s">
        <v>4</v>
      </c>
      <c r="I32" s="7" t="s">
        <v>3</v>
      </c>
      <c r="J32" s="8" t="s">
        <v>2</v>
      </c>
      <c r="K32" s="8" t="s">
        <v>82</v>
      </c>
      <c r="L32" s="7" t="s">
        <v>83</v>
      </c>
      <c r="M32" s="7" t="s">
        <v>174</v>
      </c>
      <c r="N32" s="7" t="s">
        <v>182</v>
      </c>
      <c r="O32" s="2" t="s">
        <v>186</v>
      </c>
      <c r="P32" s="2" t="s">
        <v>187</v>
      </c>
      <c r="Q32" s="2" t="s">
        <v>188</v>
      </c>
      <c r="R32" s="2" t="s">
        <v>193</v>
      </c>
      <c r="S32" s="2" t="s">
        <v>196</v>
      </c>
      <c r="T32" s="2" t="s">
        <v>197</v>
      </c>
      <c r="U32" s="2" t="s">
        <v>204</v>
      </c>
      <c r="V32" s="125" t="s">
        <v>278</v>
      </c>
      <c r="W32" s="125" t="s">
        <v>279</v>
      </c>
    </row>
    <row r="33" spans="1:23" ht="18" customHeight="1" x14ac:dyDescent="0.15">
      <c r="A33" s="14" t="s">
        <v>40</v>
      </c>
      <c r="B33" s="31">
        <f t="shared" ref="B33:C49" si="2">B4/B$22*100</f>
        <v>51.76058704620926</v>
      </c>
      <c r="C33" s="31">
        <f t="shared" si="2"/>
        <v>51.249123588119659</v>
      </c>
      <c r="D33" s="31">
        <f t="shared" ref="D33:U47" si="3">D4/D$22*100</f>
        <v>50.676044132768673</v>
      </c>
      <c r="E33" s="31">
        <f t="shared" si="3"/>
        <v>50.119183258008263</v>
      </c>
      <c r="F33" s="31">
        <f t="shared" si="3"/>
        <v>47.047440586714039</v>
      </c>
      <c r="G33" s="31">
        <f t="shared" si="3"/>
        <v>41.468896941804282</v>
      </c>
      <c r="H33" s="31">
        <f t="shared" si="3"/>
        <v>41.244108602941807</v>
      </c>
      <c r="I33" s="31">
        <f t="shared" si="3"/>
        <v>40.984831800256678</v>
      </c>
      <c r="J33" s="31">
        <f t="shared" si="3"/>
        <v>42.704810278682778</v>
      </c>
      <c r="K33" s="31">
        <f t="shared" si="3"/>
        <v>38.557755340917559</v>
      </c>
      <c r="L33" s="31">
        <f t="shared" si="3"/>
        <v>36.400293655854632</v>
      </c>
      <c r="M33" s="31">
        <f t="shared" si="3"/>
        <v>36.953045152067482</v>
      </c>
      <c r="N33" s="31">
        <f t="shared" si="3"/>
        <v>35.754533409231883</v>
      </c>
      <c r="O33" s="31">
        <f t="shared" si="3"/>
        <v>35.166442660475198</v>
      </c>
      <c r="P33" s="31">
        <f t="shared" si="3"/>
        <v>34.541902794585702</v>
      </c>
      <c r="Q33" s="31">
        <f t="shared" si="3"/>
        <v>33.976640718361203</v>
      </c>
      <c r="R33" s="31">
        <f t="shared" si="3"/>
        <v>34.48720261801985</v>
      </c>
      <c r="S33" s="31">
        <f t="shared" si="3"/>
        <v>38.871471278880733</v>
      </c>
      <c r="T33" s="31">
        <f t="shared" si="3"/>
        <v>42.322068510473585</v>
      </c>
      <c r="U33" s="31">
        <f t="shared" si="3"/>
        <v>42.658318935651721</v>
      </c>
      <c r="V33" s="31">
        <f t="shared" ref="V33:W46" si="4">V4/V$22*100</f>
        <v>41.85768183225661</v>
      </c>
      <c r="W33" s="31">
        <f t="shared" si="4"/>
        <v>39.980147321368072</v>
      </c>
    </row>
    <row r="34" spans="1:23" ht="18" customHeight="1" x14ac:dyDescent="0.15">
      <c r="A34" s="14" t="s">
        <v>41</v>
      </c>
      <c r="B34" s="31">
        <f t="shared" si="2"/>
        <v>0.57275616111493022</v>
      </c>
      <c r="C34" s="31">
        <f t="shared" si="2"/>
        <v>0.53463628394304696</v>
      </c>
      <c r="D34" s="31">
        <f t="shared" si="3"/>
        <v>0.50414527060699132</v>
      </c>
      <c r="E34" s="31">
        <f t="shared" si="3"/>
        <v>0.47415985900699142</v>
      </c>
      <c r="F34" s="31">
        <f t="shared" si="3"/>
        <v>0.49021467955640136</v>
      </c>
      <c r="G34" s="31">
        <f t="shared" si="3"/>
        <v>0.51689971682168068</v>
      </c>
      <c r="H34" s="31">
        <f t="shared" si="3"/>
        <v>0.49921763512565992</v>
      </c>
      <c r="I34" s="31">
        <f t="shared" si="3"/>
        <v>0.62346849102552859</v>
      </c>
      <c r="J34" s="31">
        <f t="shared" si="3"/>
        <v>0.60418513799836171</v>
      </c>
      <c r="K34" s="31">
        <f t="shared" si="3"/>
        <v>0.63113726988149366</v>
      </c>
      <c r="L34" s="31">
        <f t="shared" si="3"/>
        <v>0.62818774683435774</v>
      </c>
      <c r="M34" s="31">
        <f t="shared" si="3"/>
        <v>0.64558731570512951</v>
      </c>
      <c r="N34" s="31">
        <f t="shared" si="3"/>
        <v>0.64305185057382586</v>
      </c>
      <c r="O34" s="31">
        <f t="shared" si="3"/>
        <v>0.64521321457679459</v>
      </c>
      <c r="P34" s="31">
        <f t="shared" si="3"/>
        <v>0.6582836139264977</v>
      </c>
      <c r="Q34" s="31">
        <f t="shared" si="3"/>
        <v>0.87032312085762953</v>
      </c>
      <c r="R34" s="31">
        <f t="shared" si="3"/>
        <v>0.98168286770583935</v>
      </c>
      <c r="S34" s="31">
        <f t="shared" si="3"/>
        <v>1.1080632887046804</v>
      </c>
      <c r="T34" s="31">
        <f t="shared" si="3"/>
        <v>1.0384807099896074</v>
      </c>
      <c r="U34" s="31">
        <f t="shared" si="3"/>
        <v>1.05164399115833</v>
      </c>
      <c r="V34" s="31">
        <f t="shared" si="4"/>
        <v>1.0687824487176554</v>
      </c>
      <c r="W34" s="31">
        <f t="shared" si="4"/>
        <v>1.0895077016942816</v>
      </c>
    </row>
    <row r="35" spans="1:23" ht="18" customHeight="1" x14ac:dyDescent="0.15">
      <c r="A35" s="14" t="s">
        <v>42</v>
      </c>
      <c r="B35" s="31">
        <f t="shared" si="2"/>
        <v>32.888029965178859</v>
      </c>
      <c r="C35" s="31">
        <f t="shared" si="2"/>
        <v>33.891089436598428</v>
      </c>
      <c r="D35" s="31">
        <f t="shared" si="3"/>
        <v>34.673701732663673</v>
      </c>
      <c r="E35" s="31">
        <f t="shared" si="3"/>
        <v>37.248166508761024</v>
      </c>
      <c r="F35" s="31">
        <f t="shared" si="3"/>
        <v>36.310070110603803</v>
      </c>
      <c r="G35" s="31">
        <f t="shared" si="3"/>
        <v>31.412942243155513</v>
      </c>
      <c r="H35" s="31">
        <f t="shared" si="3"/>
        <v>31.057492420662825</v>
      </c>
      <c r="I35" s="31">
        <f t="shared" si="3"/>
        <v>29.477954220695345</v>
      </c>
      <c r="J35" s="31">
        <f t="shared" si="3"/>
        <v>32.082788725192543</v>
      </c>
      <c r="K35" s="31">
        <f t="shared" si="3"/>
        <v>29.286031290018766</v>
      </c>
      <c r="L35" s="31">
        <f t="shared" si="3"/>
        <v>28.287857759105744</v>
      </c>
      <c r="M35" s="31">
        <f t="shared" si="3"/>
        <v>27.989001991440954</v>
      </c>
      <c r="N35" s="31">
        <f t="shared" si="3"/>
        <v>27.74826586972825</v>
      </c>
      <c r="O35" s="31">
        <f t="shared" si="3"/>
        <v>27.307439296613168</v>
      </c>
      <c r="P35" s="31">
        <f t="shared" si="3"/>
        <v>26.468740880174852</v>
      </c>
      <c r="Q35" s="31">
        <f t="shared" si="3"/>
        <v>25.255524805736112</v>
      </c>
      <c r="R35" s="31">
        <f t="shared" si="3"/>
        <v>25.811360414009236</v>
      </c>
      <c r="S35" s="31">
        <f t="shared" si="3"/>
        <v>28.092563190728853</v>
      </c>
      <c r="T35" s="31">
        <f t="shared" si="3"/>
        <v>33.613205201937596</v>
      </c>
      <c r="U35" s="31">
        <f t="shared" si="3"/>
        <v>34.221294099081362</v>
      </c>
      <c r="V35" s="31">
        <f t="shared" si="4"/>
        <v>35.076512924461838</v>
      </c>
      <c r="W35" s="31">
        <f t="shared" si="4"/>
        <v>32.642654826969441</v>
      </c>
    </row>
    <row r="36" spans="1:23" ht="18" customHeight="1" x14ac:dyDescent="0.15">
      <c r="A36" s="14" t="s">
        <v>43</v>
      </c>
      <c r="B36" s="31">
        <f t="shared" si="2"/>
        <v>1.9740286801981199</v>
      </c>
      <c r="C36" s="31">
        <f t="shared" si="2"/>
        <v>1.9483884370000661</v>
      </c>
      <c r="D36" s="31">
        <f t="shared" si="3"/>
        <v>1.7099543239845207</v>
      </c>
      <c r="E36" s="31">
        <f t="shared" si="3"/>
        <v>1.701073013151867</v>
      </c>
      <c r="F36" s="31">
        <f t="shared" si="3"/>
        <v>1.7866434186653322</v>
      </c>
      <c r="G36" s="31">
        <f t="shared" si="3"/>
        <v>2.071121488008842</v>
      </c>
      <c r="H36" s="31">
        <f t="shared" si="3"/>
        <v>2.0696583526461607</v>
      </c>
      <c r="I36" s="31">
        <f t="shared" si="3"/>
        <v>2.0472349547880002</v>
      </c>
      <c r="J36" s="31">
        <f t="shared" si="3"/>
        <v>2.01470790984499</v>
      </c>
      <c r="K36" s="31">
        <f t="shared" si="3"/>
        <v>2.1422745567021484</v>
      </c>
      <c r="L36" s="31">
        <f t="shared" si="3"/>
        <v>2.1765954140386787</v>
      </c>
      <c r="M36" s="31">
        <f t="shared" si="3"/>
        <v>2.3075038295986992</v>
      </c>
      <c r="N36" s="31">
        <f t="shared" si="3"/>
        <v>2.2445483634251704</v>
      </c>
      <c r="O36" s="31">
        <f t="shared" si="3"/>
        <v>2.2227662865286772</v>
      </c>
      <c r="P36" s="31">
        <f t="shared" si="3"/>
        <v>2.3172508399519587</v>
      </c>
      <c r="Q36" s="31">
        <f t="shared" si="3"/>
        <v>2.4883720390072366</v>
      </c>
      <c r="R36" s="31">
        <f t="shared" si="3"/>
        <v>2.4743144520880165</v>
      </c>
      <c r="S36" s="31">
        <f t="shared" si="3"/>
        <v>2.4204923213038936</v>
      </c>
      <c r="T36" s="31">
        <f t="shared" si="3"/>
        <v>2.2167905969404651</v>
      </c>
      <c r="U36" s="31">
        <f t="shared" si="3"/>
        <v>2.2894893266682632</v>
      </c>
      <c r="V36" s="31">
        <f t="shared" si="4"/>
        <v>2.3561346063042676</v>
      </c>
      <c r="W36" s="31">
        <f t="shared" si="4"/>
        <v>2.2656226447761703</v>
      </c>
    </row>
    <row r="37" spans="1:23" ht="18" customHeight="1" x14ac:dyDescent="0.15">
      <c r="A37" s="14" t="s">
        <v>44</v>
      </c>
      <c r="B37" s="31">
        <f t="shared" si="2"/>
        <v>16.325772239717345</v>
      </c>
      <c r="C37" s="31">
        <f t="shared" si="2"/>
        <v>14.875009430578118</v>
      </c>
      <c r="D37" s="31">
        <f t="shared" si="3"/>
        <v>13.788242805513484</v>
      </c>
      <c r="E37" s="31">
        <f t="shared" si="3"/>
        <v>10.695783877088383</v>
      </c>
      <c r="F37" s="31">
        <f t="shared" si="3"/>
        <v>8.4605123778885005</v>
      </c>
      <c r="G37" s="31">
        <f t="shared" si="3"/>
        <v>7.4679334938182489</v>
      </c>
      <c r="H37" s="31">
        <f t="shared" si="3"/>
        <v>7.6177401945071628</v>
      </c>
      <c r="I37" s="31">
        <f t="shared" si="3"/>
        <v>8.8361741337478001</v>
      </c>
      <c r="J37" s="31">
        <f t="shared" si="3"/>
        <v>8.0031285056468899</v>
      </c>
      <c r="K37" s="31">
        <f t="shared" si="3"/>
        <v>6.4983122243151499</v>
      </c>
      <c r="L37" s="31">
        <f t="shared" si="3"/>
        <v>5.3076527358758501</v>
      </c>
      <c r="M37" s="31">
        <f t="shared" si="3"/>
        <v>6.0109520153226965</v>
      </c>
      <c r="N37" s="31">
        <f t="shared" si="3"/>
        <v>5.1186673255046342</v>
      </c>
      <c r="O37" s="31">
        <f t="shared" si="3"/>
        <v>4.991023862756558</v>
      </c>
      <c r="P37" s="31">
        <f t="shared" si="3"/>
        <v>5.0976274605323955</v>
      </c>
      <c r="Q37" s="31">
        <f t="shared" si="3"/>
        <v>5.362420752760225</v>
      </c>
      <c r="R37" s="31">
        <f t="shared" si="3"/>
        <v>5.2198448842167577</v>
      </c>
      <c r="S37" s="31">
        <f t="shared" si="3"/>
        <v>7.2503524781433004</v>
      </c>
      <c r="T37" s="31">
        <f t="shared" si="3"/>
        <v>5.4535920016059132</v>
      </c>
      <c r="U37" s="31">
        <f t="shared" si="3"/>
        <v>5.0958915187437679</v>
      </c>
      <c r="V37" s="31">
        <f t="shared" si="4"/>
        <v>3.3562518527728464</v>
      </c>
      <c r="W37" s="31">
        <f t="shared" si="4"/>
        <v>3.9823621479281779</v>
      </c>
    </row>
    <row r="38" spans="1:23" ht="18" customHeight="1" x14ac:dyDescent="0.15">
      <c r="A38" s="14" t="s">
        <v>45</v>
      </c>
      <c r="B38" s="31">
        <f t="shared" si="2"/>
        <v>34.85210974838688</v>
      </c>
      <c r="C38" s="31">
        <f t="shared" si="2"/>
        <v>35.644676227627592</v>
      </c>
      <c r="D38" s="31">
        <f t="shared" si="3"/>
        <v>37.659587665217245</v>
      </c>
      <c r="E38" s="31">
        <f t="shared" si="3"/>
        <v>38.644814170506038</v>
      </c>
      <c r="F38" s="31">
        <f t="shared" si="3"/>
        <v>41.154756139313925</v>
      </c>
      <c r="G38" s="31">
        <f t="shared" si="3"/>
        <v>46.039042977992146</v>
      </c>
      <c r="H38" s="31">
        <f t="shared" si="3"/>
        <v>46.137051462481232</v>
      </c>
      <c r="I38" s="31">
        <f t="shared" si="3"/>
        <v>46.592595379585958</v>
      </c>
      <c r="J38" s="31">
        <f t="shared" si="3"/>
        <v>44.804868860465611</v>
      </c>
      <c r="K38" s="31">
        <f t="shared" si="3"/>
        <v>48.517230514882748</v>
      </c>
      <c r="L38" s="31">
        <f t="shared" si="3"/>
        <v>51.253476445906763</v>
      </c>
      <c r="M38" s="31">
        <f t="shared" si="3"/>
        <v>50.930571665596524</v>
      </c>
      <c r="N38" s="31">
        <f t="shared" si="3"/>
        <v>52.010487651841508</v>
      </c>
      <c r="O38" s="31">
        <f t="shared" si="3"/>
        <v>52.696726730774856</v>
      </c>
      <c r="P38" s="31">
        <f t="shared" si="3"/>
        <v>53.191469069265274</v>
      </c>
      <c r="Q38" s="31">
        <f t="shared" si="3"/>
        <v>53.419305725079582</v>
      </c>
      <c r="R38" s="31">
        <f t="shared" si="3"/>
        <v>53.278970048180028</v>
      </c>
      <c r="S38" s="31">
        <f t="shared" si="3"/>
        <v>49.288267735930056</v>
      </c>
      <c r="T38" s="31">
        <f t="shared" si="3"/>
        <v>46.347294934852968</v>
      </c>
      <c r="U38" s="31">
        <f t="shared" si="3"/>
        <v>46.38192681597377</v>
      </c>
      <c r="V38" s="31">
        <f t="shared" si="4"/>
        <v>47.231552252887923</v>
      </c>
      <c r="W38" s="31">
        <f t="shared" si="4"/>
        <v>48.766481553852401</v>
      </c>
    </row>
    <row r="39" spans="1:23" ht="18" customHeight="1" x14ac:dyDescent="0.15">
      <c r="A39" s="14" t="s">
        <v>46</v>
      </c>
      <c r="B39" s="31">
        <f t="shared" si="2"/>
        <v>34.808340730314413</v>
      </c>
      <c r="C39" s="31">
        <f t="shared" si="2"/>
        <v>35.603806415005906</v>
      </c>
      <c r="D39" s="31">
        <f t="shared" si="3"/>
        <v>37.63363091455745</v>
      </c>
      <c r="E39" s="31">
        <f t="shared" si="3"/>
        <v>38.619683550337591</v>
      </c>
      <c r="F39" s="31">
        <f t="shared" si="3"/>
        <v>41.129490767151886</v>
      </c>
      <c r="G39" s="31">
        <f t="shared" si="3"/>
        <v>46.005707094311326</v>
      </c>
      <c r="H39" s="31">
        <f t="shared" si="3"/>
        <v>44.483882818490756</v>
      </c>
      <c r="I39" s="31">
        <f t="shared" si="3"/>
        <v>46.556618676914781</v>
      </c>
      <c r="J39" s="31">
        <f t="shared" si="3"/>
        <v>44.76643762130449</v>
      </c>
      <c r="K39" s="31">
        <f t="shared" si="3"/>
        <v>48.458446331655225</v>
      </c>
      <c r="L39" s="31">
        <f t="shared" si="3"/>
        <v>51.19056014318403</v>
      </c>
      <c r="M39" s="31">
        <f t="shared" si="3"/>
        <v>50.85844390322427</v>
      </c>
      <c r="N39" s="31">
        <f t="shared" si="3"/>
        <v>51.94298198112768</v>
      </c>
      <c r="O39" s="31">
        <f t="shared" si="3"/>
        <v>52.626842120199754</v>
      </c>
      <c r="P39" s="31">
        <f t="shared" si="3"/>
        <v>53.119230059743238</v>
      </c>
      <c r="Q39" s="31">
        <f t="shared" si="3"/>
        <v>53.315707996204729</v>
      </c>
      <c r="R39" s="31">
        <f t="shared" si="3"/>
        <v>52.125001326621721</v>
      </c>
      <c r="S39" s="31">
        <f t="shared" si="3"/>
        <v>48.184697245648621</v>
      </c>
      <c r="T39" s="31">
        <f t="shared" si="3"/>
        <v>45.347527436460147</v>
      </c>
      <c r="U39" s="31">
        <f t="shared" si="3"/>
        <v>45.444231699606966</v>
      </c>
      <c r="V39" s="31">
        <f t="shared" si="4"/>
        <v>46.29097262248969</v>
      </c>
      <c r="W39" s="31">
        <f t="shared" si="4"/>
        <v>47.391718130684168</v>
      </c>
    </row>
    <row r="40" spans="1:23" ht="18" customHeight="1" x14ac:dyDescent="0.15">
      <c r="A40" s="14" t="s">
        <v>47</v>
      </c>
      <c r="B40" s="31">
        <f t="shared" si="2"/>
        <v>0.76076375659727291</v>
      </c>
      <c r="C40" s="31">
        <f t="shared" si="2"/>
        <v>0.73094491483675306</v>
      </c>
      <c r="D40" s="31">
        <f t="shared" si="3"/>
        <v>0.82667756175993057</v>
      </c>
      <c r="E40" s="31">
        <f t="shared" si="3"/>
        <v>0.79767836518302859</v>
      </c>
      <c r="F40" s="31">
        <f t="shared" si="3"/>
        <v>0.8190236139579764</v>
      </c>
      <c r="G40" s="31">
        <f t="shared" si="3"/>
        <v>0.87366603177224389</v>
      </c>
      <c r="H40" s="31">
        <f t="shared" si="3"/>
        <v>0.85415218531358383</v>
      </c>
      <c r="I40" s="31">
        <f t="shared" si="3"/>
        <v>0.84495400245277563</v>
      </c>
      <c r="J40" s="31">
        <f t="shared" si="3"/>
        <v>0.83528206838019481</v>
      </c>
      <c r="K40" s="31">
        <f t="shared" si="3"/>
        <v>0.8778879152635396</v>
      </c>
      <c r="L40" s="31">
        <f t="shared" si="3"/>
        <v>0.91079935481450913</v>
      </c>
      <c r="M40" s="31">
        <f t="shared" si="3"/>
        <v>0.97194076181454025</v>
      </c>
      <c r="N40" s="31">
        <f t="shared" si="3"/>
        <v>1.0060846782782902</v>
      </c>
      <c r="O40" s="31">
        <f t="shared" si="3"/>
        <v>1.0466062951134871</v>
      </c>
      <c r="P40" s="31">
        <f t="shared" si="3"/>
        <v>1.1142134777237829</v>
      </c>
      <c r="Q40" s="31">
        <f t="shared" si="3"/>
        <v>1.1766393247479012</v>
      </c>
      <c r="R40" s="31">
        <f t="shared" si="3"/>
        <v>1.2049454163283184</v>
      </c>
      <c r="S40" s="31">
        <f t="shared" si="3"/>
        <v>1.2268791341596574</v>
      </c>
      <c r="T40" s="31">
        <f t="shared" si="3"/>
        <v>1.1962186514567983</v>
      </c>
      <c r="U40" s="31">
        <f t="shared" si="3"/>
        <v>1.2192728630880385</v>
      </c>
      <c r="V40" s="31">
        <f t="shared" si="4"/>
        <v>1.2916697709657599</v>
      </c>
      <c r="W40" s="31">
        <f t="shared" si="4"/>
        <v>1.3377187341746244</v>
      </c>
    </row>
    <row r="41" spans="1:23" ht="18" customHeight="1" x14ac:dyDescent="0.15">
      <c r="A41" s="14" t="s">
        <v>48</v>
      </c>
      <c r="B41" s="31">
        <f t="shared" si="2"/>
        <v>4.3694452417408325</v>
      </c>
      <c r="C41" s="31">
        <f t="shared" si="2"/>
        <v>4.7177975205519838</v>
      </c>
      <c r="D41" s="31">
        <f t="shared" si="3"/>
        <v>4.3604812853513248</v>
      </c>
      <c r="E41" s="31">
        <f t="shared" si="3"/>
        <v>4.1289197650903944</v>
      </c>
      <c r="F41" s="31">
        <f t="shared" si="3"/>
        <v>4.3337991937805809</v>
      </c>
      <c r="G41" s="31">
        <f t="shared" si="3"/>
        <v>4.7191450397573744</v>
      </c>
      <c r="H41" s="31">
        <f t="shared" si="3"/>
        <v>5.0192872289054193</v>
      </c>
      <c r="I41" s="31">
        <f t="shared" si="3"/>
        <v>4.9177203469400936</v>
      </c>
      <c r="J41" s="31">
        <f t="shared" si="3"/>
        <v>5.4416046415439911</v>
      </c>
      <c r="K41" s="31">
        <f t="shared" si="3"/>
        <v>5.9868448355885011</v>
      </c>
      <c r="L41" s="31">
        <f t="shared" si="3"/>
        <v>5.1562377755033149</v>
      </c>
      <c r="M41" s="31">
        <f t="shared" si="3"/>
        <v>4.8814982059604697</v>
      </c>
      <c r="N41" s="31">
        <f t="shared" si="3"/>
        <v>4.7737052295825171</v>
      </c>
      <c r="O41" s="31">
        <f t="shared" si="3"/>
        <v>4.6265463522095684</v>
      </c>
      <c r="P41" s="31">
        <f t="shared" si="3"/>
        <v>4.8763701511085422</v>
      </c>
      <c r="Q41" s="31">
        <f t="shared" si="3"/>
        <v>5.0940572844747996</v>
      </c>
      <c r="R41" s="31">
        <f t="shared" si="3"/>
        <v>4.8615738351759274</v>
      </c>
      <c r="S41" s="31">
        <f t="shared" si="3"/>
        <v>4.970857072595531</v>
      </c>
      <c r="T41" s="31">
        <f t="shared" si="3"/>
        <v>4.6899364495607037</v>
      </c>
      <c r="U41" s="31">
        <f t="shared" si="3"/>
        <v>4.4080920042363667</v>
      </c>
      <c r="V41" s="31">
        <f t="shared" si="4"/>
        <v>4.2810489290019342</v>
      </c>
      <c r="W41" s="31">
        <f t="shared" si="4"/>
        <v>4.4780706448912264</v>
      </c>
    </row>
    <row r="42" spans="1:23" ht="18" customHeight="1" x14ac:dyDescent="0.15">
      <c r="A42" s="14" t="s">
        <v>49</v>
      </c>
      <c r="B42" s="31">
        <f t="shared" si="2"/>
        <v>5.7466626762124322E-2</v>
      </c>
      <c r="C42" s="31">
        <f t="shared" si="2"/>
        <v>5.8142911958411793E-2</v>
      </c>
      <c r="D42" s="31">
        <f t="shared" si="3"/>
        <v>3.3063956197589978E-2</v>
      </c>
      <c r="E42" s="31">
        <f t="shared" si="3"/>
        <v>2.8521092004012465E-2</v>
      </c>
      <c r="F42" s="31">
        <f t="shared" si="3"/>
        <v>2.8749142188626529E-2</v>
      </c>
      <c r="G42" s="31">
        <f t="shared" si="3"/>
        <v>2.3065312753749293E-2</v>
      </c>
      <c r="H42" s="31">
        <f t="shared" si="3"/>
        <v>1.9036562801485479E-2</v>
      </c>
      <c r="I42" s="31">
        <f t="shared" si="3"/>
        <v>1.7899144225699867E-2</v>
      </c>
      <c r="J42" s="31">
        <f t="shared" si="3"/>
        <v>1.7287179434400987E-2</v>
      </c>
      <c r="K42" s="31">
        <f t="shared" si="3"/>
        <v>1.8723066733519891E-2</v>
      </c>
      <c r="L42" s="31">
        <f t="shared" si="3"/>
        <v>2.199739567982938E-2</v>
      </c>
      <c r="M42" s="31">
        <f t="shared" si="3"/>
        <v>2.0465335741525953E-2</v>
      </c>
      <c r="N42" s="31">
        <f t="shared" si="3"/>
        <v>1.7882955229596324E-2</v>
      </c>
      <c r="O42" s="31">
        <f t="shared" si="3"/>
        <v>1.891230102175203E-2</v>
      </c>
      <c r="P42" s="31">
        <f t="shared" si="3"/>
        <v>2.075964895347954E-2</v>
      </c>
      <c r="Q42" s="31">
        <f t="shared" si="3"/>
        <v>2.1763594407429816E-2</v>
      </c>
      <c r="R42" s="31">
        <f t="shared" si="3"/>
        <v>2.0669483598509477E-2</v>
      </c>
      <c r="S42" s="31">
        <f t="shared" si="3"/>
        <v>2.101543242307766E-2</v>
      </c>
      <c r="T42" s="31">
        <f t="shared" si="3"/>
        <v>1.9634527801517317E-2</v>
      </c>
      <c r="U42" s="31">
        <f t="shared" si="3"/>
        <v>1.7708271082466646E-2</v>
      </c>
      <c r="V42" s="31">
        <f t="shared" si="4"/>
        <v>1.7146011025712903E-2</v>
      </c>
      <c r="W42" s="31">
        <f t="shared" si="4"/>
        <v>1.8143434358520349E-2</v>
      </c>
    </row>
    <row r="43" spans="1:23" ht="18" customHeight="1" x14ac:dyDescent="0.15">
      <c r="A43" s="14" t="s">
        <v>50</v>
      </c>
      <c r="B43" s="31">
        <f t="shared" si="2"/>
        <v>0.54188802281504755</v>
      </c>
      <c r="C43" s="31">
        <f t="shared" si="2"/>
        <v>1.1372585712390402</v>
      </c>
      <c r="D43" s="31">
        <f t="shared" si="3"/>
        <v>1.5191722066350624</v>
      </c>
      <c r="E43" s="31">
        <f t="shared" si="3"/>
        <v>1.3494447008243433</v>
      </c>
      <c r="F43" s="31">
        <f t="shared" si="3"/>
        <v>1.3628615536928284</v>
      </c>
      <c r="G43" s="31">
        <f t="shared" si="3"/>
        <v>1.2626463766704683</v>
      </c>
      <c r="H43" s="31">
        <f t="shared" si="3"/>
        <v>1.0464268777230195</v>
      </c>
      <c r="I43" s="31">
        <f t="shared" si="3"/>
        <v>0.94037937265047489</v>
      </c>
      <c r="J43" s="31">
        <f t="shared" si="3"/>
        <v>0.71815416740246296</v>
      </c>
      <c r="K43" s="31">
        <f t="shared" si="3"/>
        <v>0.16555912783646257</v>
      </c>
      <c r="L43" s="31">
        <f t="shared" si="3"/>
        <v>0.15995670183749255</v>
      </c>
      <c r="M43" s="31">
        <f t="shared" si="3"/>
        <v>0.13491349328501506</v>
      </c>
      <c r="N43" s="31">
        <f t="shared" si="3"/>
        <v>0.15865461855485286</v>
      </c>
      <c r="O43" s="31">
        <f t="shared" si="3"/>
        <v>9.8358376796890315E-2</v>
      </c>
      <c r="P43" s="31">
        <f t="shared" si="3"/>
        <v>7.4243586353571944E-4</v>
      </c>
      <c r="Q43" s="31">
        <f t="shared" si="3"/>
        <v>7.6068059428316599E-4</v>
      </c>
      <c r="R43" s="31">
        <f t="shared" si="3"/>
        <v>7.515132809893816E-4</v>
      </c>
      <c r="S43" s="31">
        <f t="shared" si="3"/>
        <v>7.4125515547204454E-4</v>
      </c>
      <c r="T43" s="31">
        <f t="shared" si="3"/>
        <v>3.4621140960345985E-2</v>
      </c>
      <c r="U43" s="31">
        <f t="shared" si="3"/>
        <v>0</v>
      </c>
      <c r="V43" s="31">
        <f t="shared" si="4"/>
        <v>0</v>
      </c>
      <c r="W43" s="31">
        <f t="shared" si="4"/>
        <v>0</v>
      </c>
    </row>
    <row r="44" spans="1:23" ht="18" customHeight="1" x14ac:dyDescent="0.15">
      <c r="A44" s="14" t="s">
        <v>51</v>
      </c>
      <c r="B44" s="31">
        <f t="shared" si="2"/>
        <v>0</v>
      </c>
      <c r="C44" s="31">
        <f t="shared" si="2"/>
        <v>0</v>
      </c>
      <c r="D44" s="31">
        <f t="shared" si="3"/>
        <v>0</v>
      </c>
      <c r="E44" s="31">
        <f t="shared" si="3"/>
        <v>0</v>
      </c>
      <c r="F44" s="31">
        <f t="shared" si="3"/>
        <v>0</v>
      </c>
      <c r="G44" s="31">
        <f t="shared" si="3"/>
        <v>0</v>
      </c>
      <c r="H44" s="31">
        <f t="shared" si="3"/>
        <v>0</v>
      </c>
      <c r="I44" s="31">
        <f t="shared" si="3"/>
        <v>0</v>
      </c>
      <c r="J44" s="31">
        <f t="shared" si="3"/>
        <v>0</v>
      </c>
      <c r="K44" s="31">
        <f t="shared" si="3"/>
        <v>0</v>
      </c>
      <c r="L44" s="31">
        <f t="shared" si="3"/>
        <v>0</v>
      </c>
      <c r="M44" s="31">
        <f t="shared" si="3"/>
        <v>0</v>
      </c>
      <c r="N44" s="31">
        <f t="shared" si="3"/>
        <v>0</v>
      </c>
      <c r="O44" s="31">
        <f t="shared" si="3"/>
        <v>0</v>
      </c>
      <c r="P44" s="31">
        <f t="shared" si="3"/>
        <v>0</v>
      </c>
      <c r="Q44" s="31">
        <f t="shared" si="3"/>
        <v>5.8067220937646262E-6</v>
      </c>
      <c r="R44" s="31">
        <f t="shared" si="3"/>
        <v>5.7367426029723784E-6</v>
      </c>
      <c r="S44" s="31">
        <f t="shared" si="3"/>
        <v>5.6584363013133168E-6</v>
      </c>
      <c r="T44" s="31">
        <f t="shared" si="3"/>
        <v>5.2937524404198754E-6</v>
      </c>
      <c r="U44" s="31">
        <f t="shared" si="3"/>
        <v>5.2375838753228776E-6</v>
      </c>
      <c r="V44" s="31">
        <f t="shared" si="4"/>
        <v>0</v>
      </c>
      <c r="W44" s="31">
        <f t="shared" si="4"/>
        <v>0</v>
      </c>
    </row>
    <row r="45" spans="1:23" ht="18" customHeight="1" x14ac:dyDescent="0.15">
      <c r="A45" s="14" t="s">
        <v>52</v>
      </c>
      <c r="B45" s="31">
        <f t="shared" si="2"/>
        <v>1.0276781582896068</v>
      </c>
      <c r="C45" s="31">
        <f t="shared" si="2"/>
        <v>0</v>
      </c>
      <c r="D45" s="31">
        <f t="shared" si="3"/>
        <v>0</v>
      </c>
      <c r="E45" s="31">
        <f t="shared" si="3"/>
        <v>0</v>
      </c>
      <c r="F45" s="31">
        <f t="shared" si="3"/>
        <v>0</v>
      </c>
      <c r="G45" s="31">
        <f t="shared" si="3"/>
        <v>0</v>
      </c>
      <c r="H45" s="31">
        <f t="shared" si="3"/>
        <v>0</v>
      </c>
      <c r="I45" s="31">
        <f t="shared" si="3"/>
        <v>0</v>
      </c>
      <c r="J45" s="31">
        <f t="shared" si="3"/>
        <v>0</v>
      </c>
      <c r="K45" s="31">
        <f t="shared" si="3"/>
        <v>0</v>
      </c>
      <c r="L45" s="31">
        <f t="shared" si="3"/>
        <v>0</v>
      </c>
      <c r="M45" s="31">
        <f t="shared" si="3"/>
        <v>0</v>
      </c>
      <c r="N45" s="31">
        <f t="shared" si="3"/>
        <v>0</v>
      </c>
      <c r="O45" s="31">
        <f t="shared" si="3"/>
        <v>0</v>
      </c>
      <c r="P45" s="31">
        <f t="shared" si="3"/>
        <v>0</v>
      </c>
      <c r="Q45" s="31">
        <f t="shared" si="3"/>
        <v>5.8067220937646262E-6</v>
      </c>
      <c r="R45" s="31">
        <f t="shared" si="3"/>
        <v>5.7367426029723784E-6</v>
      </c>
      <c r="S45" s="31">
        <f t="shared" si="3"/>
        <v>5.6584363013133168E-6</v>
      </c>
      <c r="T45" s="31">
        <f t="shared" si="3"/>
        <v>5.2937524404198754E-6</v>
      </c>
      <c r="U45" s="31">
        <f t="shared" si="3"/>
        <v>5.2375838753228776E-6</v>
      </c>
      <c r="V45" s="31">
        <f t="shared" si="4"/>
        <v>0</v>
      </c>
      <c r="W45" s="31">
        <f t="shared" si="4"/>
        <v>0</v>
      </c>
    </row>
    <row r="46" spans="1:23" ht="18" customHeight="1" x14ac:dyDescent="0.15">
      <c r="A46" s="14" t="s">
        <v>53</v>
      </c>
      <c r="B46" s="31">
        <f t="shared" si="2"/>
        <v>6.6300613991989801</v>
      </c>
      <c r="C46" s="31">
        <f t="shared" si="2"/>
        <v>6.462056265666563</v>
      </c>
      <c r="D46" s="31">
        <f t="shared" si="3"/>
        <v>4.9249731920701789</v>
      </c>
      <c r="E46" s="31">
        <f t="shared" si="3"/>
        <v>4.9314386483839208</v>
      </c>
      <c r="F46" s="31">
        <f t="shared" si="3"/>
        <v>5.2533697703520241</v>
      </c>
      <c r="G46" s="31">
        <f t="shared" si="3"/>
        <v>5.6135373192497315</v>
      </c>
      <c r="H46" s="31">
        <f t="shared" si="3"/>
        <v>5.6799370798334499</v>
      </c>
      <c r="I46" s="31">
        <f t="shared" si="3"/>
        <v>5.7016199538883194</v>
      </c>
      <c r="J46" s="31">
        <f t="shared" si="3"/>
        <v>5.4779928040905554</v>
      </c>
      <c r="K46" s="31">
        <f t="shared" si="3"/>
        <v>5.8759991987776701</v>
      </c>
      <c r="L46" s="31">
        <f t="shared" si="3"/>
        <v>6.0972386704034554</v>
      </c>
      <c r="M46" s="31">
        <f t="shared" si="3"/>
        <v>6.1075653855344436</v>
      </c>
      <c r="N46" s="31">
        <f t="shared" si="3"/>
        <v>6.2786514572813594</v>
      </c>
      <c r="O46" s="31">
        <f t="shared" si="3"/>
        <v>6.3464072836082446</v>
      </c>
      <c r="P46" s="31">
        <f t="shared" si="3"/>
        <v>6.2545424224996902</v>
      </c>
      <c r="Q46" s="31">
        <f t="shared" si="3"/>
        <v>6.310821058890614</v>
      </c>
      <c r="R46" s="31">
        <f t="shared" si="3"/>
        <v>6.1458756119311628</v>
      </c>
      <c r="S46" s="31">
        <f t="shared" si="3"/>
        <v>5.6207567739828717</v>
      </c>
      <c r="T46" s="31">
        <f t="shared" si="3"/>
        <v>5.3902151973892058</v>
      </c>
      <c r="U46" s="31">
        <f t="shared" si="3"/>
        <v>5.3146706347998798</v>
      </c>
      <c r="V46" s="31">
        <f t="shared" si="4"/>
        <v>5.3209012038620678</v>
      </c>
      <c r="W46" s="31">
        <f t="shared" si="4"/>
        <v>5.4194383113551625</v>
      </c>
    </row>
    <row r="47" spans="1:23" ht="18" customHeight="1" x14ac:dyDescent="0.15">
      <c r="A47" s="14" t="s">
        <v>54</v>
      </c>
      <c r="B47" s="31">
        <f t="shared" si="2"/>
        <v>0</v>
      </c>
      <c r="C47" s="31">
        <f t="shared" si="2"/>
        <v>0</v>
      </c>
      <c r="D47" s="31">
        <f t="shared" si="3"/>
        <v>0</v>
      </c>
      <c r="E47" s="31">
        <f t="shared" si="3"/>
        <v>0</v>
      </c>
      <c r="F47" s="31">
        <f t="shared" si="3"/>
        <v>0</v>
      </c>
      <c r="G47" s="31">
        <f t="shared" ref="G47:U50" si="5">G18/G$22*100</f>
        <v>0</v>
      </c>
      <c r="H47" s="31">
        <f t="shared" si="5"/>
        <v>0</v>
      </c>
      <c r="I47" s="31">
        <f t="shared" si="5"/>
        <v>7.8974529638458808E-3</v>
      </c>
      <c r="J47" s="31">
        <f t="shared" si="5"/>
        <v>9.7619321533487461E-3</v>
      </c>
      <c r="K47" s="31">
        <f t="shared" si="5"/>
        <v>8.5542764606638799E-3</v>
      </c>
      <c r="L47" s="31">
        <f t="shared" si="5"/>
        <v>8.6917846023588929E-3</v>
      </c>
      <c r="M47" s="31">
        <f t="shared" si="5"/>
        <v>8.840186794305066E-3</v>
      </c>
      <c r="N47" s="31">
        <f t="shared" si="5"/>
        <v>1.5060784098551319E-2</v>
      </c>
      <c r="O47" s="31">
        <f t="shared" si="5"/>
        <v>1.441702665814098E-2</v>
      </c>
      <c r="P47" s="31">
        <f t="shared" si="5"/>
        <v>1.428903485051054E-2</v>
      </c>
      <c r="Q47" s="31">
        <f t="shared" si="5"/>
        <v>1.2745754995813353E-2</v>
      </c>
      <c r="R47" s="31">
        <f t="shared" si="5"/>
        <v>1.2305312883375752E-2</v>
      </c>
      <c r="S47" s="31">
        <f t="shared" si="5"/>
        <v>1.6975308903939953E-3</v>
      </c>
      <c r="T47" s="31">
        <f t="shared" si="5"/>
        <v>0.12173513111989544</v>
      </c>
      <c r="U47" s="31">
        <f t="shared" si="5"/>
        <v>7.6358735318332219E-2</v>
      </c>
      <c r="V47" s="31">
        <f t="shared" ref="V47:W50" si="6">V18/V$22*100</f>
        <v>7.322629006689757E-2</v>
      </c>
      <c r="W47" s="31">
        <f t="shared" si="6"/>
        <v>7.219759306323402E-2</v>
      </c>
    </row>
    <row r="48" spans="1:23" ht="18" customHeight="1" x14ac:dyDescent="0.15">
      <c r="A48" s="14" t="s">
        <v>55</v>
      </c>
      <c r="B48" s="31">
        <f t="shared" si="2"/>
        <v>0</v>
      </c>
      <c r="C48" s="31">
        <f t="shared" si="2"/>
        <v>0</v>
      </c>
      <c r="D48" s="31">
        <f t="shared" ref="D48:L48" si="7">D19/D$22*100</f>
        <v>0</v>
      </c>
      <c r="E48" s="31">
        <f t="shared" si="7"/>
        <v>0</v>
      </c>
      <c r="F48" s="31">
        <f t="shared" si="7"/>
        <v>0</v>
      </c>
      <c r="G48" s="31">
        <f t="shared" si="7"/>
        <v>0</v>
      </c>
      <c r="H48" s="31">
        <f t="shared" si="7"/>
        <v>0</v>
      </c>
      <c r="I48" s="31">
        <f t="shared" si="7"/>
        <v>0</v>
      </c>
      <c r="J48" s="31">
        <f t="shared" si="7"/>
        <v>0</v>
      </c>
      <c r="K48" s="31">
        <f t="shared" si="7"/>
        <v>0</v>
      </c>
      <c r="L48" s="31">
        <f t="shared" si="7"/>
        <v>0</v>
      </c>
      <c r="M48" s="31">
        <f t="shared" si="5"/>
        <v>0</v>
      </c>
      <c r="N48" s="31">
        <f t="shared" si="5"/>
        <v>0</v>
      </c>
      <c r="O48" s="31">
        <f t="shared" si="5"/>
        <v>0</v>
      </c>
      <c r="P48" s="31">
        <f t="shared" si="5"/>
        <v>0</v>
      </c>
      <c r="Q48" s="31">
        <f t="shared" si="5"/>
        <v>5.8067220937646262E-6</v>
      </c>
      <c r="R48" s="31">
        <f t="shared" si="5"/>
        <v>5.7367426029723784E-6</v>
      </c>
      <c r="S48" s="31">
        <f t="shared" si="5"/>
        <v>5.6584363013133168E-6</v>
      </c>
      <c r="T48" s="31">
        <f t="shared" si="5"/>
        <v>0</v>
      </c>
      <c r="U48" s="31">
        <f t="shared" si="5"/>
        <v>0</v>
      </c>
      <c r="V48" s="31">
        <f t="shared" si="6"/>
        <v>0</v>
      </c>
      <c r="W48" s="31">
        <f t="shared" si="6"/>
        <v>0</v>
      </c>
    </row>
    <row r="49" spans="1:23" ht="18" customHeight="1" x14ac:dyDescent="0.15">
      <c r="A49" s="14" t="s">
        <v>56</v>
      </c>
      <c r="B49" s="31">
        <f t="shared" si="2"/>
        <v>6.6300613991989801</v>
      </c>
      <c r="C49" s="31">
        <f t="shared" si="2"/>
        <v>6.462056265666563</v>
      </c>
      <c r="D49" s="31">
        <f t="shared" ref="D49:L49" si="8">D20/D$22*100</f>
        <v>4.9249731920701789</v>
      </c>
      <c r="E49" s="31">
        <f t="shared" si="8"/>
        <v>4.9314386483839208</v>
      </c>
      <c r="F49" s="31">
        <f t="shared" si="8"/>
        <v>5.2533697703520241</v>
      </c>
      <c r="G49" s="31">
        <f t="shared" si="8"/>
        <v>5.6135373192497315</v>
      </c>
      <c r="H49" s="31">
        <f t="shared" si="8"/>
        <v>5.6799370798334499</v>
      </c>
      <c r="I49" s="31">
        <f t="shared" si="8"/>
        <v>5.6937225009244745</v>
      </c>
      <c r="J49" s="31">
        <f t="shared" si="8"/>
        <v>5.468230871937207</v>
      </c>
      <c r="K49" s="31">
        <f t="shared" si="8"/>
        <v>5.8674449223170067</v>
      </c>
      <c r="L49" s="31">
        <f t="shared" si="8"/>
        <v>6.0885468858010965</v>
      </c>
      <c r="M49" s="31">
        <f t="shared" si="5"/>
        <v>6.0987251987401381</v>
      </c>
      <c r="N49" s="31">
        <f t="shared" si="5"/>
        <v>6.2635906731828079</v>
      </c>
      <c r="O49" s="31">
        <f t="shared" si="5"/>
        <v>6.3319902569501041</v>
      </c>
      <c r="P49" s="31">
        <f t="shared" si="5"/>
        <v>6.2402533876491795</v>
      </c>
      <c r="Q49" s="31">
        <f t="shared" si="5"/>
        <v>6.2980636904506131</v>
      </c>
      <c r="R49" s="31">
        <f t="shared" si="5"/>
        <v>6.1335588255625808</v>
      </c>
      <c r="S49" s="31">
        <f t="shared" si="5"/>
        <v>5.619047926219876</v>
      </c>
      <c r="T49" s="31">
        <f t="shared" si="5"/>
        <v>5.2684747725168704</v>
      </c>
      <c r="U49" s="31">
        <f t="shared" si="5"/>
        <v>5.2383066618976724</v>
      </c>
      <c r="V49" s="31">
        <f t="shared" si="6"/>
        <v>5.2476749137951693</v>
      </c>
      <c r="W49" s="31">
        <f t="shared" si="6"/>
        <v>5.3472407182919284</v>
      </c>
    </row>
    <row r="50" spans="1:23" ht="18" customHeight="1" x14ac:dyDescent="0.15">
      <c r="A50" s="14" t="s">
        <v>57</v>
      </c>
      <c r="B50" s="31">
        <f t="shared" ref="B50:L50" si="9">B21/B$22*100</f>
        <v>0</v>
      </c>
      <c r="C50" s="31">
        <f t="shared" si="9"/>
        <v>0</v>
      </c>
      <c r="D50" s="31">
        <f t="shared" si="9"/>
        <v>0</v>
      </c>
      <c r="E50" s="31">
        <f t="shared" si="9"/>
        <v>0</v>
      </c>
      <c r="F50" s="31">
        <f t="shared" si="9"/>
        <v>0</v>
      </c>
      <c r="G50" s="31">
        <f t="shared" si="9"/>
        <v>0</v>
      </c>
      <c r="H50" s="31">
        <f t="shared" si="9"/>
        <v>0</v>
      </c>
      <c r="I50" s="31">
        <f t="shared" si="9"/>
        <v>0</v>
      </c>
      <c r="J50" s="31">
        <f t="shared" si="9"/>
        <v>0</v>
      </c>
      <c r="K50" s="31">
        <f t="shared" si="9"/>
        <v>0</v>
      </c>
      <c r="L50" s="31">
        <f t="shared" si="9"/>
        <v>0</v>
      </c>
      <c r="M50" s="31">
        <f t="shared" si="5"/>
        <v>0</v>
      </c>
      <c r="N50" s="31">
        <f t="shared" si="5"/>
        <v>0</v>
      </c>
      <c r="O50" s="31">
        <f t="shared" si="5"/>
        <v>0</v>
      </c>
      <c r="P50" s="31">
        <f t="shared" si="5"/>
        <v>0</v>
      </c>
      <c r="Q50" s="31">
        <f t="shared" si="5"/>
        <v>5.8067220937646262E-6</v>
      </c>
      <c r="R50" s="31">
        <f t="shared" si="5"/>
        <v>5.7367426029723784E-6</v>
      </c>
      <c r="S50" s="31">
        <f t="shared" si="5"/>
        <v>5.6584363013133168E-6</v>
      </c>
      <c r="T50" s="31">
        <f t="shared" si="5"/>
        <v>5.2937524404198754E-6</v>
      </c>
      <c r="U50" s="31">
        <f t="shared" si="5"/>
        <v>5.2375838753228776E-6</v>
      </c>
      <c r="V50" s="31">
        <f t="shared" si="6"/>
        <v>0</v>
      </c>
      <c r="W50" s="31">
        <f t="shared" si="6"/>
        <v>0</v>
      </c>
    </row>
    <row r="51" spans="1:23" ht="18" customHeight="1" x14ac:dyDescent="0.15">
      <c r="A51" s="14" t="s">
        <v>58</v>
      </c>
      <c r="B51" s="32">
        <f>+B33+B38+B40+B41+B42+B43+B44+B45+B46</f>
        <v>99.999999999999986</v>
      </c>
      <c r="C51" s="32">
        <f>+C33+C38+C40+C41+C42+C43+C44+C45+C46</f>
        <v>100.00000000000001</v>
      </c>
      <c r="D51" s="32">
        <f t="shared" ref="D51:R51" si="10">+D33+D38+D40+D41+D42+D43+D44+D45+D46</f>
        <v>100.00000000000001</v>
      </c>
      <c r="E51" s="32">
        <f t="shared" si="10"/>
        <v>100</v>
      </c>
      <c r="F51" s="32">
        <f t="shared" si="10"/>
        <v>100</v>
      </c>
      <c r="G51" s="32">
        <f t="shared" si="10"/>
        <v>100</v>
      </c>
      <c r="H51" s="32">
        <f t="shared" si="10"/>
        <v>100.00000000000001</v>
      </c>
      <c r="I51" s="32">
        <f t="shared" si="10"/>
        <v>100</v>
      </c>
      <c r="J51" s="32">
        <f t="shared" si="10"/>
        <v>100</v>
      </c>
      <c r="K51" s="32">
        <f t="shared" si="10"/>
        <v>100</v>
      </c>
      <c r="L51" s="32">
        <f t="shared" si="10"/>
        <v>100</v>
      </c>
      <c r="M51" s="32">
        <f t="shared" si="10"/>
        <v>99.999999999999986</v>
      </c>
      <c r="N51" s="32">
        <f t="shared" si="10"/>
        <v>99.999999999999986</v>
      </c>
      <c r="O51" s="32">
        <f t="shared" si="10"/>
        <v>100.00000000000001</v>
      </c>
      <c r="P51" s="32">
        <f t="shared" si="10"/>
        <v>100.00000000000001</v>
      </c>
      <c r="Q51" s="32">
        <f t="shared" si="10"/>
        <v>100</v>
      </c>
      <c r="R51" s="32">
        <f t="shared" si="10"/>
        <v>100</v>
      </c>
      <c r="S51" s="32">
        <f>+S33+S38+S40+S41+S42+S43+S44+S45+S46</f>
        <v>100.00000000000003</v>
      </c>
      <c r="T51" s="32">
        <f>+T33+T38+T40+T41+T42+T43+T44+T45+T46</f>
        <v>100</v>
      </c>
      <c r="U51" s="32">
        <f>+U33+U38+U40+U41+U42+U43+U44+U45+U46</f>
        <v>100</v>
      </c>
      <c r="V51" s="32">
        <f>+V33+V38+V40+V41+V42+V43+V44+V45+V46</f>
        <v>100.00000000000001</v>
      </c>
      <c r="W51" s="32">
        <f>+W33+W38+W40+W41+W42+W43+W44+W45+W46</f>
        <v>100.00000000000001</v>
      </c>
    </row>
    <row r="52" spans="1:23" ht="18" customHeight="1" x14ac:dyDescent="0.15"/>
    <row r="53" spans="1:23" ht="18" customHeight="1" x14ac:dyDescent="0.15"/>
    <row r="54" spans="1:23" ht="18" customHeight="1" x14ac:dyDescent="0.15"/>
    <row r="55" spans="1:23" ht="18" customHeight="1" x14ac:dyDescent="0.15"/>
    <row r="56" spans="1:23" ht="18" customHeight="1" x14ac:dyDescent="0.15"/>
    <row r="57" spans="1:23" ht="18" customHeight="1" x14ac:dyDescent="0.15"/>
    <row r="58" spans="1:23" ht="18" customHeight="1" x14ac:dyDescent="0.15"/>
    <row r="59" spans="1:23" ht="18" customHeight="1" x14ac:dyDescent="0.15"/>
    <row r="60" spans="1:23" ht="18" customHeight="1" x14ac:dyDescent="0.15"/>
    <row r="61" spans="1:23" ht="18" customHeight="1" x14ac:dyDescent="0.15"/>
    <row r="62" spans="1:23" ht="18" customHeight="1" x14ac:dyDescent="0.15"/>
    <row r="63" spans="1:23" ht="18" customHeight="1" x14ac:dyDescent="0.15"/>
    <row r="64" spans="1:23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  <row r="476" ht="15" customHeight="1" x14ac:dyDescent="0.15"/>
    <row r="477" ht="15" customHeight="1" x14ac:dyDescent="0.15"/>
    <row r="478" ht="15" customHeight="1" x14ac:dyDescent="0.15"/>
    <row r="479" ht="15" customHeight="1" x14ac:dyDescent="0.15"/>
    <row r="480" ht="15" customHeight="1" x14ac:dyDescent="0.15"/>
    <row r="481" ht="15" customHeight="1" x14ac:dyDescent="0.15"/>
    <row r="482" ht="15" customHeight="1" x14ac:dyDescent="0.15"/>
    <row r="483" ht="15" customHeight="1" x14ac:dyDescent="0.15"/>
    <row r="484" ht="15" customHeight="1" x14ac:dyDescent="0.15"/>
    <row r="485" ht="15" customHeight="1" x14ac:dyDescent="0.15"/>
    <row r="486" ht="15" customHeight="1" x14ac:dyDescent="0.15"/>
    <row r="487" ht="15" customHeight="1" x14ac:dyDescent="0.15"/>
    <row r="488" ht="15" customHeight="1" x14ac:dyDescent="0.15"/>
    <row r="489" ht="15" customHeight="1" x14ac:dyDescent="0.15"/>
    <row r="490" ht="15" customHeight="1" x14ac:dyDescent="0.15"/>
    <row r="491" ht="15" customHeight="1" x14ac:dyDescent="0.15"/>
    <row r="492" ht="15" customHeight="1" x14ac:dyDescent="0.15"/>
    <row r="493" ht="15" customHeight="1" x14ac:dyDescent="0.15"/>
    <row r="494" ht="15" customHeight="1" x14ac:dyDescent="0.15"/>
    <row r="495" ht="15" customHeight="1" x14ac:dyDescent="0.15"/>
    <row r="496" ht="15" customHeight="1" x14ac:dyDescent="0.15"/>
    <row r="497" ht="15" customHeight="1" x14ac:dyDescent="0.15"/>
    <row r="498" ht="15" customHeight="1" x14ac:dyDescent="0.15"/>
    <row r="499" ht="15" customHeight="1" x14ac:dyDescent="0.15"/>
    <row r="500" ht="15" customHeight="1" x14ac:dyDescent="0.15"/>
    <row r="501" ht="15" customHeight="1" x14ac:dyDescent="0.15"/>
    <row r="502" ht="15" customHeight="1" x14ac:dyDescent="0.15"/>
    <row r="503" ht="15" customHeight="1" x14ac:dyDescent="0.15"/>
    <row r="504" ht="15" customHeight="1" x14ac:dyDescent="0.15"/>
    <row r="505" ht="15" customHeight="1" x14ac:dyDescent="0.15"/>
    <row r="506" ht="15" customHeight="1" x14ac:dyDescent="0.15"/>
    <row r="507" ht="15" customHeight="1" x14ac:dyDescent="0.15"/>
    <row r="508" ht="15" customHeight="1" x14ac:dyDescent="0.15"/>
    <row r="509" ht="15" customHeight="1" x14ac:dyDescent="0.15"/>
    <row r="510" ht="15" customHeight="1" x14ac:dyDescent="0.15"/>
    <row r="511" ht="15" customHeight="1" x14ac:dyDescent="0.15"/>
    <row r="512" ht="15" customHeight="1" x14ac:dyDescent="0.15"/>
    <row r="513" ht="15" customHeight="1" x14ac:dyDescent="0.15"/>
    <row r="514" ht="15" customHeight="1" x14ac:dyDescent="0.15"/>
    <row r="515" ht="15" customHeight="1" x14ac:dyDescent="0.15"/>
    <row r="516" ht="15" customHeight="1" x14ac:dyDescent="0.15"/>
  </sheetData>
  <phoneticPr fontId="2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W516"/>
  <sheetViews>
    <sheetView topLeftCell="G19" workbookViewId="0">
      <selection activeCell="W30" sqref="W30"/>
    </sheetView>
  </sheetViews>
  <sheetFormatPr defaultColWidth="9" defaultRowHeight="12" x14ac:dyDescent="0.15"/>
  <cols>
    <col min="1" max="1" width="24.77734375" style="13" customWidth="1"/>
    <col min="2" max="9" width="8.6640625" style="13" customWidth="1"/>
    <col min="10" max="11" width="8.6640625" style="10" customWidth="1"/>
    <col min="12" max="13" width="8.6640625" style="13" customWidth="1"/>
    <col min="14" max="14" width="9.88671875" style="13" customWidth="1"/>
    <col min="15" max="16384" width="9" style="13"/>
  </cols>
  <sheetData>
    <row r="1" spans="1:23" ht="18" customHeight="1" x14ac:dyDescent="0.2">
      <c r="A1" s="30" t="s">
        <v>97</v>
      </c>
      <c r="L1" s="71" t="str">
        <f>[2]財政指標!$M$1</f>
        <v>西方町</v>
      </c>
      <c r="T1" s="29"/>
      <c r="V1" s="71" t="str">
        <f>[2]財政指標!$M$1</f>
        <v>西方町</v>
      </c>
    </row>
    <row r="2" spans="1:23" ht="18" customHeight="1" x14ac:dyDescent="0.15">
      <c r="M2" s="22" t="s">
        <v>169</v>
      </c>
      <c r="U2" s="22"/>
      <c r="W2" s="22" t="s">
        <v>169</v>
      </c>
    </row>
    <row r="3" spans="1:23" ht="18" customHeight="1" x14ac:dyDescent="0.15">
      <c r="A3" s="7"/>
      <c r="B3" s="7" t="s">
        <v>10</v>
      </c>
      <c r="C3" s="7" t="s">
        <v>9</v>
      </c>
      <c r="D3" s="7" t="s">
        <v>8</v>
      </c>
      <c r="E3" s="7" t="s">
        <v>7</v>
      </c>
      <c r="F3" s="7" t="s">
        <v>6</v>
      </c>
      <c r="G3" s="7" t="s">
        <v>5</v>
      </c>
      <c r="H3" s="7" t="s">
        <v>4</v>
      </c>
      <c r="I3" s="7" t="s">
        <v>3</v>
      </c>
      <c r="J3" s="8" t="s">
        <v>2</v>
      </c>
      <c r="K3" s="8" t="s">
        <v>82</v>
      </c>
      <c r="L3" s="7" t="s">
        <v>83</v>
      </c>
      <c r="M3" s="7" t="s">
        <v>174</v>
      </c>
      <c r="N3" s="7" t="s">
        <v>182</v>
      </c>
      <c r="O3" s="7" t="s">
        <v>186</v>
      </c>
      <c r="P3" s="2" t="s">
        <v>213</v>
      </c>
      <c r="Q3" s="2" t="s">
        <v>214</v>
      </c>
      <c r="R3" s="2" t="s">
        <v>215</v>
      </c>
      <c r="S3" s="2" t="s">
        <v>216</v>
      </c>
      <c r="T3" s="2" t="s">
        <v>217</v>
      </c>
      <c r="U3" s="2" t="s">
        <v>218</v>
      </c>
      <c r="V3" s="2" t="s">
        <v>280</v>
      </c>
      <c r="W3" s="2" t="s">
        <v>281</v>
      </c>
    </row>
    <row r="4" spans="1:23" ht="18" customHeight="1" x14ac:dyDescent="0.15">
      <c r="A4" s="14" t="s">
        <v>40</v>
      </c>
      <c r="B4" s="16">
        <f>SUM(B5:B8)</f>
        <v>0</v>
      </c>
      <c r="C4" s="16"/>
      <c r="D4" s="16">
        <v>378376</v>
      </c>
      <c r="E4" s="16">
        <v>467347</v>
      </c>
      <c r="F4" s="16">
        <v>356157</v>
      </c>
      <c r="G4" s="16">
        <v>336035</v>
      </c>
      <c r="H4" s="16">
        <v>283963</v>
      </c>
      <c r="I4" s="16">
        <v>260056</v>
      </c>
      <c r="J4" s="16">
        <v>319897</v>
      </c>
      <c r="K4" s="16">
        <v>280980</v>
      </c>
      <c r="L4" s="16">
        <v>281089</v>
      </c>
      <c r="M4" s="16">
        <v>319946</v>
      </c>
      <c r="N4" s="16">
        <v>277705</v>
      </c>
      <c r="O4" s="16">
        <v>255886</v>
      </c>
      <c r="P4" s="16">
        <v>250236</v>
      </c>
      <c r="Q4" s="16">
        <v>246375</v>
      </c>
      <c r="R4" s="16">
        <v>311312</v>
      </c>
      <c r="S4" s="16">
        <v>289103</v>
      </c>
      <c r="T4" s="16">
        <v>432286</v>
      </c>
      <c r="U4" s="16">
        <v>407848</v>
      </c>
      <c r="V4" s="7">
        <v>338869</v>
      </c>
      <c r="W4" s="7">
        <v>371932</v>
      </c>
    </row>
    <row r="5" spans="1:23" ht="18" customHeight="1" x14ac:dyDescent="0.15">
      <c r="A5" s="14" t="s">
        <v>41</v>
      </c>
      <c r="B5" s="16"/>
      <c r="C5" s="16"/>
      <c r="D5" s="16">
        <v>3281</v>
      </c>
      <c r="E5" s="16">
        <v>3303</v>
      </c>
      <c r="F5" s="16">
        <v>3386</v>
      </c>
      <c r="G5" s="16">
        <v>3468</v>
      </c>
      <c r="H5" s="16">
        <v>3478</v>
      </c>
      <c r="I5" s="16">
        <v>4575</v>
      </c>
      <c r="J5" s="16">
        <v>4630</v>
      </c>
      <c r="K5" s="16">
        <v>4711</v>
      </c>
      <c r="L5" s="16">
        <v>4696</v>
      </c>
      <c r="M5" s="16">
        <v>4878</v>
      </c>
      <c r="N5" s="16">
        <v>4712</v>
      </c>
      <c r="O5" s="16">
        <v>4812</v>
      </c>
      <c r="P5" s="16">
        <v>4919</v>
      </c>
      <c r="Q5" s="16">
        <v>7386</v>
      </c>
      <c r="R5" s="16">
        <v>8383</v>
      </c>
      <c r="S5" s="16">
        <v>9903</v>
      </c>
      <c r="T5" s="16">
        <v>10063</v>
      </c>
      <c r="U5" s="16">
        <v>10249</v>
      </c>
      <c r="V5" s="7">
        <v>10138</v>
      </c>
      <c r="W5" s="7">
        <v>9729</v>
      </c>
    </row>
    <row r="6" spans="1:23" ht="18" customHeight="1" x14ac:dyDescent="0.15">
      <c r="A6" s="14" t="s">
        <v>42</v>
      </c>
      <c r="B6" s="17"/>
      <c r="C6" s="17"/>
      <c r="D6" s="17">
        <v>218066</v>
      </c>
      <c r="E6" s="17">
        <v>280813</v>
      </c>
      <c r="F6" s="17">
        <v>287377</v>
      </c>
      <c r="G6" s="17">
        <v>213572</v>
      </c>
      <c r="H6" s="17">
        <v>216537</v>
      </c>
      <c r="I6" s="17">
        <v>205446</v>
      </c>
      <c r="J6" s="17">
        <v>255484</v>
      </c>
      <c r="K6" s="17">
        <v>222962</v>
      </c>
      <c r="L6" s="17">
        <v>212130</v>
      </c>
      <c r="M6" s="17">
        <v>221935</v>
      </c>
      <c r="N6" s="17">
        <v>225770</v>
      </c>
      <c r="O6" s="17">
        <v>200234</v>
      </c>
      <c r="P6" s="17">
        <v>197958</v>
      </c>
      <c r="Q6" s="17">
        <v>189868</v>
      </c>
      <c r="R6" s="17">
        <v>188805</v>
      </c>
      <c r="S6" s="17">
        <v>204945</v>
      </c>
      <c r="T6" s="17">
        <v>276857</v>
      </c>
      <c r="U6" s="17">
        <v>277794</v>
      </c>
      <c r="V6" s="7">
        <v>276344</v>
      </c>
      <c r="W6" s="7">
        <v>240821</v>
      </c>
    </row>
    <row r="7" spans="1:23" ht="18" customHeight="1" x14ac:dyDescent="0.15">
      <c r="A7" s="14" t="s">
        <v>43</v>
      </c>
      <c r="B7" s="17"/>
      <c r="C7" s="17"/>
      <c r="D7" s="17">
        <v>10954</v>
      </c>
      <c r="E7" s="17">
        <v>12191</v>
      </c>
      <c r="F7" s="17">
        <v>12830</v>
      </c>
      <c r="G7" s="17">
        <v>14300</v>
      </c>
      <c r="H7" s="17">
        <v>15749</v>
      </c>
      <c r="I7" s="17">
        <v>14982</v>
      </c>
      <c r="J7" s="17">
        <v>16037</v>
      </c>
      <c r="K7" s="17">
        <v>18783</v>
      </c>
      <c r="L7" s="17">
        <v>18724</v>
      </c>
      <c r="M7" s="17">
        <v>21606</v>
      </c>
      <c r="N7" s="17">
        <v>18646</v>
      </c>
      <c r="O7" s="17">
        <v>18395</v>
      </c>
      <c r="P7" s="17">
        <v>18519</v>
      </c>
      <c r="Q7" s="17">
        <v>17677</v>
      </c>
      <c r="R7" s="17">
        <v>19992</v>
      </c>
      <c r="S7" s="17">
        <v>19394</v>
      </c>
      <c r="T7" s="17">
        <v>21637</v>
      </c>
      <c r="U7" s="17">
        <v>27704</v>
      </c>
      <c r="V7" s="7">
        <v>26517</v>
      </c>
      <c r="W7" s="7">
        <v>30346</v>
      </c>
    </row>
    <row r="8" spans="1:23" ht="18" customHeight="1" x14ac:dyDescent="0.15">
      <c r="A8" s="14" t="s">
        <v>44</v>
      </c>
      <c r="B8" s="17"/>
      <c r="C8" s="17"/>
      <c r="D8" s="17">
        <v>146075</v>
      </c>
      <c r="E8" s="17">
        <v>171040</v>
      </c>
      <c r="F8" s="17">
        <v>52564</v>
      </c>
      <c r="G8" s="17">
        <v>104695</v>
      </c>
      <c r="H8" s="17">
        <v>48199</v>
      </c>
      <c r="I8" s="17">
        <v>35053</v>
      </c>
      <c r="J8" s="17">
        <v>43746</v>
      </c>
      <c r="K8" s="17">
        <v>34524</v>
      </c>
      <c r="L8" s="17">
        <v>45539</v>
      </c>
      <c r="M8" s="17">
        <v>71527</v>
      </c>
      <c r="N8" s="17">
        <v>28577</v>
      </c>
      <c r="O8" s="17">
        <v>32445</v>
      </c>
      <c r="P8" s="17">
        <v>28840</v>
      </c>
      <c r="Q8" s="17">
        <v>31444</v>
      </c>
      <c r="R8" s="17">
        <v>94132</v>
      </c>
      <c r="S8" s="17">
        <v>54861</v>
      </c>
      <c r="T8" s="17">
        <v>123729</v>
      </c>
      <c r="U8" s="17">
        <v>92101</v>
      </c>
      <c r="V8" s="7">
        <v>25870</v>
      </c>
      <c r="W8" s="7">
        <v>91036</v>
      </c>
    </row>
    <row r="9" spans="1:23" ht="18" customHeight="1" x14ac:dyDescent="0.15">
      <c r="A9" s="14" t="s">
        <v>45</v>
      </c>
      <c r="B9" s="16"/>
      <c r="C9" s="16"/>
      <c r="D9" s="16">
        <v>312333</v>
      </c>
      <c r="E9" s="16">
        <v>328378</v>
      </c>
      <c r="F9" s="16">
        <v>334170</v>
      </c>
      <c r="G9" s="16">
        <v>346571</v>
      </c>
      <c r="H9" s="16">
        <v>382809</v>
      </c>
      <c r="I9" s="16">
        <v>415794</v>
      </c>
      <c r="J9" s="16">
        <v>442071</v>
      </c>
      <c r="K9" s="16">
        <v>482608</v>
      </c>
      <c r="L9" s="16">
        <v>536712</v>
      </c>
      <c r="M9" s="16">
        <v>536840</v>
      </c>
      <c r="N9" s="16">
        <v>671641</v>
      </c>
      <c r="O9" s="16">
        <v>681311</v>
      </c>
      <c r="P9" s="16">
        <v>646342</v>
      </c>
      <c r="Q9" s="16">
        <v>640246</v>
      </c>
      <c r="R9" s="16">
        <v>652089</v>
      </c>
      <c r="S9" s="16">
        <v>613034</v>
      </c>
      <c r="T9" s="16">
        <v>634963</v>
      </c>
      <c r="U9" s="16">
        <v>657561</v>
      </c>
      <c r="V9" s="7">
        <v>636253</v>
      </c>
      <c r="W9" s="7">
        <v>620782</v>
      </c>
    </row>
    <row r="10" spans="1:23" ht="18" customHeight="1" x14ac:dyDescent="0.15">
      <c r="A10" s="14" t="s">
        <v>46</v>
      </c>
      <c r="B10" s="16"/>
      <c r="C10" s="16"/>
      <c r="D10" s="16">
        <v>312333</v>
      </c>
      <c r="E10" s="16">
        <v>328378</v>
      </c>
      <c r="F10" s="16">
        <v>334170</v>
      </c>
      <c r="G10" s="16">
        <v>346571</v>
      </c>
      <c r="H10" s="16">
        <v>382809</v>
      </c>
      <c r="I10" s="16">
        <v>415794</v>
      </c>
      <c r="J10" s="16">
        <v>442071</v>
      </c>
      <c r="K10" s="16">
        <v>482608</v>
      </c>
      <c r="L10" s="16">
        <v>536712</v>
      </c>
      <c r="M10" s="16">
        <v>536840</v>
      </c>
      <c r="N10" s="16">
        <v>671641</v>
      </c>
      <c r="O10" s="16">
        <v>681311</v>
      </c>
      <c r="P10" s="16">
        <v>646342</v>
      </c>
      <c r="Q10" s="16">
        <v>640233</v>
      </c>
      <c r="R10" s="16">
        <v>652062</v>
      </c>
      <c r="S10" s="16">
        <v>613016</v>
      </c>
      <c r="T10" s="16">
        <v>634951</v>
      </c>
      <c r="U10" s="16">
        <v>657561</v>
      </c>
      <c r="V10" s="7">
        <v>636253</v>
      </c>
      <c r="W10" s="7">
        <v>620782</v>
      </c>
    </row>
    <row r="11" spans="1:23" ht="18" customHeight="1" x14ac:dyDescent="0.15">
      <c r="A11" s="14" t="s">
        <v>47</v>
      </c>
      <c r="B11" s="16"/>
      <c r="C11" s="16"/>
      <c r="D11" s="16">
        <v>8318</v>
      </c>
      <c r="E11" s="16">
        <v>8500</v>
      </c>
      <c r="F11" s="16">
        <v>8675</v>
      </c>
      <c r="G11" s="16">
        <v>8990</v>
      </c>
      <c r="H11" s="16">
        <v>9116</v>
      </c>
      <c r="I11" s="16">
        <v>9689</v>
      </c>
      <c r="J11" s="16">
        <v>9725</v>
      </c>
      <c r="K11" s="16">
        <v>9810</v>
      </c>
      <c r="L11" s="16">
        <v>9860</v>
      </c>
      <c r="M11" s="16">
        <v>10247</v>
      </c>
      <c r="N11" s="16">
        <v>10330</v>
      </c>
      <c r="O11" s="16">
        <v>10816</v>
      </c>
      <c r="P11" s="16">
        <v>11080</v>
      </c>
      <c r="Q11" s="16">
        <v>11633</v>
      </c>
      <c r="R11" s="16">
        <v>11944</v>
      </c>
      <c r="S11" s="16">
        <v>12664</v>
      </c>
      <c r="T11" s="16">
        <v>12857</v>
      </c>
      <c r="U11" s="16">
        <v>13138</v>
      </c>
      <c r="V11" s="7">
        <v>13407</v>
      </c>
      <c r="W11" s="7">
        <v>13409</v>
      </c>
    </row>
    <row r="12" spans="1:23" ht="18" customHeight="1" x14ac:dyDescent="0.15">
      <c r="A12" s="14" t="s">
        <v>48</v>
      </c>
      <c r="B12" s="16"/>
      <c r="C12" s="16"/>
      <c r="D12" s="16">
        <v>53786</v>
      </c>
      <c r="E12" s="16">
        <v>54948</v>
      </c>
      <c r="F12" s="16">
        <v>53739</v>
      </c>
      <c r="G12" s="16">
        <v>54859</v>
      </c>
      <c r="H12" s="16">
        <v>50755</v>
      </c>
      <c r="I12" s="16">
        <v>51231</v>
      </c>
      <c r="J12" s="16">
        <v>63383</v>
      </c>
      <c r="K12" s="16">
        <v>65752</v>
      </c>
      <c r="L12" s="16">
        <v>69172</v>
      </c>
      <c r="M12" s="16">
        <v>69844</v>
      </c>
      <c r="N12" s="16">
        <v>70062</v>
      </c>
      <c r="O12" s="16">
        <v>67483</v>
      </c>
      <c r="P12" s="16">
        <v>39371</v>
      </c>
      <c r="Q12" s="16">
        <v>37686</v>
      </c>
      <c r="R12" s="16">
        <v>35897</v>
      </c>
      <c r="S12" s="16">
        <v>34849</v>
      </c>
      <c r="T12" s="16">
        <v>33799</v>
      </c>
      <c r="U12" s="16">
        <v>30613</v>
      </c>
      <c r="V12" s="7">
        <v>27430</v>
      </c>
      <c r="W12" s="7">
        <v>26574</v>
      </c>
    </row>
    <row r="13" spans="1:23" ht="18" customHeight="1" x14ac:dyDescent="0.15">
      <c r="A13" s="14" t="s">
        <v>49</v>
      </c>
      <c r="B13" s="16"/>
      <c r="C13" s="16"/>
      <c r="D13" s="16">
        <v>1096</v>
      </c>
      <c r="E13" s="16">
        <v>967</v>
      </c>
      <c r="F13" s="16">
        <v>989</v>
      </c>
      <c r="G13" s="16">
        <v>899</v>
      </c>
      <c r="H13" s="16">
        <v>944</v>
      </c>
      <c r="I13" s="16">
        <v>911</v>
      </c>
      <c r="J13" s="16">
        <v>865</v>
      </c>
      <c r="K13" s="16">
        <v>666</v>
      </c>
      <c r="L13" s="16">
        <v>630</v>
      </c>
      <c r="M13" s="16">
        <v>702</v>
      </c>
      <c r="N13" s="16">
        <v>675</v>
      </c>
      <c r="O13" s="16">
        <v>795</v>
      </c>
      <c r="P13" s="16">
        <v>928</v>
      </c>
      <c r="Q13" s="16">
        <v>1061</v>
      </c>
      <c r="R13" s="16">
        <v>1022</v>
      </c>
      <c r="S13" s="16">
        <v>965</v>
      </c>
      <c r="T13" s="16">
        <v>888</v>
      </c>
      <c r="U13" s="16">
        <v>615</v>
      </c>
      <c r="V13" s="16">
        <v>304</v>
      </c>
      <c r="W13" s="16">
        <v>430</v>
      </c>
    </row>
    <row r="14" spans="1:23" ht="18" customHeight="1" x14ac:dyDescent="0.15">
      <c r="A14" s="14" t="s">
        <v>50</v>
      </c>
      <c r="B14" s="16"/>
      <c r="C14" s="16"/>
      <c r="D14" s="16">
        <v>32975</v>
      </c>
      <c r="E14" s="16">
        <v>32184</v>
      </c>
      <c r="F14" s="16">
        <v>26672</v>
      </c>
      <c r="G14" s="16">
        <v>25150</v>
      </c>
      <c r="H14" s="16">
        <v>31036</v>
      </c>
      <c r="I14" s="16">
        <v>24866</v>
      </c>
      <c r="J14" s="16">
        <v>24072</v>
      </c>
      <c r="K14" s="16">
        <v>32057</v>
      </c>
      <c r="L14" s="16">
        <v>21554</v>
      </c>
      <c r="M14" s="16">
        <v>27118</v>
      </c>
      <c r="N14" s="16">
        <v>9182</v>
      </c>
      <c r="O14" s="16">
        <v>5767</v>
      </c>
      <c r="P14" s="16">
        <v>0</v>
      </c>
      <c r="Q14" s="16">
        <v>1</v>
      </c>
      <c r="R14" s="16">
        <v>1</v>
      </c>
      <c r="S14" s="16">
        <v>1</v>
      </c>
      <c r="T14" s="16">
        <v>1</v>
      </c>
      <c r="U14" s="16">
        <v>1</v>
      </c>
      <c r="V14" s="7">
        <v>1</v>
      </c>
      <c r="W14" s="7">
        <v>1</v>
      </c>
    </row>
    <row r="15" spans="1:23" ht="18" customHeight="1" x14ac:dyDescent="0.15">
      <c r="A15" s="14" t="s">
        <v>51</v>
      </c>
      <c r="B15" s="16"/>
      <c r="C15" s="16"/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1</v>
      </c>
      <c r="P15" s="16">
        <v>1</v>
      </c>
      <c r="Q15" s="16">
        <v>2</v>
      </c>
      <c r="R15" s="16">
        <v>2</v>
      </c>
      <c r="S15" s="16">
        <v>2</v>
      </c>
      <c r="T15" s="16">
        <v>2</v>
      </c>
      <c r="U15" s="16">
        <v>2</v>
      </c>
      <c r="V15" s="7">
        <v>2</v>
      </c>
      <c r="W15" s="7">
        <v>2</v>
      </c>
    </row>
    <row r="16" spans="1:23" ht="18" customHeight="1" x14ac:dyDescent="0.15">
      <c r="A16" s="14" t="s">
        <v>52</v>
      </c>
      <c r="B16" s="16"/>
      <c r="C16" s="16"/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1</v>
      </c>
      <c r="P16" s="16">
        <v>1</v>
      </c>
      <c r="Q16" s="16">
        <v>2</v>
      </c>
      <c r="R16" s="16">
        <v>2</v>
      </c>
      <c r="S16" s="16">
        <v>2</v>
      </c>
      <c r="T16" s="16">
        <v>2</v>
      </c>
      <c r="U16" s="16">
        <v>2</v>
      </c>
      <c r="V16" s="7">
        <v>2</v>
      </c>
      <c r="W16" s="7">
        <v>2</v>
      </c>
    </row>
    <row r="17" spans="1:23" ht="18" customHeight="1" x14ac:dyDescent="0.15">
      <c r="A17" s="14" t="s">
        <v>53</v>
      </c>
      <c r="B17" s="17">
        <f>SUM(B18:B21)</f>
        <v>0</v>
      </c>
      <c r="C17" s="17"/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4</v>
      </c>
      <c r="P17" s="17">
        <v>4</v>
      </c>
      <c r="Q17" s="17">
        <v>8</v>
      </c>
      <c r="R17" s="17">
        <v>8</v>
      </c>
      <c r="S17" s="17">
        <v>8</v>
      </c>
      <c r="T17" s="17">
        <v>8</v>
      </c>
      <c r="U17" s="17">
        <v>8</v>
      </c>
      <c r="V17" s="7">
        <v>8</v>
      </c>
      <c r="W17" s="7">
        <v>8</v>
      </c>
    </row>
    <row r="18" spans="1:23" ht="18" customHeight="1" x14ac:dyDescent="0.15">
      <c r="A18" s="14" t="s">
        <v>54</v>
      </c>
      <c r="B18" s="17"/>
      <c r="C18" s="17"/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1</v>
      </c>
      <c r="P18" s="17">
        <v>1</v>
      </c>
      <c r="Q18" s="17">
        <v>2</v>
      </c>
      <c r="R18" s="17">
        <v>2</v>
      </c>
      <c r="S18" s="17">
        <v>2</v>
      </c>
      <c r="T18" s="17">
        <v>2</v>
      </c>
      <c r="U18" s="17">
        <v>2</v>
      </c>
      <c r="V18" s="7">
        <v>2</v>
      </c>
      <c r="W18" s="7">
        <v>2</v>
      </c>
    </row>
    <row r="19" spans="1:23" ht="18" customHeight="1" x14ac:dyDescent="0.15">
      <c r="A19" s="14" t="s">
        <v>55</v>
      </c>
      <c r="B19" s="16"/>
      <c r="C19" s="16"/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1</v>
      </c>
      <c r="P19" s="16">
        <v>1</v>
      </c>
      <c r="Q19" s="16">
        <v>2</v>
      </c>
      <c r="R19" s="16">
        <v>2</v>
      </c>
      <c r="S19" s="16">
        <v>2</v>
      </c>
      <c r="T19" s="16">
        <v>2</v>
      </c>
      <c r="U19" s="16">
        <v>2</v>
      </c>
      <c r="V19" s="7">
        <v>2</v>
      </c>
      <c r="W19" s="7">
        <v>2</v>
      </c>
    </row>
    <row r="20" spans="1:23" ht="18" customHeight="1" x14ac:dyDescent="0.15">
      <c r="A20" s="14" t="s">
        <v>56</v>
      </c>
      <c r="B20" s="16"/>
      <c r="C20" s="16"/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1</v>
      </c>
      <c r="P20" s="16">
        <v>1</v>
      </c>
      <c r="Q20" s="16">
        <v>2</v>
      </c>
      <c r="R20" s="16">
        <v>2</v>
      </c>
      <c r="S20" s="16">
        <v>2</v>
      </c>
      <c r="T20" s="16">
        <v>2</v>
      </c>
      <c r="U20" s="16">
        <v>2</v>
      </c>
      <c r="V20" s="7">
        <v>2</v>
      </c>
      <c r="W20" s="7">
        <v>2</v>
      </c>
    </row>
    <row r="21" spans="1:23" ht="18" customHeight="1" x14ac:dyDescent="0.15">
      <c r="A21" s="14" t="s">
        <v>57</v>
      </c>
      <c r="B21" s="16"/>
      <c r="C21" s="16"/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1</v>
      </c>
      <c r="P21" s="16">
        <v>1</v>
      </c>
      <c r="Q21" s="16">
        <v>2</v>
      </c>
      <c r="R21" s="16">
        <v>2</v>
      </c>
      <c r="S21" s="16">
        <v>2</v>
      </c>
      <c r="T21" s="16">
        <v>2</v>
      </c>
      <c r="U21" s="16">
        <v>2</v>
      </c>
      <c r="V21" s="7">
        <v>2</v>
      </c>
      <c r="W21" s="7">
        <v>2</v>
      </c>
    </row>
    <row r="22" spans="1:23" ht="18" customHeight="1" x14ac:dyDescent="0.15">
      <c r="A22" s="14" t="s">
        <v>58</v>
      </c>
      <c r="B22" s="17">
        <f t="shared" ref="B22:P22" si="0">+B4+B9+B11+B12+B13+B14+B15+B16+B17</f>
        <v>0</v>
      </c>
      <c r="C22" s="17">
        <f t="shared" si="0"/>
        <v>0</v>
      </c>
      <c r="D22" s="17">
        <f t="shared" si="0"/>
        <v>786884</v>
      </c>
      <c r="E22" s="17">
        <f t="shared" si="0"/>
        <v>892324</v>
      </c>
      <c r="F22" s="17">
        <f t="shared" si="0"/>
        <v>780402</v>
      </c>
      <c r="G22" s="17">
        <f t="shared" si="0"/>
        <v>772504</v>
      </c>
      <c r="H22" s="17">
        <f t="shared" si="0"/>
        <v>758623</v>
      </c>
      <c r="I22" s="17">
        <f t="shared" si="0"/>
        <v>762547</v>
      </c>
      <c r="J22" s="17">
        <f t="shared" si="0"/>
        <v>860013</v>
      </c>
      <c r="K22" s="17">
        <f t="shared" si="0"/>
        <v>871873</v>
      </c>
      <c r="L22" s="17">
        <f t="shared" si="0"/>
        <v>919017</v>
      </c>
      <c r="M22" s="17">
        <f t="shared" si="0"/>
        <v>964697</v>
      </c>
      <c r="N22" s="17">
        <f t="shared" si="0"/>
        <v>1039595</v>
      </c>
      <c r="O22" s="17">
        <f t="shared" si="0"/>
        <v>1022064</v>
      </c>
      <c r="P22" s="17">
        <f t="shared" si="0"/>
        <v>947963</v>
      </c>
      <c r="Q22" s="17">
        <f t="shared" ref="Q22:W22" si="1">+Q4+Q9+Q11+Q12+Q13+Q14+Q15+Q16+Q17</f>
        <v>937014</v>
      </c>
      <c r="R22" s="17">
        <f t="shared" si="1"/>
        <v>1012277</v>
      </c>
      <c r="S22" s="17">
        <f t="shared" si="1"/>
        <v>950628</v>
      </c>
      <c r="T22" s="17">
        <f t="shared" si="1"/>
        <v>1114806</v>
      </c>
      <c r="U22" s="17">
        <f t="shared" si="1"/>
        <v>1109788</v>
      </c>
      <c r="V22" s="17">
        <f t="shared" si="1"/>
        <v>1016276</v>
      </c>
      <c r="W22" s="17">
        <f t="shared" si="1"/>
        <v>1033140</v>
      </c>
    </row>
    <row r="23" spans="1:23" ht="18" customHeight="1" x14ac:dyDescent="0.15"/>
    <row r="24" spans="1:23" ht="18" customHeight="1" x14ac:dyDescent="0.15"/>
    <row r="25" spans="1:23" ht="18" customHeight="1" x14ac:dyDescent="0.15"/>
    <row r="26" spans="1:23" ht="18" customHeight="1" x14ac:dyDescent="0.15"/>
    <row r="27" spans="1:23" ht="18" customHeight="1" x14ac:dyDescent="0.15"/>
    <row r="28" spans="1:23" ht="18" customHeight="1" x14ac:dyDescent="0.15"/>
    <row r="29" spans="1:23" ht="18" customHeight="1" x14ac:dyDescent="0.15"/>
    <row r="30" spans="1:23" ht="18" customHeight="1" x14ac:dyDescent="0.2">
      <c r="A30" s="30" t="s">
        <v>100</v>
      </c>
      <c r="M30" s="71" t="str">
        <f>[2]財政指標!$M$1</f>
        <v>西方町</v>
      </c>
      <c r="O30" s="71"/>
      <c r="P30" s="71"/>
      <c r="R30" s="71"/>
      <c r="S30" s="71"/>
      <c r="T30" s="71"/>
      <c r="U30" s="71"/>
      <c r="W30" s="71" t="str">
        <f>[2]財政指標!$M$1</f>
        <v>西方町</v>
      </c>
    </row>
    <row r="31" spans="1:23" ht="18" customHeight="1" x14ac:dyDescent="0.15"/>
    <row r="32" spans="1:23" ht="18" customHeight="1" x14ac:dyDescent="0.15">
      <c r="A32" s="7"/>
      <c r="B32" s="7" t="s">
        <v>10</v>
      </c>
      <c r="C32" s="7" t="s">
        <v>9</v>
      </c>
      <c r="D32" s="7" t="s">
        <v>8</v>
      </c>
      <c r="E32" s="7" t="s">
        <v>7</v>
      </c>
      <c r="F32" s="7" t="s">
        <v>6</v>
      </c>
      <c r="G32" s="7" t="s">
        <v>5</v>
      </c>
      <c r="H32" s="7" t="s">
        <v>4</v>
      </c>
      <c r="I32" s="7" t="s">
        <v>3</v>
      </c>
      <c r="J32" s="8" t="s">
        <v>2</v>
      </c>
      <c r="K32" s="8" t="s">
        <v>82</v>
      </c>
      <c r="L32" s="7" t="s">
        <v>83</v>
      </c>
      <c r="M32" s="74" t="s">
        <v>174</v>
      </c>
      <c r="N32" s="74" t="s">
        <v>182</v>
      </c>
      <c r="O32" s="7" t="s">
        <v>186</v>
      </c>
      <c r="P32" s="2" t="s">
        <v>213</v>
      </c>
      <c r="Q32" s="2" t="s">
        <v>214</v>
      </c>
      <c r="R32" s="2" t="s">
        <v>215</v>
      </c>
      <c r="S32" s="2" t="s">
        <v>216</v>
      </c>
      <c r="T32" s="2" t="s">
        <v>217</v>
      </c>
      <c r="U32" s="2" t="s">
        <v>218</v>
      </c>
      <c r="V32" s="2" t="s">
        <v>280</v>
      </c>
      <c r="W32" s="2" t="s">
        <v>281</v>
      </c>
    </row>
    <row r="33" spans="1:23" ht="18" customHeight="1" x14ac:dyDescent="0.15">
      <c r="A33" s="14" t="s">
        <v>40</v>
      </c>
      <c r="B33" s="31" t="e">
        <f t="shared" ref="B33:C49" si="2">B4/B$22*100</f>
        <v>#DIV/0!</v>
      </c>
      <c r="C33" s="31" t="e">
        <f t="shared" si="2"/>
        <v>#DIV/0!</v>
      </c>
      <c r="D33" s="31">
        <f t="shared" ref="D33:U47" si="3">D4/D$22*100</f>
        <v>48.085359468485827</v>
      </c>
      <c r="E33" s="31">
        <f t="shared" si="3"/>
        <v>52.374137645070626</v>
      </c>
      <c r="F33" s="31">
        <f t="shared" si="3"/>
        <v>45.637632912268295</v>
      </c>
      <c r="G33" s="31">
        <f t="shared" si="3"/>
        <v>43.499451135528098</v>
      </c>
      <c r="H33" s="31">
        <f t="shared" si="3"/>
        <v>37.431372368093243</v>
      </c>
      <c r="I33" s="31">
        <f t="shared" si="3"/>
        <v>34.103602794319563</v>
      </c>
      <c r="J33" s="31">
        <f t="shared" si="3"/>
        <v>37.196763304740742</v>
      </c>
      <c r="K33" s="31">
        <f t="shared" si="3"/>
        <v>32.227170700319888</v>
      </c>
      <c r="L33" s="31">
        <f t="shared" si="3"/>
        <v>30.585832470998902</v>
      </c>
      <c r="M33" s="31">
        <f t="shared" si="3"/>
        <v>33.165439511058914</v>
      </c>
      <c r="N33" s="31">
        <f t="shared" si="3"/>
        <v>26.712806429426845</v>
      </c>
      <c r="O33" s="31">
        <f t="shared" si="3"/>
        <v>25.036201255498675</v>
      </c>
      <c r="P33" s="31">
        <f t="shared" si="3"/>
        <v>26.397232803390008</v>
      </c>
      <c r="Q33" s="31">
        <f t="shared" si="3"/>
        <v>26.293630618112431</v>
      </c>
      <c r="R33" s="31">
        <f t="shared" si="3"/>
        <v>30.75363759129171</v>
      </c>
      <c r="S33" s="31">
        <f t="shared" si="3"/>
        <v>30.411790942408594</v>
      </c>
      <c r="T33" s="31">
        <f t="shared" si="3"/>
        <v>38.776791657023736</v>
      </c>
      <c r="U33" s="31">
        <f t="shared" si="3"/>
        <v>36.750081997642795</v>
      </c>
      <c r="V33" s="31">
        <f t="shared" ref="V33:W46" si="4">V4/V$22*100</f>
        <v>33.344189964143602</v>
      </c>
      <c r="W33" s="31">
        <f t="shared" si="4"/>
        <v>36.00015486768492</v>
      </c>
    </row>
    <row r="34" spans="1:23" ht="18" customHeight="1" x14ac:dyDescent="0.15">
      <c r="A34" s="14" t="s">
        <v>41</v>
      </c>
      <c r="B34" s="31" t="e">
        <f t="shared" si="2"/>
        <v>#DIV/0!</v>
      </c>
      <c r="C34" s="31" t="e">
        <f t="shared" si="2"/>
        <v>#DIV/0!</v>
      </c>
      <c r="D34" s="31">
        <f t="shared" si="3"/>
        <v>0.41696107685503836</v>
      </c>
      <c r="E34" s="31">
        <f t="shared" si="3"/>
        <v>0.37015702816465768</v>
      </c>
      <c r="F34" s="31">
        <f t="shared" si="3"/>
        <v>0.433878949567018</v>
      </c>
      <c r="G34" s="31">
        <f t="shared" si="3"/>
        <v>0.44892971427979661</v>
      </c>
      <c r="H34" s="31">
        <f t="shared" si="3"/>
        <v>0.45846224013772319</v>
      </c>
      <c r="I34" s="31">
        <f t="shared" si="3"/>
        <v>0.59996301867294732</v>
      </c>
      <c r="J34" s="31">
        <f t="shared" si="3"/>
        <v>0.53836395496347145</v>
      </c>
      <c r="K34" s="31">
        <f t="shared" si="3"/>
        <v>0.54033098857287698</v>
      </c>
      <c r="L34" s="31">
        <f t="shared" si="3"/>
        <v>0.5109807544365339</v>
      </c>
      <c r="M34" s="31">
        <f t="shared" si="3"/>
        <v>0.50565099715247386</v>
      </c>
      <c r="N34" s="31">
        <f t="shared" si="3"/>
        <v>0.45325343042242405</v>
      </c>
      <c r="O34" s="31">
        <f t="shared" si="3"/>
        <v>0.47081200394495848</v>
      </c>
      <c r="P34" s="31">
        <f t="shared" si="3"/>
        <v>0.51890210904855993</v>
      </c>
      <c r="Q34" s="31">
        <f t="shared" si="3"/>
        <v>0.78824862808880114</v>
      </c>
      <c r="R34" s="31">
        <f t="shared" si="3"/>
        <v>0.82813301102366255</v>
      </c>
      <c r="S34" s="31">
        <f t="shared" si="3"/>
        <v>1.0417324126787766</v>
      </c>
      <c r="T34" s="31">
        <f t="shared" si="3"/>
        <v>0.90266826694510083</v>
      </c>
      <c r="U34" s="31">
        <f t="shared" si="3"/>
        <v>0.92350971536906157</v>
      </c>
      <c r="V34" s="31">
        <f t="shared" si="4"/>
        <v>0.99756365396801661</v>
      </c>
      <c r="W34" s="31">
        <f t="shared" si="4"/>
        <v>0.94169231662698183</v>
      </c>
    </row>
    <row r="35" spans="1:23" ht="18" customHeight="1" x14ac:dyDescent="0.15">
      <c r="A35" s="14" t="s">
        <v>42</v>
      </c>
      <c r="B35" s="31" t="e">
        <f t="shared" si="2"/>
        <v>#DIV/0!</v>
      </c>
      <c r="C35" s="31" t="e">
        <f t="shared" si="2"/>
        <v>#DIV/0!</v>
      </c>
      <c r="D35" s="31">
        <f t="shared" si="3"/>
        <v>27.712598044946908</v>
      </c>
      <c r="E35" s="31">
        <f t="shared" si="3"/>
        <v>31.46984727520497</v>
      </c>
      <c r="F35" s="31">
        <f t="shared" si="3"/>
        <v>36.824226488399567</v>
      </c>
      <c r="G35" s="31">
        <f t="shared" si="3"/>
        <v>27.646717686898707</v>
      </c>
      <c r="H35" s="31">
        <f t="shared" si="3"/>
        <v>28.543426708655023</v>
      </c>
      <c r="I35" s="31">
        <f t="shared" si="3"/>
        <v>26.942077012957888</v>
      </c>
      <c r="J35" s="31">
        <f t="shared" si="3"/>
        <v>29.70699280127161</v>
      </c>
      <c r="K35" s="31">
        <f t="shared" si="3"/>
        <v>25.572761170491574</v>
      </c>
      <c r="L35" s="31">
        <f t="shared" si="3"/>
        <v>23.082271601069404</v>
      </c>
      <c r="M35" s="31">
        <f t="shared" si="3"/>
        <v>23.005669137563402</v>
      </c>
      <c r="N35" s="31">
        <f t="shared" si="3"/>
        <v>21.717110990337584</v>
      </c>
      <c r="O35" s="31">
        <f t="shared" si="3"/>
        <v>19.591141063573321</v>
      </c>
      <c r="P35" s="31">
        <f t="shared" si="3"/>
        <v>20.882460602365281</v>
      </c>
      <c r="Q35" s="31">
        <f t="shared" si="3"/>
        <v>20.263091053068578</v>
      </c>
      <c r="R35" s="31">
        <f t="shared" si="3"/>
        <v>18.65151534609598</v>
      </c>
      <c r="S35" s="31">
        <f t="shared" si="3"/>
        <v>21.558906322978075</v>
      </c>
      <c r="T35" s="31">
        <f t="shared" si="3"/>
        <v>24.834545203380678</v>
      </c>
      <c r="U35" s="31">
        <f t="shared" si="3"/>
        <v>25.031267233021083</v>
      </c>
      <c r="V35" s="31">
        <f t="shared" si="4"/>
        <v>27.19182584258607</v>
      </c>
      <c r="W35" s="31">
        <f t="shared" si="4"/>
        <v>23.3096192190797</v>
      </c>
    </row>
    <row r="36" spans="1:23" ht="18" customHeight="1" x14ac:dyDescent="0.15">
      <c r="A36" s="14" t="s">
        <v>43</v>
      </c>
      <c r="B36" s="31" t="e">
        <f t="shared" si="2"/>
        <v>#DIV/0!</v>
      </c>
      <c r="C36" s="31" t="e">
        <f t="shared" si="2"/>
        <v>#DIV/0!</v>
      </c>
      <c r="D36" s="31">
        <f t="shared" si="3"/>
        <v>1.392073037448976</v>
      </c>
      <c r="E36" s="31">
        <f t="shared" si="3"/>
        <v>1.3662077899955622</v>
      </c>
      <c r="F36" s="31">
        <f t="shared" si="3"/>
        <v>1.6440244899423628</v>
      </c>
      <c r="G36" s="31">
        <f t="shared" si="3"/>
        <v>1.8511231009807068</v>
      </c>
      <c r="H36" s="31">
        <f t="shared" si="3"/>
        <v>2.0759982230963208</v>
      </c>
      <c r="I36" s="31">
        <f t="shared" si="3"/>
        <v>1.964731354264065</v>
      </c>
      <c r="J36" s="31">
        <f t="shared" si="3"/>
        <v>1.8647392539415102</v>
      </c>
      <c r="K36" s="31">
        <f t="shared" si="3"/>
        <v>2.154327522471736</v>
      </c>
      <c r="L36" s="31">
        <f t="shared" si="3"/>
        <v>2.0373943028257369</v>
      </c>
      <c r="M36" s="31">
        <f t="shared" si="3"/>
        <v>2.2396669627872794</v>
      </c>
      <c r="N36" s="31">
        <f t="shared" si="3"/>
        <v>1.7935830780255773</v>
      </c>
      <c r="O36" s="31">
        <f t="shared" si="3"/>
        <v>1.7997894456707211</v>
      </c>
      <c r="P36" s="31">
        <f t="shared" si="3"/>
        <v>1.9535572590913357</v>
      </c>
      <c r="Q36" s="31">
        <f t="shared" si="3"/>
        <v>1.8865246410405823</v>
      </c>
      <c r="R36" s="31">
        <f t="shared" si="3"/>
        <v>1.9749534959304618</v>
      </c>
      <c r="S36" s="31">
        <f t="shared" si="3"/>
        <v>2.0401250541747138</v>
      </c>
      <c r="T36" s="31">
        <f t="shared" si="3"/>
        <v>1.9408758115761846</v>
      </c>
      <c r="U36" s="31">
        <f t="shared" si="3"/>
        <v>2.4963326328992563</v>
      </c>
      <c r="V36" s="31">
        <f t="shared" si="4"/>
        <v>2.6092321377263654</v>
      </c>
      <c r="W36" s="31">
        <f t="shared" si="4"/>
        <v>2.9372592291460982</v>
      </c>
    </row>
    <row r="37" spans="1:23" ht="18" customHeight="1" x14ac:dyDescent="0.15">
      <c r="A37" s="14" t="s">
        <v>44</v>
      </c>
      <c r="B37" s="31" t="e">
        <f t="shared" si="2"/>
        <v>#DIV/0!</v>
      </c>
      <c r="C37" s="31" t="e">
        <f t="shared" si="2"/>
        <v>#DIV/0!</v>
      </c>
      <c r="D37" s="31">
        <f t="shared" si="3"/>
        <v>18.563727309234906</v>
      </c>
      <c r="E37" s="31">
        <f t="shared" si="3"/>
        <v>19.167925551705434</v>
      </c>
      <c r="F37" s="31">
        <f t="shared" si="3"/>
        <v>6.7355029843593428</v>
      </c>
      <c r="G37" s="31">
        <f t="shared" si="3"/>
        <v>13.552680633368889</v>
      </c>
      <c r="H37" s="31">
        <f t="shared" si="3"/>
        <v>6.3534851962041756</v>
      </c>
      <c r="I37" s="31">
        <f t="shared" si="3"/>
        <v>4.5968314084246611</v>
      </c>
      <c r="J37" s="31">
        <f t="shared" si="3"/>
        <v>5.086667294564152</v>
      </c>
      <c r="K37" s="31">
        <f t="shared" si="3"/>
        <v>3.9597510187836993</v>
      </c>
      <c r="L37" s="31">
        <f t="shared" si="3"/>
        <v>4.9551858126672306</v>
      </c>
      <c r="M37" s="31">
        <f t="shared" si="3"/>
        <v>7.4144524135557592</v>
      </c>
      <c r="N37" s="31">
        <f t="shared" si="3"/>
        <v>2.7488589306412594</v>
      </c>
      <c r="O37" s="31">
        <f t="shared" si="3"/>
        <v>3.1744587423096791</v>
      </c>
      <c r="P37" s="31">
        <f t="shared" si="3"/>
        <v>3.0423128328848281</v>
      </c>
      <c r="Q37" s="31">
        <f t="shared" si="3"/>
        <v>3.355766295914469</v>
      </c>
      <c r="R37" s="31">
        <f t="shared" si="3"/>
        <v>9.2990357382416082</v>
      </c>
      <c r="S37" s="31">
        <f t="shared" si="3"/>
        <v>5.7710271525770329</v>
      </c>
      <c r="T37" s="31">
        <f t="shared" si="3"/>
        <v>11.098702375121769</v>
      </c>
      <c r="U37" s="31">
        <f t="shared" si="3"/>
        <v>8.2989724163533936</v>
      </c>
      <c r="V37" s="31">
        <f t="shared" si="4"/>
        <v>2.5455683298631473</v>
      </c>
      <c r="W37" s="31">
        <f t="shared" si="4"/>
        <v>8.8115841028321427</v>
      </c>
    </row>
    <row r="38" spans="1:23" ht="18" customHeight="1" x14ac:dyDescent="0.15">
      <c r="A38" s="14" t="s">
        <v>45</v>
      </c>
      <c r="B38" s="31" t="e">
        <f t="shared" si="2"/>
        <v>#DIV/0!</v>
      </c>
      <c r="C38" s="31" t="e">
        <f t="shared" si="2"/>
        <v>#DIV/0!</v>
      </c>
      <c r="D38" s="31">
        <f t="shared" si="3"/>
        <v>39.692381596270856</v>
      </c>
      <c r="E38" s="31">
        <f t="shared" si="3"/>
        <v>36.800310201227354</v>
      </c>
      <c r="F38" s="31">
        <f t="shared" si="3"/>
        <v>42.820238800003075</v>
      </c>
      <c r="G38" s="31">
        <f t="shared" si="3"/>
        <v>44.863327568530387</v>
      </c>
      <c r="H38" s="31">
        <f t="shared" si="3"/>
        <v>50.461032686854999</v>
      </c>
      <c r="I38" s="31">
        <f t="shared" si="3"/>
        <v>54.526999647234867</v>
      </c>
      <c r="J38" s="31">
        <f t="shared" si="3"/>
        <v>51.402827631675329</v>
      </c>
      <c r="K38" s="31">
        <f t="shared" si="3"/>
        <v>55.35301586354894</v>
      </c>
      <c r="L38" s="31">
        <f t="shared" si="3"/>
        <v>58.400660705949946</v>
      </c>
      <c r="M38" s="31">
        <f t="shared" si="3"/>
        <v>55.648561154435015</v>
      </c>
      <c r="N38" s="31">
        <f t="shared" si="3"/>
        <v>64.606024461448925</v>
      </c>
      <c r="O38" s="31">
        <f t="shared" si="3"/>
        <v>66.660306986646631</v>
      </c>
      <c r="P38" s="31">
        <f t="shared" si="3"/>
        <v>68.182196984481465</v>
      </c>
      <c r="Q38" s="31">
        <f t="shared" si="3"/>
        <v>68.328328071939154</v>
      </c>
      <c r="R38" s="31">
        <f t="shared" si="3"/>
        <v>64.418039726280455</v>
      </c>
      <c r="S38" s="31">
        <f t="shared" si="3"/>
        <v>64.487265260438363</v>
      </c>
      <c r="T38" s="31">
        <f t="shared" si="3"/>
        <v>56.957264313252708</v>
      </c>
      <c r="U38" s="31">
        <f t="shared" si="3"/>
        <v>59.251046145750365</v>
      </c>
      <c r="V38" s="31">
        <f t="shared" si="4"/>
        <v>62.606319543116243</v>
      </c>
      <c r="W38" s="31">
        <f t="shared" si="4"/>
        <v>60.086919488162302</v>
      </c>
    </row>
    <row r="39" spans="1:23" ht="18" customHeight="1" x14ac:dyDescent="0.15">
      <c r="A39" s="14" t="s">
        <v>46</v>
      </c>
      <c r="B39" s="31" t="e">
        <f t="shared" si="2"/>
        <v>#DIV/0!</v>
      </c>
      <c r="C39" s="31" t="e">
        <f t="shared" si="2"/>
        <v>#DIV/0!</v>
      </c>
      <c r="D39" s="31">
        <f t="shared" si="3"/>
        <v>39.692381596270856</v>
      </c>
      <c r="E39" s="31">
        <f t="shared" si="3"/>
        <v>36.800310201227354</v>
      </c>
      <c r="F39" s="31">
        <f t="shared" si="3"/>
        <v>42.820238800003075</v>
      </c>
      <c r="G39" s="31">
        <f t="shared" si="3"/>
        <v>44.863327568530387</v>
      </c>
      <c r="H39" s="31">
        <f t="shared" si="3"/>
        <v>50.461032686854999</v>
      </c>
      <c r="I39" s="31">
        <f t="shared" si="3"/>
        <v>54.526999647234867</v>
      </c>
      <c r="J39" s="31">
        <f t="shared" si="3"/>
        <v>51.402827631675329</v>
      </c>
      <c r="K39" s="31">
        <f t="shared" si="3"/>
        <v>55.35301586354894</v>
      </c>
      <c r="L39" s="31">
        <f t="shared" si="3"/>
        <v>58.400660705949946</v>
      </c>
      <c r="M39" s="31">
        <f t="shared" si="3"/>
        <v>55.648561154435015</v>
      </c>
      <c r="N39" s="31">
        <f t="shared" si="3"/>
        <v>64.606024461448925</v>
      </c>
      <c r="O39" s="31">
        <f t="shared" si="3"/>
        <v>66.660306986646631</v>
      </c>
      <c r="P39" s="31">
        <f t="shared" si="3"/>
        <v>68.182196984481465</v>
      </c>
      <c r="Q39" s="31">
        <f t="shared" si="3"/>
        <v>68.326940686051657</v>
      </c>
      <c r="R39" s="31">
        <f t="shared" si="3"/>
        <v>64.415372472159305</v>
      </c>
      <c r="S39" s="31">
        <f t="shared" si="3"/>
        <v>64.485371775289607</v>
      </c>
      <c r="T39" s="31">
        <f t="shared" si="3"/>
        <v>56.956187892781344</v>
      </c>
      <c r="U39" s="31">
        <f t="shared" si="3"/>
        <v>59.251046145750365</v>
      </c>
      <c r="V39" s="31">
        <f t="shared" si="4"/>
        <v>62.606319543116243</v>
      </c>
      <c r="W39" s="31">
        <f t="shared" si="4"/>
        <v>60.086919488162302</v>
      </c>
    </row>
    <row r="40" spans="1:23" ht="18" customHeight="1" x14ac:dyDescent="0.15">
      <c r="A40" s="14" t="s">
        <v>47</v>
      </c>
      <c r="B40" s="31" t="e">
        <f t="shared" si="2"/>
        <v>#DIV/0!</v>
      </c>
      <c r="C40" s="31" t="e">
        <f t="shared" si="2"/>
        <v>#DIV/0!</v>
      </c>
      <c r="D40" s="31">
        <f t="shared" si="3"/>
        <v>1.0570808403779972</v>
      </c>
      <c r="E40" s="31">
        <f t="shared" si="3"/>
        <v>0.95256879788059046</v>
      </c>
      <c r="F40" s="31">
        <f t="shared" si="3"/>
        <v>1.1116065822486361</v>
      </c>
      <c r="G40" s="31">
        <f t="shared" si="3"/>
        <v>1.1637480194277312</v>
      </c>
      <c r="H40" s="31">
        <f t="shared" si="3"/>
        <v>1.201650885881393</v>
      </c>
      <c r="I40" s="31">
        <f t="shared" si="3"/>
        <v>1.2706102050103141</v>
      </c>
      <c r="J40" s="31">
        <f t="shared" si="3"/>
        <v>1.1307968600474645</v>
      </c>
      <c r="K40" s="31">
        <f t="shared" si="3"/>
        <v>1.1251638713436476</v>
      </c>
      <c r="L40" s="31">
        <f t="shared" si="3"/>
        <v>1.0728854852521772</v>
      </c>
      <c r="M40" s="31">
        <f t="shared" si="3"/>
        <v>1.0621988043914308</v>
      </c>
      <c r="N40" s="31">
        <f t="shared" si="3"/>
        <v>0.99365618341758077</v>
      </c>
      <c r="O40" s="31">
        <f t="shared" si="3"/>
        <v>1.0582507553343039</v>
      </c>
      <c r="P40" s="31">
        <f t="shared" si="3"/>
        <v>1.168821989887791</v>
      </c>
      <c r="Q40" s="31">
        <f t="shared" si="3"/>
        <v>1.2414969253394292</v>
      </c>
      <c r="R40" s="31">
        <f t="shared" si="3"/>
        <v>1.1799141934470505</v>
      </c>
      <c r="S40" s="31">
        <f t="shared" si="3"/>
        <v>1.3321719957754243</v>
      </c>
      <c r="T40" s="31">
        <f t="shared" si="3"/>
        <v>1.1532948333611408</v>
      </c>
      <c r="U40" s="31">
        <f t="shared" si="3"/>
        <v>1.1838297044120139</v>
      </c>
      <c r="V40" s="31">
        <f t="shared" si="4"/>
        <v>1.3192282411470901</v>
      </c>
      <c r="W40" s="31">
        <f t="shared" si="4"/>
        <v>1.2978879919468804</v>
      </c>
    </row>
    <row r="41" spans="1:23" ht="18" customHeight="1" x14ac:dyDescent="0.15">
      <c r="A41" s="14" t="s">
        <v>48</v>
      </c>
      <c r="B41" s="31" t="e">
        <f t="shared" si="2"/>
        <v>#DIV/0!</v>
      </c>
      <c r="C41" s="31" t="e">
        <f t="shared" si="2"/>
        <v>#DIV/0!</v>
      </c>
      <c r="D41" s="31">
        <f t="shared" si="3"/>
        <v>6.8353149892487339</v>
      </c>
      <c r="E41" s="31">
        <f t="shared" si="3"/>
        <v>6.1578529771697275</v>
      </c>
      <c r="F41" s="31">
        <f t="shared" si="3"/>
        <v>6.8860664119261621</v>
      </c>
      <c r="G41" s="31">
        <f t="shared" si="3"/>
        <v>7.1014519018671747</v>
      </c>
      <c r="H41" s="31">
        <f t="shared" si="3"/>
        <v>6.6904114428378794</v>
      </c>
      <c r="I41" s="31">
        <f t="shared" si="3"/>
        <v>6.7184055540183101</v>
      </c>
      <c r="J41" s="31">
        <f t="shared" si="3"/>
        <v>7.3700048720193774</v>
      </c>
      <c r="K41" s="31">
        <f t="shared" si="3"/>
        <v>7.5414653280925084</v>
      </c>
      <c r="L41" s="31">
        <f t="shared" si="3"/>
        <v>7.5267378078969163</v>
      </c>
      <c r="M41" s="31">
        <f t="shared" si="3"/>
        <v>7.2399934901839647</v>
      </c>
      <c r="N41" s="31">
        <f t="shared" si="3"/>
        <v>6.7393552296807897</v>
      </c>
      <c r="O41" s="31">
        <f t="shared" si="3"/>
        <v>6.6026197968033316</v>
      </c>
      <c r="P41" s="31">
        <f t="shared" si="3"/>
        <v>4.1532211700245689</v>
      </c>
      <c r="Q41" s="31">
        <f t="shared" si="3"/>
        <v>4.0219249659023237</v>
      </c>
      <c r="R41" s="31">
        <f t="shared" si="3"/>
        <v>3.5461637476698575</v>
      </c>
      <c r="S41" s="31">
        <f t="shared" si="3"/>
        <v>3.6658924416280603</v>
      </c>
      <c r="T41" s="31">
        <f t="shared" si="3"/>
        <v>3.0318279593041302</v>
      </c>
      <c r="U41" s="31">
        <f t="shared" si="3"/>
        <v>2.7584547679376601</v>
      </c>
      <c r="V41" s="31">
        <f t="shared" si="4"/>
        <v>2.699069937694091</v>
      </c>
      <c r="W41" s="31">
        <f t="shared" si="4"/>
        <v>2.5721586619432024</v>
      </c>
    </row>
    <row r="42" spans="1:23" ht="18" customHeight="1" x14ac:dyDescent="0.15">
      <c r="A42" s="14" t="s">
        <v>49</v>
      </c>
      <c r="B42" s="31" t="e">
        <f t="shared" si="2"/>
        <v>#DIV/0!</v>
      </c>
      <c r="C42" s="31" t="e">
        <f t="shared" si="2"/>
        <v>#DIV/0!</v>
      </c>
      <c r="D42" s="31">
        <f t="shared" si="3"/>
        <v>0.13928355386562696</v>
      </c>
      <c r="E42" s="31">
        <f t="shared" si="3"/>
        <v>0.10836870912359188</v>
      </c>
      <c r="F42" s="31">
        <f t="shared" si="3"/>
        <v>0.12672955733070904</v>
      </c>
      <c r="G42" s="31">
        <f t="shared" si="3"/>
        <v>0.11637480194277311</v>
      </c>
      <c r="H42" s="31">
        <f t="shared" si="3"/>
        <v>0.12443598467222849</v>
      </c>
      <c r="I42" s="31">
        <f t="shared" si="3"/>
        <v>0.11946804590405576</v>
      </c>
      <c r="J42" s="31">
        <f t="shared" si="3"/>
        <v>0.10057987495537858</v>
      </c>
      <c r="K42" s="31">
        <f t="shared" si="3"/>
        <v>7.6387271999476994E-2</v>
      </c>
      <c r="L42" s="31">
        <f t="shared" si="3"/>
        <v>6.855150666418576E-2</v>
      </c>
      <c r="M42" s="31">
        <f t="shared" si="3"/>
        <v>7.27689626898394E-2</v>
      </c>
      <c r="N42" s="31">
        <f t="shared" si="3"/>
        <v>6.4929131055843858E-2</v>
      </c>
      <c r="O42" s="31">
        <f t="shared" si="3"/>
        <v>7.7783778706617193E-2</v>
      </c>
      <c r="P42" s="31">
        <f t="shared" si="3"/>
        <v>9.7894116120565894E-2</v>
      </c>
      <c r="Q42" s="31">
        <f t="shared" si="3"/>
        <v>0.11323203281914677</v>
      </c>
      <c r="R42" s="31">
        <f t="shared" si="3"/>
        <v>0.10096050784518466</v>
      </c>
      <c r="S42" s="31">
        <f t="shared" si="3"/>
        <v>0.10151184269766933</v>
      </c>
      <c r="T42" s="31">
        <f t="shared" si="3"/>
        <v>7.9655114880974806E-2</v>
      </c>
      <c r="U42" s="31">
        <f t="shared" si="3"/>
        <v>5.5415989360130043E-2</v>
      </c>
      <c r="V42" s="31">
        <f t="shared" si="4"/>
        <v>2.9913133833722336E-2</v>
      </c>
      <c r="W42" s="31">
        <f t="shared" si="4"/>
        <v>4.1620690322705538E-2</v>
      </c>
    </row>
    <row r="43" spans="1:23" ht="18" customHeight="1" x14ac:dyDescent="0.15">
      <c r="A43" s="14" t="s">
        <v>50</v>
      </c>
      <c r="B43" s="31" t="e">
        <f t="shared" si="2"/>
        <v>#DIV/0!</v>
      </c>
      <c r="C43" s="31" t="e">
        <f t="shared" si="2"/>
        <v>#DIV/0!</v>
      </c>
      <c r="D43" s="31">
        <f t="shared" si="3"/>
        <v>4.1905795517509574</v>
      </c>
      <c r="E43" s="31">
        <f t="shared" si="3"/>
        <v>3.6067616695281086</v>
      </c>
      <c r="F43" s="31">
        <f t="shared" si="3"/>
        <v>3.4177257362231259</v>
      </c>
      <c r="G43" s="31">
        <f t="shared" si="3"/>
        <v>3.2556465727038306</v>
      </c>
      <c r="H43" s="31">
        <f t="shared" si="3"/>
        <v>4.0910966316602586</v>
      </c>
      <c r="I43" s="31">
        <f t="shared" si="3"/>
        <v>3.2609137535128978</v>
      </c>
      <c r="J43" s="31">
        <f t="shared" si="3"/>
        <v>2.7990274565617033</v>
      </c>
      <c r="K43" s="31">
        <f t="shared" si="3"/>
        <v>3.6767969646955465</v>
      </c>
      <c r="L43" s="31">
        <f t="shared" si="3"/>
        <v>2.3453320232378729</v>
      </c>
      <c r="M43" s="31">
        <f t="shared" si="3"/>
        <v>2.8110380772408332</v>
      </c>
      <c r="N43" s="31">
        <f t="shared" si="3"/>
        <v>0.88322856497001245</v>
      </c>
      <c r="O43" s="31">
        <f t="shared" si="3"/>
        <v>0.56425037962397662</v>
      </c>
      <c r="P43" s="31">
        <f t="shared" si="3"/>
        <v>0</v>
      </c>
      <c r="Q43" s="31">
        <f t="shared" si="3"/>
        <v>1.0672199134698094E-4</v>
      </c>
      <c r="R43" s="31">
        <f t="shared" si="3"/>
        <v>9.8787189672392052E-5</v>
      </c>
      <c r="S43" s="31">
        <f t="shared" si="3"/>
        <v>1.0519361937582314E-4</v>
      </c>
      <c r="T43" s="31">
        <f t="shared" si="3"/>
        <v>8.9701705947043702E-5</v>
      </c>
      <c r="U43" s="31">
        <f t="shared" si="3"/>
        <v>9.0107299772569177E-5</v>
      </c>
      <c r="V43" s="31">
        <f t="shared" si="4"/>
        <v>9.8398466558297153E-5</v>
      </c>
      <c r="W43" s="31">
        <f t="shared" si="4"/>
        <v>9.6792303076059384E-5</v>
      </c>
    </row>
    <row r="44" spans="1:23" ht="18" customHeight="1" x14ac:dyDescent="0.15">
      <c r="A44" s="14" t="s">
        <v>51</v>
      </c>
      <c r="B44" s="31" t="e">
        <f t="shared" si="2"/>
        <v>#DIV/0!</v>
      </c>
      <c r="C44" s="31" t="e">
        <f t="shared" si="2"/>
        <v>#DIV/0!</v>
      </c>
      <c r="D44" s="31">
        <f t="shared" si="3"/>
        <v>0</v>
      </c>
      <c r="E44" s="31">
        <f t="shared" si="3"/>
        <v>0</v>
      </c>
      <c r="F44" s="31">
        <f t="shared" si="3"/>
        <v>0</v>
      </c>
      <c r="G44" s="31">
        <f t="shared" si="3"/>
        <v>0</v>
      </c>
      <c r="H44" s="31">
        <f t="shared" si="3"/>
        <v>0</v>
      </c>
      <c r="I44" s="31">
        <f t="shared" si="3"/>
        <v>0</v>
      </c>
      <c r="J44" s="31">
        <f t="shared" si="3"/>
        <v>0</v>
      </c>
      <c r="K44" s="31">
        <f t="shared" si="3"/>
        <v>0</v>
      </c>
      <c r="L44" s="31">
        <f t="shared" si="3"/>
        <v>0</v>
      </c>
      <c r="M44" s="31">
        <f t="shared" si="3"/>
        <v>0</v>
      </c>
      <c r="N44" s="31">
        <f t="shared" si="3"/>
        <v>0</v>
      </c>
      <c r="O44" s="31">
        <f t="shared" si="3"/>
        <v>9.7841231077505913E-5</v>
      </c>
      <c r="P44" s="31">
        <f t="shared" si="3"/>
        <v>1.0548934926785116E-4</v>
      </c>
      <c r="Q44" s="31">
        <f t="shared" si="3"/>
        <v>2.1344398269396189E-4</v>
      </c>
      <c r="R44" s="31">
        <f t="shared" si="3"/>
        <v>1.975743793447841E-4</v>
      </c>
      <c r="S44" s="31">
        <f t="shared" si="3"/>
        <v>2.1038723875164628E-4</v>
      </c>
      <c r="T44" s="31">
        <f t="shared" si="3"/>
        <v>1.794034118940874E-4</v>
      </c>
      <c r="U44" s="31">
        <f t="shared" si="3"/>
        <v>1.8021459954513835E-4</v>
      </c>
      <c r="V44" s="31">
        <f t="shared" si="4"/>
        <v>1.9679693311659431E-4</v>
      </c>
      <c r="W44" s="31">
        <f t="shared" si="4"/>
        <v>1.9358460615211877E-4</v>
      </c>
    </row>
    <row r="45" spans="1:23" ht="18" customHeight="1" x14ac:dyDescent="0.15">
      <c r="A45" s="14" t="s">
        <v>52</v>
      </c>
      <c r="B45" s="31" t="e">
        <f t="shared" si="2"/>
        <v>#DIV/0!</v>
      </c>
      <c r="C45" s="31" t="e">
        <f t="shared" si="2"/>
        <v>#DIV/0!</v>
      </c>
      <c r="D45" s="31">
        <f t="shared" si="3"/>
        <v>0</v>
      </c>
      <c r="E45" s="31">
        <f t="shared" si="3"/>
        <v>0</v>
      </c>
      <c r="F45" s="31">
        <f t="shared" si="3"/>
        <v>0</v>
      </c>
      <c r="G45" s="31">
        <f t="shared" si="3"/>
        <v>0</v>
      </c>
      <c r="H45" s="31">
        <f t="shared" si="3"/>
        <v>0</v>
      </c>
      <c r="I45" s="31">
        <f t="shared" si="3"/>
        <v>0</v>
      </c>
      <c r="J45" s="31">
        <f t="shared" si="3"/>
        <v>0</v>
      </c>
      <c r="K45" s="31">
        <f t="shared" si="3"/>
        <v>0</v>
      </c>
      <c r="L45" s="31">
        <f t="shared" si="3"/>
        <v>0</v>
      </c>
      <c r="M45" s="31">
        <f t="shared" si="3"/>
        <v>0</v>
      </c>
      <c r="N45" s="31">
        <f t="shared" si="3"/>
        <v>0</v>
      </c>
      <c r="O45" s="31">
        <f t="shared" si="3"/>
        <v>9.7841231077505913E-5</v>
      </c>
      <c r="P45" s="31">
        <f t="shared" si="3"/>
        <v>1.0548934926785116E-4</v>
      </c>
      <c r="Q45" s="31">
        <f t="shared" si="3"/>
        <v>2.1344398269396189E-4</v>
      </c>
      <c r="R45" s="31">
        <f t="shared" si="3"/>
        <v>1.975743793447841E-4</v>
      </c>
      <c r="S45" s="31">
        <f t="shared" si="3"/>
        <v>2.1038723875164628E-4</v>
      </c>
      <c r="T45" s="31">
        <f t="shared" si="3"/>
        <v>1.794034118940874E-4</v>
      </c>
      <c r="U45" s="31">
        <f t="shared" si="3"/>
        <v>1.8021459954513835E-4</v>
      </c>
      <c r="V45" s="31">
        <f t="shared" si="4"/>
        <v>1.9679693311659431E-4</v>
      </c>
      <c r="W45" s="31">
        <f t="shared" si="4"/>
        <v>1.9358460615211877E-4</v>
      </c>
    </row>
    <row r="46" spans="1:23" ht="18" customHeight="1" x14ac:dyDescent="0.15">
      <c r="A46" s="14" t="s">
        <v>53</v>
      </c>
      <c r="B46" s="31" t="e">
        <f t="shared" si="2"/>
        <v>#DIV/0!</v>
      </c>
      <c r="C46" s="31" t="e">
        <f t="shared" si="2"/>
        <v>#DIV/0!</v>
      </c>
      <c r="D46" s="31">
        <f t="shared" si="3"/>
        <v>0</v>
      </c>
      <c r="E46" s="31">
        <f t="shared" si="3"/>
        <v>0</v>
      </c>
      <c r="F46" s="31">
        <f t="shared" si="3"/>
        <v>0</v>
      </c>
      <c r="G46" s="31">
        <f t="shared" si="3"/>
        <v>0</v>
      </c>
      <c r="H46" s="31">
        <f t="shared" si="3"/>
        <v>0</v>
      </c>
      <c r="I46" s="31">
        <f t="shared" si="3"/>
        <v>0</v>
      </c>
      <c r="J46" s="31">
        <f t="shared" si="3"/>
        <v>0</v>
      </c>
      <c r="K46" s="31">
        <f t="shared" si="3"/>
        <v>0</v>
      </c>
      <c r="L46" s="31">
        <f t="shared" si="3"/>
        <v>0</v>
      </c>
      <c r="M46" s="31">
        <f t="shared" si="3"/>
        <v>0</v>
      </c>
      <c r="N46" s="31">
        <f t="shared" si="3"/>
        <v>0</v>
      </c>
      <c r="O46" s="31">
        <f t="shared" si="3"/>
        <v>3.9136492431002365E-4</v>
      </c>
      <c r="P46" s="31">
        <f t="shared" si="3"/>
        <v>4.2195739707140466E-4</v>
      </c>
      <c r="Q46" s="31">
        <f t="shared" si="3"/>
        <v>8.5377593077584754E-4</v>
      </c>
      <c r="R46" s="31">
        <f t="shared" si="3"/>
        <v>7.9029751737913641E-4</v>
      </c>
      <c r="S46" s="31">
        <f t="shared" si="3"/>
        <v>8.4154895500658511E-4</v>
      </c>
      <c r="T46" s="31">
        <f t="shared" si="3"/>
        <v>7.1761364757634962E-4</v>
      </c>
      <c r="U46" s="31">
        <f t="shared" si="3"/>
        <v>7.2085839818055342E-4</v>
      </c>
      <c r="V46" s="31">
        <f t="shared" si="4"/>
        <v>7.8718773246637722E-4</v>
      </c>
      <c r="W46" s="31">
        <f t="shared" si="4"/>
        <v>7.7433842460847507E-4</v>
      </c>
    </row>
    <row r="47" spans="1:23" ht="18" customHeight="1" x14ac:dyDescent="0.15">
      <c r="A47" s="14" t="s">
        <v>54</v>
      </c>
      <c r="B47" s="31" t="e">
        <f t="shared" si="2"/>
        <v>#DIV/0!</v>
      </c>
      <c r="C47" s="31" t="e">
        <f t="shared" si="2"/>
        <v>#DIV/0!</v>
      </c>
      <c r="D47" s="31">
        <f t="shared" si="3"/>
        <v>0</v>
      </c>
      <c r="E47" s="31">
        <f t="shared" si="3"/>
        <v>0</v>
      </c>
      <c r="F47" s="31">
        <f t="shared" si="3"/>
        <v>0</v>
      </c>
      <c r="G47" s="31">
        <f t="shared" ref="G47:U50" si="5">G18/G$22*100</f>
        <v>0</v>
      </c>
      <c r="H47" s="31">
        <f t="shared" si="5"/>
        <v>0</v>
      </c>
      <c r="I47" s="31">
        <f t="shared" si="5"/>
        <v>0</v>
      </c>
      <c r="J47" s="31">
        <f t="shared" si="5"/>
        <v>0</v>
      </c>
      <c r="K47" s="31">
        <f t="shared" si="5"/>
        <v>0</v>
      </c>
      <c r="L47" s="31">
        <f t="shared" si="5"/>
        <v>0</v>
      </c>
      <c r="M47" s="31">
        <f t="shared" si="5"/>
        <v>0</v>
      </c>
      <c r="N47" s="31">
        <f t="shared" si="5"/>
        <v>0</v>
      </c>
      <c r="O47" s="31">
        <f t="shared" si="5"/>
        <v>9.7841231077505913E-5</v>
      </c>
      <c r="P47" s="31">
        <f t="shared" si="5"/>
        <v>1.0548934926785116E-4</v>
      </c>
      <c r="Q47" s="31">
        <f t="shared" si="5"/>
        <v>2.1344398269396189E-4</v>
      </c>
      <c r="R47" s="31">
        <f t="shared" si="5"/>
        <v>1.975743793447841E-4</v>
      </c>
      <c r="S47" s="31">
        <f t="shared" si="5"/>
        <v>2.1038723875164628E-4</v>
      </c>
      <c r="T47" s="31">
        <f t="shared" si="5"/>
        <v>1.794034118940874E-4</v>
      </c>
      <c r="U47" s="31">
        <f t="shared" si="5"/>
        <v>1.8021459954513835E-4</v>
      </c>
      <c r="V47" s="31">
        <f t="shared" ref="V47:W50" si="6">V18/V$22*100</f>
        <v>1.9679693311659431E-4</v>
      </c>
      <c r="W47" s="31">
        <f t="shared" si="6"/>
        <v>1.9358460615211877E-4</v>
      </c>
    </row>
    <row r="48" spans="1:23" ht="18" customHeight="1" x14ac:dyDescent="0.15">
      <c r="A48" s="14" t="s">
        <v>55</v>
      </c>
      <c r="B48" s="31" t="e">
        <f t="shared" si="2"/>
        <v>#DIV/0!</v>
      </c>
      <c r="C48" s="31" t="e">
        <f t="shared" si="2"/>
        <v>#DIV/0!</v>
      </c>
      <c r="D48" s="31">
        <f t="shared" ref="D48:L48" si="7">D19/D$22*100</f>
        <v>0</v>
      </c>
      <c r="E48" s="31">
        <f t="shared" si="7"/>
        <v>0</v>
      </c>
      <c r="F48" s="31">
        <f t="shared" si="7"/>
        <v>0</v>
      </c>
      <c r="G48" s="31">
        <f t="shared" si="7"/>
        <v>0</v>
      </c>
      <c r="H48" s="31">
        <f t="shared" si="7"/>
        <v>0</v>
      </c>
      <c r="I48" s="31">
        <f t="shared" si="7"/>
        <v>0</v>
      </c>
      <c r="J48" s="31">
        <f t="shared" si="7"/>
        <v>0</v>
      </c>
      <c r="K48" s="31">
        <f t="shared" si="7"/>
        <v>0</v>
      </c>
      <c r="L48" s="31">
        <f t="shared" si="7"/>
        <v>0</v>
      </c>
      <c r="M48" s="31">
        <f t="shared" si="5"/>
        <v>0</v>
      </c>
      <c r="N48" s="31">
        <f t="shared" si="5"/>
        <v>0</v>
      </c>
      <c r="O48" s="31">
        <f t="shared" si="5"/>
        <v>9.7841231077505913E-5</v>
      </c>
      <c r="P48" s="31">
        <f t="shared" si="5"/>
        <v>1.0548934926785116E-4</v>
      </c>
      <c r="Q48" s="31">
        <f t="shared" si="5"/>
        <v>2.1344398269396189E-4</v>
      </c>
      <c r="R48" s="31">
        <f t="shared" si="5"/>
        <v>1.975743793447841E-4</v>
      </c>
      <c r="S48" s="31">
        <f t="shared" si="5"/>
        <v>2.1038723875164628E-4</v>
      </c>
      <c r="T48" s="31">
        <f t="shared" si="5"/>
        <v>1.794034118940874E-4</v>
      </c>
      <c r="U48" s="31">
        <f t="shared" si="5"/>
        <v>1.8021459954513835E-4</v>
      </c>
      <c r="V48" s="31">
        <f t="shared" si="6"/>
        <v>1.9679693311659431E-4</v>
      </c>
      <c r="W48" s="31">
        <f t="shared" si="6"/>
        <v>1.9358460615211877E-4</v>
      </c>
    </row>
    <row r="49" spans="1:23" ht="18" customHeight="1" x14ac:dyDescent="0.15">
      <c r="A49" s="14" t="s">
        <v>56</v>
      </c>
      <c r="B49" s="31" t="e">
        <f t="shared" si="2"/>
        <v>#DIV/0!</v>
      </c>
      <c r="C49" s="31" t="e">
        <f t="shared" si="2"/>
        <v>#DIV/0!</v>
      </c>
      <c r="D49" s="31">
        <f t="shared" ref="D49:L49" si="8">D20/D$22*100</f>
        <v>0</v>
      </c>
      <c r="E49" s="31">
        <f t="shared" si="8"/>
        <v>0</v>
      </c>
      <c r="F49" s="31">
        <f t="shared" si="8"/>
        <v>0</v>
      </c>
      <c r="G49" s="31">
        <f t="shared" si="8"/>
        <v>0</v>
      </c>
      <c r="H49" s="31">
        <f t="shared" si="8"/>
        <v>0</v>
      </c>
      <c r="I49" s="31">
        <f t="shared" si="8"/>
        <v>0</v>
      </c>
      <c r="J49" s="31">
        <f t="shared" si="8"/>
        <v>0</v>
      </c>
      <c r="K49" s="31">
        <f t="shared" si="8"/>
        <v>0</v>
      </c>
      <c r="L49" s="31">
        <f t="shared" si="8"/>
        <v>0</v>
      </c>
      <c r="M49" s="31">
        <f t="shared" si="5"/>
        <v>0</v>
      </c>
      <c r="N49" s="31">
        <f t="shared" si="5"/>
        <v>0</v>
      </c>
      <c r="O49" s="31">
        <f t="shared" si="5"/>
        <v>9.7841231077505913E-5</v>
      </c>
      <c r="P49" s="31">
        <f t="shared" si="5"/>
        <v>1.0548934926785116E-4</v>
      </c>
      <c r="Q49" s="31">
        <f t="shared" si="5"/>
        <v>2.1344398269396189E-4</v>
      </c>
      <c r="R49" s="31">
        <f t="shared" si="5"/>
        <v>1.975743793447841E-4</v>
      </c>
      <c r="S49" s="31">
        <f t="shared" si="5"/>
        <v>2.1038723875164628E-4</v>
      </c>
      <c r="T49" s="31">
        <f t="shared" si="5"/>
        <v>1.794034118940874E-4</v>
      </c>
      <c r="U49" s="31">
        <f t="shared" si="5"/>
        <v>1.8021459954513835E-4</v>
      </c>
      <c r="V49" s="31">
        <f t="shared" si="6"/>
        <v>1.9679693311659431E-4</v>
      </c>
      <c r="W49" s="31">
        <f t="shared" si="6"/>
        <v>1.9358460615211877E-4</v>
      </c>
    </row>
    <row r="50" spans="1:23" ht="18" customHeight="1" x14ac:dyDescent="0.15">
      <c r="A50" s="14" t="s">
        <v>57</v>
      </c>
      <c r="B50" s="31" t="e">
        <f t="shared" ref="B50:L50" si="9">B21/B$22*100</f>
        <v>#DIV/0!</v>
      </c>
      <c r="C50" s="31" t="e">
        <f t="shared" si="9"/>
        <v>#DIV/0!</v>
      </c>
      <c r="D50" s="31">
        <f t="shared" si="9"/>
        <v>0</v>
      </c>
      <c r="E50" s="31">
        <f t="shared" si="9"/>
        <v>0</v>
      </c>
      <c r="F50" s="31">
        <f t="shared" si="9"/>
        <v>0</v>
      </c>
      <c r="G50" s="31">
        <f t="shared" si="9"/>
        <v>0</v>
      </c>
      <c r="H50" s="31">
        <f t="shared" si="9"/>
        <v>0</v>
      </c>
      <c r="I50" s="31">
        <f t="shared" si="9"/>
        <v>0</v>
      </c>
      <c r="J50" s="31">
        <f t="shared" si="9"/>
        <v>0</v>
      </c>
      <c r="K50" s="31">
        <f t="shared" si="9"/>
        <v>0</v>
      </c>
      <c r="L50" s="31">
        <f t="shared" si="9"/>
        <v>0</v>
      </c>
      <c r="M50" s="31">
        <f t="shared" si="5"/>
        <v>0</v>
      </c>
      <c r="N50" s="31">
        <f t="shared" si="5"/>
        <v>0</v>
      </c>
      <c r="O50" s="31">
        <f t="shared" si="5"/>
        <v>9.7841231077505913E-5</v>
      </c>
      <c r="P50" s="31">
        <f t="shared" si="5"/>
        <v>1.0548934926785116E-4</v>
      </c>
      <c r="Q50" s="31">
        <f t="shared" si="5"/>
        <v>2.1344398269396189E-4</v>
      </c>
      <c r="R50" s="31">
        <f t="shared" si="5"/>
        <v>1.975743793447841E-4</v>
      </c>
      <c r="S50" s="31">
        <f t="shared" si="5"/>
        <v>2.1038723875164628E-4</v>
      </c>
      <c r="T50" s="31">
        <f t="shared" si="5"/>
        <v>1.794034118940874E-4</v>
      </c>
      <c r="U50" s="31">
        <f t="shared" si="5"/>
        <v>1.8021459954513835E-4</v>
      </c>
      <c r="V50" s="31">
        <f t="shared" si="6"/>
        <v>1.9679693311659431E-4</v>
      </c>
      <c r="W50" s="31">
        <f t="shared" si="6"/>
        <v>1.9358460615211877E-4</v>
      </c>
    </row>
    <row r="51" spans="1:23" ht="18" customHeight="1" x14ac:dyDescent="0.15">
      <c r="A51" s="14" t="s">
        <v>58</v>
      </c>
      <c r="B51" s="32" t="e">
        <f>+B33+B38+B40+B41+B42+B43+B44+B45+B46</f>
        <v>#DIV/0!</v>
      </c>
      <c r="C51" s="32" t="e">
        <f>+C33+C38+C40+C41+C42+C43+C44+C45+C46</f>
        <v>#DIV/0!</v>
      </c>
      <c r="D51" s="32">
        <f t="shared" ref="D51:R51" si="10">+D33+D38+D40+D41+D42+D43+D44+D45+D46</f>
        <v>99.999999999999986</v>
      </c>
      <c r="E51" s="32">
        <f t="shared" si="10"/>
        <v>100</v>
      </c>
      <c r="F51" s="32">
        <f t="shared" si="10"/>
        <v>100</v>
      </c>
      <c r="G51" s="32">
        <f t="shared" si="10"/>
        <v>99.999999999999986</v>
      </c>
      <c r="H51" s="32">
        <f t="shared" si="10"/>
        <v>100.00000000000001</v>
      </c>
      <c r="I51" s="32">
        <f t="shared" si="10"/>
        <v>100</v>
      </c>
      <c r="J51" s="32">
        <f t="shared" si="10"/>
        <v>99.999999999999986</v>
      </c>
      <c r="K51" s="32">
        <f t="shared" si="10"/>
        <v>100.00000000000001</v>
      </c>
      <c r="L51" s="32">
        <f t="shared" si="10"/>
        <v>100</v>
      </c>
      <c r="M51" s="32">
        <f t="shared" si="10"/>
        <v>99.999999999999986</v>
      </c>
      <c r="N51" s="32">
        <f t="shared" si="10"/>
        <v>100.00000000000001</v>
      </c>
      <c r="O51" s="32">
        <f t="shared" si="10"/>
        <v>100</v>
      </c>
      <c r="P51" s="32">
        <f t="shared" si="10"/>
        <v>100</v>
      </c>
      <c r="Q51" s="32">
        <f t="shared" si="10"/>
        <v>99.999999999999986</v>
      </c>
      <c r="R51" s="32">
        <f t="shared" si="10"/>
        <v>99.999999999999986</v>
      </c>
      <c r="S51" s="32">
        <f>+S33+S38+S40+S41+S42+S43+S44+S45+S46</f>
        <v>100.00000000000001</v>
      </c>
      <c r="T51" s="32">
        <f>+T33+T38+T40+T41+T42+T43+T44+T45+T46</f>
        <v>100</v>
      </c>
      <c r="U51" s="32">
        <f>+U33+U38+U40+U41+U42+U43+U44+U45+U46</f>
        <v>100</v>
      </c>
      <c r="V51" s="32">
        <f>+V33+V38+V40+V41+V42+V43+V44+V45+V46</f>
        <v>100</v>
      </c>
      <c r="W51" s="32">
        <f>+W33+W38+W40+W41+W42+W43+W44+W45+W46</f>
        <v>100</v>
      </c>
    </row>
    <row r="52" spans="1:23" ht="18" customHeight="1" x14ac:dyDescent="0.15"/>
    <row r="53" spans="1:23" ht="18" customHeight="1" x14ac:dyDescent="0.15"/>
    <row r="54" spans="1:23" ht="18" customHeight="1" x14ac:dyDescent="0.15"/>
    <row r="55" spans="1:23" ht="18" customHeight="1" x14ac:dyDescent="0.15"/>
    <row r="56" spans="1:23" ht="18" customHeight="1" x14ac:dyDescent="0.15"/>
    <row r="57" spans="1:23" ht="18" customHeight="1" x14ac:dyDescent="0.15"/>
    <row r="58" spans="1:23" ht="18" customHeight="1" x14ac:dyDescent="0.15"/>
    <row r="59" spans="1:23" ht="18" customHeight="1" x14ac:dyDescent="0.15"/>
    <row r="60" spans="1:23" ht="18" customHeight="1" x14ac:dyDescent="0.15"/>
    <row r="61" spans="1:23" ht="18" customHeight="1" x14ac:dyDescent="0.15"/>
    <row r="62" spans="1:23" ht="18" customHeight="1" x14ac:dyDescent="0.15"/>
    <row r="63" spans="1:23" ht="18" customHeight="1" x14ac:dyDescent="0.15"/>
    <row r="64" spans="1:23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  <row r="476" ht="15" customHeight="1" x14ac:dyDescent="0.15"/>
    <row r="477" ht="15" customHeight="1" x14ac:dyDescent="0.15"/>
    <row r="478" ht="15" customHeight="1" x14ac:dyDescent="0.15"/>
    <row r="479" ht="15" customHeight="1" x14ac:dyDescent="0.15"/>
    <row r="480" ht="15" customHeight="1" x14ac:dyDescent="0.15"/>
    <row r="481" ht="15" customHeight="1" x14ac:dyDescent="0.15"/>
    <row r="482" ht="15" customHeight="1" x14ac:dyDescent="0.15"/>
    <row r="483" ht="15" customHeight="1" x14ac:dyDescent="0.15"/>
    <row r="484" ht="15" customHeight="1" x14ac:dyDescent="0.15"/>
    <row r="485" ht="15" customHeight="1" x14ac:dyDescent="0.15"/>
    <row r="486" ht="15" customHeight="1" x14ac:dyDescent="0.15"/>
    <row r="487" ht="15" customHeight="1" x14ac:dyDescent="0.15"/>
    <row r="488" ht="15" customHeight="1" x14ac:dyDescent="0.15"/>
    <row r="489" ht="15" customHeight="1" x14ac:dyDescent="0.15"/>
    <row r="490" ht="15" customHeight="1" x14ac:dyDescent="0.15"/>
    <row r="491" ht="15" customHeight="1" x14ac:dyDescent="0.15"/>
    <row r="492" ht="15" customHeight="1" x14ac:dyDescent="0.15"/>
    <row r="493" ht="15" customHeight="1" x14ac:dyDescent="0.15"/>
    <row r="494" ht="15" customHeight="1" x14ac:dyDescent="0.15"/>
    <row r="495" ht="15" customHeight="1" x14ac:dyDescent="0.15"/>
    <row r="496" ht="15" customHeight="1" x14ac:dyDescent="0.15"/>
    <row r="497" ht="15" customHeight="1" x14ac:dyDescent="0.15"/>
    <row r="498" ht="15" customHeight="1" x14ac:dyDescent="0.15"/>
    <row r="499" ht="15" customHeight="1" x14ac:dyDescent="0.15"/>
    <row r="500" ht="15" customHeight="1" x14ac:dyDescent="0.15"/>
    <row r="501" ht="15" customHeight="1" x14ac:dyDescent="0.15"/>
    <row r="502" ht="15" customHeight="1" x14ac:dyDescent="0.15"/>
    <row r="503" ht="15" customHeight="1" x14ac:dyDescent="0.15"/>
    <row r="504" ht="15" customHeight="1" x14ac:dyDescent="0.15"/>
    <row r="505" ht="15" customHeight="1" x14ac:dyDescent="0.15"/>
    <row r="506" ht="15" customHeight="1" x14ac:dyDescent="0.15"/>
    <row r="507" ht="15" customHeight="1" x14ac:dyDescent="0.15"/>
    <row r="508" ht="15" customHeight="1" x14ac:dyDescent="0.15"/>
    <row r="509" ht="15" customHeight="1" x14ac:dyDescent="0.15"/>
    <row r="510" ht="15" customHeight="1" x14ac:dyDescent="0.15"/>
    <row r="511" ht="15" customHeight="1" x14ac:dyDescent="0.15"/>
    <row r="512" ht="15" customHeight="1" x14ac:dyDescent="0.15"/>
    <row r="513" ht="15" customHeight="1" x14ac:dyDescent="0.15"/>
    <row r="514" ht="15" customHeight="1" x14ac:dyDescent="0.15"/>
    <row r="515" ht="15" customHeight="1" x14ac:dyDescent="0.15"/>
    <row r="516" ht="15" customHeight="1" x14ac:dyDescent="0.15"/>
  </sheetData>
  <phoneticPr fontId="2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Z64"/>
  <sheetViews>
    <sheetView view="pageBreakPreview" topLeftCell="O1" zoomScale="90" zoomScaleNormal="100" zoomScaleSheetLayoutView="90" workbookViewId="0">
      <selection activeCell="Z4" sqref="Z4"/>
    </sheetView>
  </sheetViews>
  <sheetFormatPr defaultColWidth="9" defaultRowHeight="12" x14ac:dyDescent="0.15"/>
  <cols>
    <col min="1" max="1" width="24.77734375" style="13" customWidth="1"/>
    <col min="2" max="3" width="8.6640625" style="13" hidden="1" customWidth="1"/>
    <col min="4" max="9" width="8.6640625" style="13" customWidth="1"/>
    <col min="10" max="11" width="8.6640625" style="10" customWidth="1"/>
    <col min="12" max="13" width="8.6640625" style="13" customWidth="1"/>
    <col min="14" max="14" width="9.6640625" style="13" customWidth="1"/>
    <col min="15" max="16384" width="9" style="13"/>
  </cols>
  <sheetData>
    <row r="1" spans="1:26" ht="18" customHeight="1" x14ac:dyDescent="0.2">
      <c r="A1" s="30" t="s">
        <v>97</v>
      </c>
      <c r="L1" s="71" t="str">
        <f>[3]財政指標!$M$1</f>
        <v>岩舟町</v>
      </c>
      <c r="W1" s="71" t="str">
        <f>[3]財政指標!$M$1</f>
        <v>岩舟町</v>
      </c>
    </row>
    <row r="2" spans="1:26" ht="18" customHeight="1" x14ac:dyDescent="0.15">
      <c r="M2" s="22" t="s">
        <v>169</v>
      </c>
      <c r="V2" s="22"/>
      <c r="W2" s="22"/>
      <c r="X2" s="22"/>
      <c r="Y2" s="22"/>
      <c r="Z2" s="22" t="s">
        <v>169</v>
      </c>
    </row>
    <row r="3" spans="1:26" s="155" customFormat="1" ht="18" customHeight="1" x14ac:dyDescent="0.2">
      <c r="A3" s="58"/>
      <c r="B3" s="58" t="s">
        <v>10</v>
      </c>
      <c r="C3" s="58" t="s">
        <v>85</v>
      </c>
      <c r="D3" s="58" t="s">
        <v>205</v>
      </c>
      <c r="E3" s="58" t="s">
        <v>206</v>
      </c>
      <c r="F3" s="58" t="s">
        <v>88</v>
      </c>
      <c r="G3" s="58" t="s">
        <v>207</v>
      </c>
      <c r="H3" s="58" t="s">
        <v>90</v>
      </c>
      <c r="I3" s="58" t="s">
        <v>208</v>
      </c>
      <c r="J3" s="57" t="s">
        <v>209</v>
      </c>
      <c r="K3" s="57" t="s">
        <v>210</v>
      </c>
      <c r="L3" s="58" t="s">
        <v>83</v>
      </c>
      <c r="M3" s="58" t="s">
        <v>174</v>
      </c>
      <c r="N3" s="58" t="s">
        <v>182</v>
      </c>
      <c r="O3" s="48" t="s">
        <v>212</v>
      </c>
      <c r="P3" s="48" t="s">
        <v>213</v>
      </c>
      <c r="Q3" s="48" t="s">
        <v>214</v>
      </c>
      <c r="R3" s="48" t="s">
        <v>215</v>
      </c>
      <c r="S3" s="48" t="s">
        <v>216</v>
      </c>
      <c r="T3" s="48" t="s">
        <v>217</v>
      </c>
      <c r="U3" s="48" t="s">
        <v>218</v>
      </c>
      <c r="V3" s="48" t="s">
        <v>280</v>
      </c>
      <c r="W3" s="48" t="s">
        <v>281</v>
      </c>
      <c r="X3" s="48" t="s">
        <v>315</v>
      </c>
      <c r="Y3" s="48" t="s">
        <v>286</v>
      </c>
      <c r="Z3" s="48" t="s">
        <v>288</v>
      </c>
    </row>
    <row r="4" spans="1:26" ht="18" customHeight="1" x14ac:dyDescent="0.15">
      <c r="A4" s="14" t="s">
        <v>40</v>
      </c>
      <c r="B4" s="16">
        <f t="shared" ref="B4:P4" si="0">SUM(B5:B8)</f>
        <v>0</v>
      </c>
      <c r="C4" s="16">
        <f t="shared" si="0"/>
        <v>0</v>
      </c>
      <c r="D4" s="16">
        <f t="shared" si="0"/>
        <v>972719</v>
      </c>
      <c r="E4" s="16">
        <f t="shared" si="0"/>
        <v>1079203</v>
      </c>
      <c r="F4" s="16">
        <f t="shared" si="0"/>
        <v>972563</v>
      </c>
      <c r="G4" s="16">
        <f t="shared" si="0"/>
        <v>775488</v>
      </c>
      <c r="H4" s="16">
        <f t="shared" si="0"/>
        <v>826610</v>
      </c>
      <c r="I4" s="16">
        <f t="shared" si="0"/>
        <v>814441</v>
      </c>
      <c r="J4" s="16">
        <f t="shared" si="0"/>
        <v>906295</v>
      </c>
      <c r="K4" s="16">
        <f t="shared" si="0"/>
        <v>794682</v>
      </c>
      <c r="L4" s="16">
        <f t="shared" si="0"/>
        <v>765373</v>
      </c>
      <c r="M4" s="16">
        <f t="shared" si="0"/>
        <v>745665</v>
      </c>
      <c r="N4" s="16">
        <f t="shared" si="0"/>
        <v>751372</v>
      </c>
      <c r="O4" s="16">
        <f t="shared" si="0"/>
        <v>705801</v>
      </c>
      <c r="P4" s="16">
        <f t="shared" si="0"/>
        <v>651532</v>
      </c>
      <c r="Q4" s="16">
        <f>SUM(Q5:Q8)</f>
        <v>650905</v>
      </c>
      <c r="R4" s="16">
        <f>SUM(R5:R8)</f>
        <v>687927</v>
      </c>
      <c r="S4" s="16">
        <f>SUM(S5:S8)</f>
        <v>774337</v>
      </c>
      <c r="T4" s="16">
        <f>SUM(T5:T8)</f>
        <v>966497</v>
      </c>
      <c r="U4" s="16">
        <f>SUM(U5:U8)</f>
        <v>980243</v>
      </c>
      <c r="V4" s="16">
        <v>928396</v>
      </c>
      <c r="W4" s="16">
        <v>836732</v>
      </c>
      <c r="X4" s="16">
        <v>850430</v>
      </c>
      <c r="Y4" s="16">
        <v>887668</v>
      </c>
      <c r="Z4" s="16">
        <v>888194</v>
      </c>
    </row>
    <row r="5" spans="1:26" ht="18" customHeight="1" x14ac:dyDescent="0.15">
      <c r="A5" s="14" t="s">
        <v>41</v>
      </c>
      <c r="B5" s="16"/>
      <c r="C5" s="16"/>
      <c r="D5" s="16">
        <v>9679</v>
      </c>
      <c r="E5" s="16">
        <v>9857</v>
      </c>
      <c r="F5" s="16">
        <v>10046</v>
      </c>
      <c r="G5" s="16">
        <v>10209</v>
      </c>
      <c r="H5" s="16">
        <v>10448</v>
      </c>
      <c r="I5" s="16">
        <v>13620</v>
      </c>
      <c r="J5" s="16">
        <v>14680</v>
      </c>
      <c r="K5" s="16">
        <v>14584</v>
      </c>
      <c r="L5" s="16">
        <v>14053</v>
      </c>
      <c r="M5" s="16">
        <v>13771</v>
      </c>
      <c r="N5" s="16">
        <v>14681</v>
      </c>
      <c r="O5" s="16">
        <v>14793</v>
      </c>
      <c r="P5" s="16">
        <v>13529</v>
      </c>
      <c r="Q5" s="16">
        <v>20361</v>
      </c>
      <c r="R5" s="16">
        <v>22628</v>
      </c>
      <c r="S5" s="16">
        <v>25704</v>
      </c>
      <c r="T5" s="16">
        <v>25832</v>
      </c>
      <c r="U5" s="16">
        <v>25735</v>
      </c>
      <c r="V5" s="16">
        <v>27494</v>
      </c>
      <c r="W5" s="16">
        <v>26566</v>
      </c>
      <c r="X5" s="16">
        <v>26197</v>
      </c>
      <c r="Y5" s="16">
        <v>26527</v>
      </c>
      <c r="Z5" s="16">
        <v>25187</v>
      </c>
    </row>
    <row r="6" spans="1:26" ht="18" customHeight="1" x14ac:dyDescent="0.15">
      <c r="A6" s="14" t="s">
        <v>42</v>
      </c>
      <c r="B6" s="17"/>
      <c r="C6" s="17"/>
      <c r="D6" s="17">
        <v>731228</v>
      </c>
      <c r="E6" s="17">
        <v>854774</v>
      </c>
      <c r="F6" s="17">
        <v>774796</v>
      </c>
      <c r="G6" s="17">
        <v>594500</v>
      </c>
      <c r="H6" s="17">
        <v>640891</v>
      </c>
      <c r="I6" s="17">
        <v>631848</v>
      </c>
      <c r="J6" s="17">
        <v>716747</v>
      </c>
      <c r="K6" s="17">
        <v>627853</v>
      </c>
      <c r="L6" s="17">
        <v>597234</v>
      </c>
      <c r="M6" s="17">
        <v>571915</v>
      </c>
      <c r="N6" s="17">
        <v>576368</v>
      </c>
      <c r="O6" s="17">
        <v>561271</v>
      </c>
      <c r="P6" s="17">
        <v>513302</v>
      </c>
      <c r="Q6" s="17">
        <v>486763</v>
      </c>
      <c r="R6" s="17">
        <v>513825</v>
      </c>
      <c r="S6" s="17">
        <v>579684</v>
      </c>
      <c r="T6" s="17">
        <v>789079</v>
      </c>
      <c r="U6" s="17">
        <v>812534</v>
      </c>
      <c r="V6" s="17">
        <v>793225</v>
      </c>
      <c r="W6" s="17">
        <v>696140</v>
      </c>
      <c r="X6" s="17">
        <v>706183</v>
      </c>
      <c r="Y6" s="17">
        <v>740192</v>
      </c>
      <c r="Z6" s="17">
        <v>705401</v>
      </c>
    </row>
    <row r="7" spans="1:26" ht="18" customHeight="1" x14ac:dyDescent="0.15">
      <c r="A7" s="14" t="s">
        <v>43</v>
      </c>
      <c r="B7" s="17"/>
      <c r="C7" s="17"/>
      <c r="D7" s="17">
        <v>30936</v>
      </c>
      <c r="E7" s="17">
        <v>33089</v>
      </c>
      <c r="F7" s="17">
        <v>33993</v>
      </c>
      <c r="G7" s="17">
        <v>42233</v>
      </c>
      <c r="H7" s="17">
        <v>46070</v>
      </c>
      <c r="I7" s="17">
        <v>42419</v>
      </c>
      <c r="J7" s="17">
        <v>42142</v>
      </c>
      <c r="K7" s="17">
        <v>43388</v>
      </c>
      <c r="L7" s="17">
        <v>42050</v>
      </c>
      <c r="M7" s="17">
        <v>44756</v>
      </c>
      <c r="N7" s="17">
        <v>44556</v>
      </c>
      <c r="O7" s="17">
        <v>43220</v>
      </c>
      <c r="P7" s="17">
        <v>45109</v>
      </c>
      <c r="Q7" s="17">
        <v>47134</v>
      </c>
      <c r="R7" s="17">
        <v>46908</v>
      </c>
      <c r="S7" s="17">
        <v>46595</v>
      </c>
      <c r="T7" s="17">
        <v>47000</v>
      </c>
      <c r="U7" s="17">
        <v>46353</v>
      </c>
      <c r="V7" s="17">
        <v>46642</v>
      </c>
      <c r="W7" s="17">
        <v>48149</v>
      </c>
      <c r="X7" s="17">
        <v>47117</v>
      </c>
      <c r="Y7" s="17">
        <v>48185</v>
      </c>
      <c r="Z7" s="17">
        <v>46732</v>
      </c>
    </row>
    <row r="8" spans="1:26" ht="18" customHeight="1" x14ac:dyDescent="0.15">
      <c r="A8" s="14" t="s">
        <v>44</v>
      </c>
      <c r="B8" s="17"/>
      <c r="C8" s="17"/>
      <c r="D8" s="17">
        <v>200876</v>
      </c>
      <c r="E8" s="17">
        <v>181483</v>
      </c>
      <c r="F8" s="17">
        <v>153728</v>
      </c>
      <c r="G8" s="17">
        <v>128546</v>
      </c>
      <c r="H8" s="17">
        <v>129201</v>
      </c>
      <c r="I8" s="17">
        <v>126554</v>
      </c>
      <c r="J8" s="17">
        <v>132726</v>
      </c>
      <c r="K8" s="17">
        <v>108857</v>
      </c>
      <c r="L8" s="17">
        <v>112036</v>
      </c>
      <c r="M8" s="17">
        <v>115223</v>
      </c>
      <c r="N8" s="17">
        <v>115767</v>
      </c>
      <c r="O8" s="17">
        <v>86517</v>
      </c>
      <c r="P8" s="17">
        <v>79592</v>
      </c>
      <c r="Q8" s="17">
        <v>96647</v>
      </c>
      <c r="R8" s="17">
        <v>104566</v>
      </c>
      <c r="S8" s="17">
        <v>122354</v>
      </c>
      <c r="T8" s="17">
        <v>104586</v>
      </c>
      <c r="U8" s="17">
        <v>95621</v>
      </c>
      <c r="V8" s="17">
        <v>61035</v>
      </c>
      <c r="W8" s="17">
        <v>65877</v>
      </c>
      <c r="X8" s="17">
        <v>70933</v>
      </c>
      <c r="Y8" s="17">
        <v>72764</v>
      </c>
      <c r="Z8" s="17">
        <v>110874</v>
      </c>
    </row>
    <row r="9" spans="1:26" ht="18" customHeight="1" x14ac:dyDescent="0.15">
      <c r="A9" s="14" t="s">
        <v>45</v>
      </c>
      <c r="B9" s="16"/>
      <c r="C9" s="16"/>
      <c r="D9" s="16">
        <v>685692</v>
      </c>
      <c r="E9" s="16">
        <v>758253</v>
      </c>
      <c r="F9" s="16">
        <v>798587</v>
      </c>
      <c r="G9" s="16">
        <v>920781</v>
      </c>
      <c r="H9" s="16">
        <v>973394</v>
      </c>
      <c r="I9" s="16">
        <v>1058264</v>
      </c>
      <c r="J9" s="16">
        <v>1046711</v>
      </c>
      <c r="K9" s="16">
        <v>1082166</v>
      </c>
      <c r="L9" s="16">
        <v>1116384</v>
      </c>
      <c r="M9" s="16">
        <v>1076293</v>
      </c>
      <c r="N9" s="16">
        <v>1118456</v>
      </c>
      <c r="O9" s="16">
        <v>1129900</v>
      </c>
      <c r="P9" s="16">
        <v>1089730</v>
      </c>
      <c r="Q9" s="16">
        <v>1125657</v>
      </c>
      <c r="R9" s="16">
        <v>1092206</v>
      </c>
      <c r="S9" s="16">
        <v>1048703</v>
      </c>
      <c r="T9" s="16">
        <v>1074915</v>
      </c>
      <c r="U9" s="16">
        <v>1099614</v>
      </c>
      <c r="V9" s="16">
        <v>1051551</v>
      </c>
      <c r="W9" s="16">
        <v>1041412</v>
      </c>
      <c r="X9" s="16">
        <v>1050100</v>
      </c>
      <c r="Y9" s="16">
        <v>983039</v>
      </c>
      <c r="Z9" s="16">
        <v>976004</v>
      </c>
    </row>
    <row r="10" spans="1:26" ht="18" customHeight="1" x14ac:dyDescent="0.15">
      <c r="A10" s="14" t="s">
        <v>46</v>
      </c>
      <c r="B10" s="16"/>
      <c r="C10" s="16"/>
      <c r="D10" s="16">
        <v>685691</v>
      </c>
      <c r="E10" s="16">
        <v>758252</v>
      </c>
      <c r="F10" s="16">
        <v>798586</v>
      </c>
      <c r="G10" s="16">
        <v>920781</v>
      </c>
      <c r="H10" s="16">
        <v>973394</v>
      </c>
      <c r="I10" s="16">
        <v>1058264</v>
      </c>
      <c r="J10" s="16">
        <v>1046711</v>
      </c>
      <c r="K10" s="16">
        <v>1082166</v>
      </c>
      <c r="L10" s="16">
        <v>1116384</v>
      </c>
      <c r="M10" s="16">
        <v>1076293</v>
      </c>
      <c r="N10" s="16">
        <v>1118456</v>
      </c>
      <c r="O10" s="16">
        <v>1129900</v>
      </c>
      <c r="P10" s="16">
        <v>1089730</v>
      </c>
      <c r="Q10" s="16">
        <v>1125566</v>
      </c>
      <c r="R10" s="16">
        <v>1092067</v>
      </c>
      <c r="S10" s="16">
        <v>1048607</v>
      </c>
      <c r="T10" s="16">
        <v>1074810</v>
      </c>
      <c r="U10" s="16">
        <v>1099614</v>
      </c>
      <c r="V10" s="16">
        <v>1051551</v>
      </c>
      <c r="W10" s="16">
        <v>1041412</v>
      </c>
      <c r="X10" s="16">
        <v>1050100</v>
      </c>
      <c r="Y10" s="16">
        <v>983039</v>
      </c>
      <c r="Z10" s="16">
        <v>976004</v>
      </c>
    </row>
    <row r="11" spans="1:26" ht="18" customHeight="1" x14ac:dyDescent="0.15">
      <c r="A11" s="14" t="s">
        <v>47</v>
      </c>
      <c r="B11" s="16"/>
      <c r="C11" s="16"/>
      <c r="D11" s="16">
        <v>20120</v>
      </c>
      <c r="E11" s="16">
        <v>20788</v>
      </c>
      <c r="F11" s="16">
        <v>21438</v>
      </c>
      <c r="G11" s="16">
        <v>21889</v>
      </c>
      <c r="H11" s="16">
        <v>21850</v>
      </c>
      <c r="I11" s="16">
        <v>22609</v>
      </c>
      <c r="J11" s="16">
        <v>23252</v>
      </c>
      <c r="K11" s="16">
        <v>23755</v>
      </c>
      <c r="L11" s="16">
        <v>24171</v>
      </c>
      <c r="M11" s="16">
        <v>25054</v>
      </c>
      <c r="N11" s="16">
        <v>26524</v>
      </c>
      <c r="O11" s="16">
        <v>27859</v>
      </c>
      <c r="P11" s="16">
        <v>28651</v>
      </c>
      <c r="Q11" s="16">
        <v>29659</v>
      </c>
      <c r="R11" s="16">
        <v>30768</v>
      </c>
      <c r="S11" s="16">
        <v>31613</v>
      </c>
      <c r="T11" s="16">
        <v>33246</v>
      </c>
      <c r="U11" s="16">
        <v>34463</v>
      </c>
      <c r="V11" s="16">
        <v>35863</v>
      </c>
      <c r="W11" s="16">
        <v>36939</v>
      </c>
      <c r="X11" s="16">
        <v>37641</v>
      </c>
      <c r="Y11" s="16">
        <v>38178</v>
      </c>
      <c r="Z11" s="16">
        <v>39300</v>
      </c>
    </row>
    <row r="12" spans="1:26" ht="18" customHeight="1" x14ac:dyDescent="0.15">
      <c r="A12" s="14" t="s">
        <v>48</v>
      </c>
      <c r="B12" s="16"/>
      <c r="C12" s="16"/>
      <c r="D12" s="16">
        <v>74511</v>
      </c>
      <c r="E12" s="16">
        <v>74199</v>
      </c>
      <c r="F12" s="16">
        <v>79214</v>
      </c>
      <c r="G12" s="16">
        <v>80894</v>
      </c>
      <c r="H12" s="16">
        <v>82608</v>
      </c>
      <c r="I12" s="16">
        <v>79128</v>
      </c>
      <c r="J12" s="16">
        <v>93767</v>
      </c>
      <c r="K12" s="16">
        <v>93181</v>
      </c>
      <c r="L12" s="16">
        <v>101364</v>
      </c>
      <c r="M12" s="16">
        <v>103590</v>
      </c>
      <c r="N12" s="16">
        <v>104141</v>
      </c>
      <c r="O12" s="16">
        <v>101786</v>
      </c>
      <c r="P12" s="16">
        <v>99253</v>
      </c>
      <c r="Q12" s="16">
        <v>99146</v>
      </c>
      <c r="R12" s="16">
        <v>94705</v>
      </c>
      <c r="S12" s="16">
        <v>96128</v>
      </c>
      <c r="T12" s="16">
        <v>95289</v>
      </c>
      <c r="U12" s="16">
        <v>90097</v>
      </c>
      <c r="V12" s="16">
        <v>87570</v>
      </c>
      <c r="W12" s="16">
        <v>94991</v>
      </c>
      <c r="X12" s="16">
        <v>109509</v>
      </c>
      <c r="Y12" s="16">
        <v>121165</v>
      </c>
      <c r="Z12" s="16">
        <v>135572</v>
      </c>
    </row>
    <row r="13" spans="1:26" ht="18" customHeight="1" x14ac:dyDescent="0.15">
      <c r="A13" s="14" t="s">
        <v>49</v>
      </c>
      <c r="B13" s="16"/>
      <c r="C13" s="16"/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</row>
    <row r="14" spans="1:26" ht="18" customHeight="1" x14ac:dyDescent="0.15">
      <c r="A14" s="14" t="s">
        <v>50</v>
      </c>
      <c r="B14" s="16"/>
      <c r="C14" s="16"/>
      <c r="D14" s="16">
        <v>40695</v>
      </c>
      <c r="E14" s="16">
        <v>37273</v>
      </c>
      <c r="F14" s="16">
        <v>45687</v>
      </c>
      <c r="G14" s="16">
        <v>42001</v>
      </c>
      <c r="H14" s="16">
        <v>32059</v>
      </c>
      <c r="I14" s="16">
        <v>28495</v>
      </c>
      <c r="J14" s="16">
        <v>19832</v>
      </c>
      <c r="K14" s="16">
        <v>22023</v>
      </c>
      <c r="L14" s="16">
        <v>16741</v>
      </c>
      <c r="M14" s="16">
        <v>16592</v>
      </c>
      <c r="N14" s="16">
        <v>11337</v>
      </c>
      <c r="O14" s="16">
        <v>10868</v>
      </c>
      <c r="P14" s="16">
        <v>120</v>
      </c>
      <c r="Q14" s="16">
        <v>60</v>
      </c>
      <c r="R14" s="16">
        <v>140</v>
      </c>
      <c r="S14" s="16">
        <v>120</v>
      </c>
      <c r="T14" s="16">
        <v>120</v>
      </c>
      <c r="U14" s="16">
        <v>120</v>
      </c>
      <c r="V14" s="16">
        <v>120</v>
      </c>
      <c r="W14" s="16">
        <v>120</v>
      </c>
      <c r="X14" s="16">
        <v>120</v>
      </c>
      <c r="Y14" s="16">
        <v>120</v>
      </c>
      <c r="Z14" s="16">
        <v>100</v>
      </c>
    </row>
    <row r="15" spans="1:26" ht="18" customHeight="1" x14ac:dyDescent="0.15">
      <c r="A15" s="14" t="s">
        <v>51</v>
      </c>
      <c r="B15" s="16"/>
      <c r="C15" s="16"/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</row>
    <row r="16" spans="1:26" ht="18" customHeight="1" x14ac:dyDescent="0.15">
      <c r="A16" s="14" t="s">
        <v>52</v>
      </c>
      <c r="B16" s="16"/>
      <c r="C16" s="16"/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</row>
    <row r="17" spans="1:26" ht="18" customHeight="1" x14ac:dyDescent="0.15">
      <c r="A17" s="14" t="s">
        <v>53</v>
      </c>
      <c r="B17" s="17">
        <f t="shared" ref="B17:V17" si="1">SUM(B18:B21)</f>
        <v>0</v>
      </c>
      <c r="C17" s="17">
        <f t="shared" si="1"/>
        <v>0</v>
      </c>
      <c r="D17" s="17">
        <f t="shared" si="1"/>
        <v>0</v>
      </c>
      <c r="E17" s="17">
        <f t="shared" si="1"/>
        <v>0</v>
      </c>
      <c r="F17" s="17">
        <f t="shared" si="1"/>
        <v>0</v>
      </c>
      <c r="G17" s="17">
        <f t="shared" si="1"/>
        <v>0</v>
      </c>
      <c r="H17" s="17">
        <f t="shared" si="1"/>
        <v>0</v>
      </c>
      <c r="I17" s="17">
        <f t="shared" si="1"/>
        <v>0</v>
      </c>
      <c r="J17" s="17">
        <f t="shared" si="1"/>
        <v>0</v>
      </c>
      <c r="K17" s="17">
        <f t="shared" si="1"/>
        <v>0</v>
      </c>
      <c r="L17" s="17">
        <f t="shared" si="1"/>
        <v>0</v>
      </c>
      <c r="M17" s="17">
        <f t="shared" si="1"/>
        <v>0</v>
      </c>
      <c r="N17" s="17">
        <f t="shared" si="1"/>
        <v>0</v>
      </c>
      <c r="O17" s="17">
        <f t="shared" si="1"/>
        <v>0</v>
      </c>
      <c r="P17" s="17">
        <f t="shared" si="1"/>
        <v>0</v>
      </c>
      <c r="Q17" s="17">
        <f t="shared" si="1"/>
        <v>0</v>
      </c>
      <c r="R17" s="17">
        <f t="shared" si="1"/>
        <v>0</v>
      </c>
      <c r="S17" s="17">
        <f t="shared" si="1"/>
        <v>0</v>
      </c>
      <c r="T17" s="17">
        <f t="shared" si="1"/>
        <v>0</v>
      </c>
      <c r="U17" s="17">
        <f t="shared" si="1"/>
        <v>0</v>
      </c>
      <c r="V17" s="17">
        <f t="shared" si="1"/>
        <v>0</v>
      </c>
      <c r="W17" s="17">
        <f>SUM(W18:W21)</f>
        <v>0</v>
      </c>
      <c r="X17" s="17">
        <f>SUM(X18:X21)</f>
        <v>0</v>
      </c>
      <c r="Y17" s="17">
        <f t="shared" ref="Y17:Z17" si="2">SUM(Y18:Y21)</f>
        <v>0</v>
      </c>
      <c r="Z17" s="17">
        <f t="shared" si="2"/>
        <v>0</v>
      </c>
    </row>
    <row r="18" spans="1:26" ht="18" customHeight="1" x14ac:dyDescent="0.15">
      <c r="A18" s="14" t="s">
        <v>54</v>
      </c>
      <c r="B18" s="17"/>
      <c r="C18" s="17"/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</row>
    <row r="19" spans="1:26" ht="18" customHeight="1" x14ac:dyDescent="0.15">
      <c r="A19" s="14" t="s">
        <v>55</v>
      </c>
      <c r="B19" s="16"/>
      <c r="C19" s="16"/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</row>
    <row r="20" spans="1:26" ht="18" customHeight="1" x14ac:dyDescent="0.15">
      <c r="A20" s="14" t="s">
        <v>56</v>
      </c>
      <c r="B20" s="16"/>
      <c r="C20" s="16"/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</row>
    <row r="21" spans="1:26" ht="18" customHeight="1" x14ac:dyDescent="0.15">
      <c r="A21" s="14" t="s">
        <v>57</v>
      </c>
      <c r="B21" s="16"/>
      <c r="C21" s="16"/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</row>
    <row r="22" spans="1:26" ht="18" customHeight="1" x14ac:dyDescent="0.15">
      <c r="A22" s="14" t="s">
        <v>58</v>
      </c>
      <c r="B22" s="17">
        <f t="shared" ref="B22:V22" si="3">+B4+B9+B11+B12+B13+B14+B15+B16+B17</f>
        <v>0</v>
      </c>
      <c r="C22" s="17">
        <f t="shared" si="3"/>
        <v>0</v>
      </c>
      <c r="D22" s="17">
        <f t="shared" si="3"/>
        <v>1793737</v>
      </c>
      <c r="E22" s="17">
        <f t="shared" si="3"/>
        <v>1969716</v>
      </c>
      <c r="F22" s="17">
        <f t="shared" si="3"/>
        <v>1917489</v>
      </c>
      <c r="G22" s="17">
        <f t="shared" si="3"/>
        <v>1841053</v>
      </c>
      <c r="H22" s="17">
        <f t="shared" si="3"/>
        <v>1936521</v>
      </c>
      <c r="I22" s="17">
        <f t="shared" si="3"/>
        <v>2002937</v>
      </c>
      <c r="J22" s="17">
        <f t="shared" si="3"/>
        <v>2089857</v>
      </c>
      <c r="K22" s="17">
        <f t="shared" si="3"/>
        <v>2015807</v>
      </c>
      <c r="L22" s="17">
        <f t="shared" si="3"/>
        <v>2024033</v>
      </c>
      <c r="M22" s="17">
        <f t="shared" si="3"/>
        <v>1967194</v>
      </c>
      <c r="N22" s="17">
        <f t="shared" si="3"/>
        <v>2011830</v>
      </c>
      <c r="O22" s="17">
        <f t="shared" si="3"/>
        <v>1976214</v>
      </c>
      <c r="P22" s="17">
        <f t="shared" si="3"/>
        <v>1869286</v>
      </c>
      <c r="Q22" s="17">
        <f t="shared" si="3"/>
        <v>1905427</v>
      </c>
      <c r="R22" s="17">
        <f t="shared" si="3"/>
        <v>1905746</v>
      </c>
      <c r="S22" s="17">
        <f t="shared" si="3"/>
        <v>1950901</v>
      </c>
      <c r="T22" s="17">
        <f t="shared" si="3"/>
        <v>2170067</v>
      </c>
      <c r="U22" s="17">
        <f t="shared" si="3"/>
        <v>2204537</v>
      </c>
      <c r="V22" s="17">
        <f t="shared" si="3"/>
        <v>2103500</v>
      </c>
      <c r="W22" s="17">
        <f>+W4+W9+W11+W12+W13+W14+W15+W16+W17</f>
        <v>2010194</v>
      </c>
      <c r="X22" s="17">
        <f>+X4+X9+X11+X12+X13+X14+X15+X16+X17</f>
        <v>2047800</v>
      </c>
      <c r="Y22" s="17">
        <f t="shared" ref="Y22:Z22" si="4">+Y4+Y9+Y11+Y12+Y13+Y14+Y15+Y16+Y17</f>
        <v>2030170</v>
      </c>
      <c r="Z22" s="17">
        <f t="shared" si="4"/>
        <v>2039170</v>
      </c>
    </row>
    <row r="23" spans="1:26" ht="18" customHeight="1" x14ac:dyDescent="0.15"/>
    <row r="24" spans="1:26" ht="18" customHeight="1" x14ac:dyDescent="0.15"/>
    <row r="25" spans="1:26" ht="18" customHeight="1" x14ac:dyDescent="0.15"/>
    <row r="26" spans="1:26" ht="18" customHeight="1" x14ac:dyDescent="0.15"/>
    <row r="27" spans="1:26" ht="18" customHeight="1" x14ac:dyDescent="0.15"/>
    <row r="28" spans="1:26" ht="18" customHeight="1" x14ac:dyDescent="0.15"/>
    <row r="29" spans="1:26" ht="18" customHeight="1" x14ac:dyDescent="0.15"/>
    <row r="30" spans="1:26" ht="18" customHeight="1" x14ac:dyDescent="0.2">
      <c r="A30" s="30" t="s">
        <v>100</v>
      </c>
      <c r="M30" s="71" t="str">
        <f>[3]財政指標!$M$1</f>
        <v>岩舟町</v>
      </c>
      <c r="P30" s="71"/>
      <c r="R30" s="71"/>
      <c r="S30" s="71"/>
      <c r="T30" s="71"/>
      <c r="U30" s="71"/>
      <c r="V30" s="71"/>
      <c r="W30" s="71"/>
      <c r="X30" s="71"/>
      <c r="Y30" s="71"/>
      <c r="Z30" s="71" t="str">
        <f>[3]財政指標!$M$1</f>
        <v>岩舟町</v>
      </c>
    </row>
    <row r="31" spans="1:26" ht="18" customHeight="1" x14ac:dyDescent="0.15"/>
    <row r="32" spans="1:26" s="155" customFormat="1" ht="18" customHeight="1" x14ac:dyDescent="0.2">
      <c r="A32" s="58"/>
      <c r="B32" s="58" t="s">
        <v>10</v>
      </c>
      <c r="C32" s="58" t="s">
        <v>85</v>
      </c>
      <c r="D32" s="58" t="s">
        <v>205</v>
      </c>
      <c r="E32" s="58" t="s">
        <v>206</v>
      </c>
      <c r="F32" s="58" t="s">
        <v>88</v>
      </c>
      <c r="G32" s="58" t="s">
        <v>207</v>
      </c>
      <c r="H32" s="58" t="s">
        <v>90</v>
      </c>
      <c r="I32" s="58" t="s">
        <v>208</v>
      </c>
      <c r="J32" s="57" t="s">
        <v>209</v>
      </c>
      <c r="K32" s="57" t="s">
        <v>210</v>
      </c>
      <c r="L32" s="58" t="s">
        <v>83</v>
      </c>
      <c r="M32" s="58" t="s">
        <v>174</v>
      </c>
      <c r="N32" s="58" t="s">
        <v>182</v>
      </c>
      <c r="O32" s="48" t="s">
        <v>212</v>
      </c>
      <c r="P32" s="48" t="s">
        <v>213</v>
      </c>
      <c r="Q32" s="48" t="s">
        <v>214</v>
      </c>
      <c r="R32" s="48" t="s">
        <v>215</v>
      </c>
      <c r="S32" s="48" t="s">
        <v>216</v>
      </c>
      <c r="T32" s="48" t="s">
        <v>217</v>
      </c>
      <c r="U32" s="48" t="s">
        <v>218</v>
      </c>
      <c r="V32" s="48" t="s">
        <v>280</v>
      </c>
      <c r="W32" s="48" t="s">
        <v>281</v>
      </c>
      <c r="X32" s="48" t="s">
        <v>315</v>
      </c>
      <c r="Y32" s="48" t="s">
        <v>286</v>
      </c>
      <c r="Z32" s="48" t="s">
        <v>288</v>
      </c>
    </row>
    <row r="33" spans="1:26" ht="18" customHeight="1" x14ac:dyDescent="0.15">
      <c r="A33" s="14" t="s">
        <v>40</v>
      </c>
      <c r="B33" s="31" t="e">
        <f>B4/B$22*100</f>
        <v>#DIV/0!</v>
      </c>
      <c r="C33" s="31" t="e">
        <f>C4/C$22*100</f>
        <v>#DIV/0!</v>
      </c>
      <c r="D33" s="31">
        <f t="shared" ref="D33:Z44" si="5">D4/D$22*100</f>
        <v>54.228629949652593</v>
      </c>
      <c r="E33" s="31">
        <f t="shared" si="5"/>
        <v>54.7897768003103</v>
      </c>
      <c r="F33" s="31">
        <f t="shared" si="5"/>
        <v>50.720656024623864</v>
      </c>
      <c r="G33" s="31">
        <f t="shared" si="5"/>
        <v>42.121981279191857</v>
      </c>
      <c r="H33" s="31">
        <f t="shared" si="5"/>
        <v>42.685310409750272</v>
      </c>
      <c r="I33" s="31">
        <f t="shared" si="5"/>
        <v>40.662337357590381</v>
      </c>
      <c r="J33" s="31">
        <f t="shared" si="5"/>
        <v>43.366364301480914</v>
      </c>
      <c r="K33" s="31">
        <f t="shared" si="5"/>
        <v>39.422524080926394</v>
      </c>
      <c r="L33" s="31">
        <f t="shared" si="5"/>
        <v>37.8142550047356</v>
      </c>
      <c r="M33" s="31">
        <f t="shared" si="5"/>
        <v>37.905005810306456</v>
      </c>
      <c r="N33" s="31">
        <f t="shared" si="5"/>
        <v>37.347688422978088</v>
      </c>
      <c r="O33" s="31">
        <f t="shared" si="5"/>
        <v>35.714806190017882</v>
      </c>
      <c r="P33" s="31">
        <f t="shared" si="5"/>
        <v>34.854591539229418</v>
      </c>
      <c r="Q33" s="31">
        <f t="shared" si="5"/>
        <v>34.160584477914924</v>
      </c>
      <c r="R33" s="31">
        <f t="shared" si="5"/>
        <v>36.09751771747127</v>
      </c>
      <c r="S33" s="31">
        <f t="shared" si="5"/>
        <v>39.691250350479088</v>
      </c>
      <c r="T33" s="31">
        <f t="shared" si="5"/>
        <v>44.537657132245222</v>
      </c>
      <c r="U33" s="31">
        <f t="shared" si="5"/>
        <v>44.464801452640621</v>
      </c>
      <c r="V33" s="31">
        <f t="shared" si="5"/>
        <v>44.135773710482532</v>
      </c>
      <c r="W33" s="31">
        <f t="shared" si="5"/>
        <v>41.624440228157084</v>
      </c>
      <c r="X33" s="31">
        <f t="shared" si="5"/>
        <v>41.528957906045513</v>
      </c>
      <c r="Y33" s="31">
        <f t="shared" si="5"/>
        <v>43.72382608352995</v>
      </c>
      <c r="Z33" s="31">
        <f t="shared" si="5"/>
        <v>43.556643144024285</v>
      </c>
    </row>
    <row r="34" spans="1:26" ht="18" customHeight="1" x14ac:dyDescent="0.15">
      <c r="A34" s="14" t="s">
        <v>41</v>
      </c>
      <c r="B34" s="31" t="e">
        <f t="shared" ref="B34:L49" si="6">B5/B$22*100</f>
        <v>#DIV/0!</v>
      </c>
      <c r="C34" s="31" t="e">
        <f t="shared" si="6"/>
        <v>#DIV/0!</v>
      </c>
      <c r="D34" s="31">
        <f t="shared" si="5"/>
        <v>0.53959972950326607</v>
      </c>
      <c r="E34" s="31">
        <f t="shared" si="5"/>
        <v>0.50042747279303201</v>
      </c>
      <c r="F34" s="31">
        <f t="shared" si="5"/>
        <v>0.52391434840043405</v>
      </c>
      <c r="G34" s="31">
        <f t="shared" si="5"/>
        <v>0.55451961459012855</v>
      </c>
      <c r="H34" s="31">
        <f t="shared" si="5"/>
        <v>0.53952422927507626</v>
      </c>
      <c r="I34" s="31">
        <f t="shared" si="5"/>
        <v>0.68000141791778779</v>
      </c>
      <c r="J34" s="31">
        <f t="shared" si="5"/>
        <v>0.70244040620961146</v>
      </c>
      <c r="K34" s="31">
        <f t="shared" si="5"/>
        <v>0.72348196032655898</v>
      </c>
      <c r="L34" s="31">
        <f t="shared" si="5"/>
        <v>0.69430686159761223</v>
      </c>
      <c r="M34" s="31">
        <f t="shared" si="5"/>
        <v>0.70003263531710647</v>
      </c>
      <c r="N34" s="31">
        <f t="shared" si="5"/>
        <v>0.72973362560454913</v>
      </c>
      <c r="O34" s="31">
        <f t="shared" si="5"/>
        <v>0.74855253530235089</v>
      </c>
      <c r="P34" s="31">
        <f t="shared" si="5"/>
        <v>0.72375227760759997</v>
      </c>
      <c r="Q34" s="31">
        <f t="shared" si="5"/>
        <v>1.0685793787954092</v>
      </c>
      <c r="R34" s="31">
        <f t="shared" si="5"/>
        <v>1.1873565522372866</v>
      </c>
      <c r="S34" s="31">
        <f t="shared" si="5"/>
        <v>1.3175450727638154</v>
      </c>
      <c r="T34" s="31">
        <f t="shared" si="5"/>
        <v>1.1903779929375453</v>
      </c>
      <c r="U34" s="31">
        <f t="shared" si="5"/>
        <v>1.1673653016483734</v>
      </c>
      <c r="V34" s="31">
        <f t="shared" si="5"/>
        <v>1.3070596624673163</v>
      </c>
      <c r="W34" s="31">
        <f t="shared" si="5"/>
        <v>1.321563988351373</v>
      </c>
      <c r="X34" s="31">
        <f t="shared" si="5"/>
        <v>1.2792753198554547</v>
      </c>
      <c r="Y34" s="31">
        <f t="shared" si="5"/>
        <v>1.3066393454735319</v>
      </c>
      <c r="Z34" s="31">
        <f t="shared" si="5"/>
        <v>1.2351594030904731</v>
      </c>
    </row>
    <row r="35" spans="1:26" ht="18" customHeight="1" x14ac:dyDescent="0.15">
      <c r="A35" s="14" t="s">
        <v>42</v>
      </c>
      <c r="B35" s="31" t="e">
        <f t="shared" si="6"/>
        <v>#DIV/0!</v>
      </c>
      <c r="C35" s="31" t="e">
        <f t="shared" si="6"/>
        <v>#DIV/0!</v>
      </c>
      <c r="D35" s="31">
        <f t="shared" si="5"/>
        <v>40.765619486022757</v>
      </c>
      <c r="E35" s="31">
        <f t="shared" si="5"/>
        <v>43.395799191355508</v>
      </c>
      <c r="F35" s="31">
        <f t="shared" si="5"/>
        <v>40.406802855192389</v>
      </c>
      <c r="G35" s="31">
        <f t="shared" si="5"/>
        <v>32.291302857658088</v>
      </c>
      <c r="H35" s="31">
        <f t="shared" si="5"/>
        <v>33.094967728209504</v>
      </c>
      <c r="I35" s="31">
        <f t="shared" si="5"/>
        <v>31.546074589465373</v>
      </c>
      <c r="J35" s="31">
        <f t="shared" si="5"/>
        <v>34.296461432528638</v>
      </c>
      <c r="K35" s="31">
        <f t="shared" si="5"/>
        <v>31.146483765558909</v>
      </c>
      <c r="L35" s="31">
        <f t="shared" si="5"/>
        <v>29.507127601180414</v>
      </c>
      <c r="M35" s="31">
        <f t="shared" si="5"/>
        <v>29.07262832237187</v>
      </c>
      <c r="N35" s="31">
        <f t="shared" si="5"/>
        <v>28.648941510962654</v>
      </c>
      <c r="O35" s="31">
        <f t="shared" si="5"/>
        <v>28.401326981794483</v>
      </c>
      <c r="P35" s="31">
        <f t="shared" si="5"/>
        <v>27.459789459718841</v>
      </c>
      <c r="Q35" s="31">
        <f t="shared" si="5"/>
        <v>25.546137427463766</v>
      </c>
      <c r="R35" s="31">
        <f t="shared" si="5"/>
        <v>26.961882643332324</v>
      </c>
      <c r="S35" s="31">
        <f t="shared" si="5"/>
        <v>29.713655382820551</v>
      </c>
      <c r="T35" s="31">
        <f t="shared" si="5"/>
        <v>36.361964860992771</v>
      </c>
      <c r="U35" s="31">
        <f t="shared" si="5"/>
        <v>36.857353720985401</v>
      </c>
      <c r="V35" s="31">
        <f t="shared" si="5"/>
        <v>37.709769431899218</v>
      </c>
      <c r="W35" s="31">
        <f t="shared" si="5"/>
        <v>34.630488400622028</v>
      </c>
      <c r="X35" s="31">
        <f t="shared" si="5"/>
        <v>34.484959468698115</v>
      </c>
      <c r="Y35" s="31">
        <f t="shared" si="5"/>
        <v>36.459606830955046</v>
      </c>
      <c r="Z35" s="31">
        <f t="shared" si="5"/>
        <v>34.592554813968427</v>
      </c>
    </row>
    <row r="36" spans="1:26" ht="18" customHeight="1" x14ac:dyDescent="0.15">
      <c r="A36" s="14" t="s">
        <v>43</v>
      </c>
      <c r="B36" s="31" t="e">
        <f t="shared" si="6"/>
        <v>#DIV/0!</v>
      </c>
      <c r="C36" s="31" t="e">
        <f t="shared" si="6"/>
        <v>#DIV/0!</v>
      </c>
      <c r="D36" s="31">
        <f t="shared" si="5"/>
        <v>1.7246675515975867</v>
      </c>
      <c r="E36" s="31">
        <f t="shared" si="5"/>
        <v>1.6798868466316972</v>
      </c>
      <c r="F36" s="31">
        <f t="shared" si="5"/>
        <v>1.7727872232904598</v>
      </c>
      <c r="G36" s="31">
        <f t="shared" si="5"/>
        <v>2.2939589463203935</v>
      </c>
      <c r="H36" s="31">
        <f t="shared" si="5"/>
        <v>2.3790085416063134</v>
      </c>
      <c r="I36" s="31">
        <f t="shared" si="5"/>
        <v>2.1178399520304434</v>
      </c>
      <c r="J36" s="31">
        <f t="shared" si="5"/>
        <v>2.0165016075262563</v>
      </c>
      <c r="K36" s="31">
        <f t="shared" si="5"/>
        <v>2.1523885967257779</v>
      </c>
      <c r="L36" s="31">
        <f t="shared" si="5"/>
        <v>2.0775352971023691</v>
      </c>
      <c r="M36" s="31">
        <f t="shared" si="5"/>
        <v>2.2751187732374132</v>
      </c>
      <c r="N36" s="31">
        <f t="shared" si="5"/>
        <v>2.2147000492089295</v>
      </c>
      <c r="O36" s="31">
        <f t="shared" si="5"/>
        <v>2.1870101112531333</v>
      </c>
      <c r="P36" s="31">
        <f t="shared" si="5"/>
        <v>2.4131673804864531</v>
      </c>
      <c r="Q36" s="31">
        <f t="shared" si="5"/>
        <v>2.4736712558392422</v>
      </c>
      <c r="R36" s="31">
        <f t="shared" si="5"/>
        <v>2.4613983185587167</v>
      </c>
      <c r="S36" s="31">
        <f t="shared" si="5"/>
        <v>2.3883836237717855</v>
      </c>
      <c r="T36" s="31">
        <f t="shared" si="5"/>
        <v>2.1658317462087577</v>
      </c>
      <c r="U36" s="31">
        <f t="shared" si="5"/>
        <v>2.1026183729281929</v>
      </c>
      <c r="V36" s="31">
        <f t="shared" si="5"/>
        <v>2.2173520323270739</v>
      </c>
      <c r="W36" s="31">
        <f t="shared" si="5"/>
        <v>2.3952414543073952</v>
      </c>
      <c r="X36" s="31">
        <f t="shared" si="5"/>
        <v>2.3008594589315363</v>
      </c>
      <c r="Y36" s="31">
        <f t="shared" si="5"/>
        <v>2.3734465586625753</v>
      </c>
      <c r="Z36" s="31">
        <f t="shared" si="5"/>
        <v>2.2917167278843844</v>
      </c>
    </row>
    <row r="37" spans="1:26" ht="18" customHeight="1" x14ac:dyDescent="0.15">
      <c r="A37" s="14" t="s">
        <v>44</v>
      </c>
      <c r="B37" s="31" t="e">
        <f t="shared" si="6"/>
        <v>#DIV/0!</v>
      </c>
      <c r="C37" s="31" t="e">
        <f t="shared" si="6"/>
        <v>#DIV/0!</v>
      </c>
      <c r="D37" s="31">
        <f t="shared" si="5"/>
        <v>11.19874318252899</v>
      </c>
      <c r="E37" s="31">
        <f t="shared" si="5"/>
        <v>9.2136632895300643</v>
      </c>
      <c r="F37" s="31">
        <f t="shared" si="5"/>
        <v>8.0171515977405861</v>
      </c>
      <c r="G37" s="31">
        <f t="shared" si="5"/>
        <v>6.9821998606232407</v>
      </c>
      <c r="H37" s="31">
        <f t="shared" si="5"/>
        <v>6.6718099106593733</v>
      </c>
      <c r="I37" s="31">
        <f t="shared" si="5"/>
        <v>6.3184213981767767</v>
      </c>
      <c r="J37" s="31">
        <f t="shared" si="5"/>
        <v>6.3509608552164103</v>
      </c>
      <c r="K37" s="31">
        <f t="shared" si="5"/>
        <v>5.4001697583151564</v>
      </c>
      <c r="L37" s="31">
        <f t="shared" si="5"/>
        <v>5.5352852448551975</v>
      </c>
      <c r="M37" s="31">
        <f t="shared" si="5"/>
        <v>5.8572260793800712</v>
      </c>
      <c r="N37" s="31">
        <f t="shared" si="5"/>
        <v>5.7543132372019503</v>
      </c>
      <c r="O37" s="31">
        <f t="shared" si="5"/>
        <v>4.3779165616679165</v>
      </c>
      <c r="P37" s="31">
        <f t="shared" si="5"/>
        <v>4.257882421416519</v>
      </c>
      <c r="Q37" s="31">
        <f t="shared" si="5"/>
        <v>5.0721964158165074</v>
      </c>
      <c r="R37" s="31">
        <f t="shared" si="5"/>
        <v>5.4868802033429427</v>
      </c>
      <c r="S37" s="31">
        <f t="shared" si="5"/>
        <v>6.2716662711229318</v>
      </c>
      <c r="T37" s="31">
        <f t="shared" si="5"/>
        <v>4.8194825321061519</v>
      </c>
      <c r="U37" s="31">
        <f t="shared" si="5"/>
        <v>4.3374640570786518</v>
      </c>
      <c r="V37" s="31">
        <f t="shared" si="5"/>
        <v>2.9015925837889234</v>
      </c>
      <c r="W37" s="31">
        <f t="shared" si="5"/>
        <v>3.2771463848762852</v>
      </c>
      <c r="X37" s="31">
        <f t="shared" si="5"/>
        <v>3.4638636585604066</v>
      </c>
      <c r="Y37" s="31">
        <f t="shared" si="5"/>
        <v>3.5841333484388005</v>
      </c>
      <c r="Z37" s="31">
        <f t="shared" si="5"/>
        <v>5.4372121990809985</v>
      </c>
    </row>
    <row r="38" spans="1:26" ht="18" customHeight="1" x14ac:dyDescent="0.15">
      <c r="A38" s="14" t="s">
        <v>45</v>
      </c>
      <c r="B38" s="31" t="e">
        <f t="shared" si="6"/>
        <v>#DIV/0!</v>
      </c>
      <c r="C38" s="31" t="e">
        <f t="shared" si="6"/>
        <v>#DIV/0!</v>
      </c>
      <c r="D38" s="31">
        <f t="shared" si="5"/>
        <v>38.227008753234173</v>
      </c>
      <c r="E38" s="31">
        <f t="shared" si="5"/>
        <v>38.495549612228366</v>
      </c>
      <c r="F38" s="31">
        <f t="shared" si="5"/>
        <v>41.647540090190873</v>
      </c>
      <c r="G38" s="31">
        <f t="shared" si="5"/>
        <v>50.01382361072713</v>
      </c>
      <c r="H38" s="31">
        <f t="shared" si="5"/>
        <v>50.265088785507615</v>
      </c>
      <c r="I38" s="31">
        <f t="shared" si="5"/>
        <v>52.835610905385444</v>
      </c>
      <c r="J38" s="31">
        <f t="shared" si="5"/>
        <v>50.085292917170889</v>
      </c>
      <c r="K38" s="31">
        <f t="shared" si="5"/>
        <v>53.684008439299987</v>
      </c>
      <c r="L38" s="31">
        <f t="shared" si="5"/>
        <v>55.156412963622628</v>
      </c>
      <c r="M38" s="31">
        <f t="shared" si="5"/>
        <v>54.712092452498325</v>
      </c>
      <c r="N38" s="31">
        <f t="shared" si="5"/>
        <v>55.593961716447218</v>
      </c>
      <c r="O38" s="31">
        <f t="shared" si="5"/>
        <v>57.174982061659321</v>
      </c>
      <c r="P38" s="31">
        <f t="shared" si="5"/>
        <v>58.296590248897175</v>
      </c>
      <c r="Q38" s="31">
        <f t="shared" si="5"/>
        <v>59.076364510422074</v>
      </c>
      <c r="R38" s="31">
        <f t="shared" si="5"/>
        <v>57.311205165851064</v>
      </c>
      <c r="S38" s="31">
        <f t="shared" si="5"/>
        <v>53.754803549744459</v>
      </c>
      <c r="T38" s="31">
        <f t="shared" si="5"/>
        <v>49.533724073957167</v>
      </c>
      <c r="U38" s="31">
        <f t="shared" si="5"/>
        <v>49.879589228940134</v>
      </c>
      <c r="V38" s="31">
        <f t="shared" si="5"/>
        <v>49.99053957689565</v>
      </c>
      <c r="W38" s="31">
        <f t="shared" si="5"/>
        <v>51.806542055144924</v>
      </c>
      <c r="X38" s="31">
        <f t="shared" si="5"/>
        <v>51.27942181853696</v>
      </c>
      <c r="Y38" s="31">
        <f t="shared" si="5"/>
        <v>48.421511499037031</v>
      </c>
      <c r="Z38" s="31">
        <f t="shared" si="5"/>
        <v>47.862806926347481</v>
      </c>
    </row>
    <row r="39" spans="1:26" ht="18" customHeight="1" x14ac:dyDescent="0.15">
      <c r="A39" s="14" t="s">
        <v>46</v>
      </c>
      <c r="B39" s="31" t="e">
        <f t="shared" si="6"/>
        <v>#DIV/0!</v>
      </c>
      <c r="C39" s="31" t="e">
        <f t="shared" si="6"/>
        <v>#DIV/0!</v>
      </c>
      <c r="D39" s="31">
        <f t="shared" si="5"/>
        <v>38.226953003701212</v>
      </c>
      <c r="E39" s="31">
        <f t="shared" si="5"/>
        <v>38.495498843488093</v>
      </c>
      <c r="F39" s="31">
        <f t="shared" si="5"/>
        <v>41.647487938653107</v>
      </c>
      <c r="G39" s="31">
        <f t="shared" si="5"/>
        <v>50.01382361072713</v>
      </c>
      <c r="H39" s="31">
        <f t="shared" si="5"/>
        <v>50.265088785507615</v>
      </c>
      <c r="I39" s="31">
        <f t="shared" si="5"/>
        <v>52.835610905385444</v>
      </c>
      <c r="J39" s="31">
        <f t="shared" si="5"/>
        <v>50.085292917170889</v>
      </c>
      <c r="K39" s="31">
        <f t="shared" si="5"/>
        <v>53.684008439299987</v>
      </c>
      <c r="L39" s="31">
        <f t="shared" si="5"/>
        <v>55.156412963622628</v>
      </c>
      <c r="M39" s="31">
        <f t="shared" si="5"/>
        <v>54.712092452498325</v>
      </c>
      <c r="N39" s="31">
        <f t="shared" si="5"/>
        <v>55.593961716447218</v>
      </c>
      <c r="O39" s="31">
        <f t="shared" si="5"/>
        <v>57.174982061659321</v>
      </c>
      <c r="P39" s="31">
        <f t="shared" si="5"/>
        <v>58.296590248897175</v>
      </c>
      <c r="Q39" s="31">
        <f t="shared" si="5"/>
        <v>59.071588678023346</v>
      </c>
      <c r="R39" s="31">
        <f t="shared" si="5"/>
        <v>57.303911434157541</v>
      </c>
      <c r="S39" s="31">
        <f t="shared" si="5"/>
        <v>53.749882746484836</v>
      </c>
      <c r="T39" s="31">
        <f t="shared" si="5"/>
        <v>49.528885513673082</v>
      </c>
      <c r="U39" s="31">
        <f t="shared" si="5"/>
        <v>49.879589228940134</v>
      </c>
      <c r="V39" s="31">
        <f t="shared" si="5"/>
        <v>49.99053957689565</v>
      </c>
      <c r="W39" s="31">
        <f t="shared" si="5"/>
        <v>51.806542055144924</v>
      </c>
      <c r="X39" s="31">
        <f t="shared" si="5"/>
        <v>51.27942181853696</v>
      </c>
      <c r="Y39" s="31">
        <f t="shared" si="5"/>
        <v>48.421511499037031</v>
      </c>
      <c r="Z39" s="31">
        <f t="shared" si="5"/>
        <v>47.862806926347481</v>
      </c>
    </row>
    <row r="40" spans="1:26" ht="18" customHeight="1" x14ac:dyDescent="0.15">
      <c r="A40" s="14" t="s">
        <v>47</v>
      </c>
      <c r="B40" s="31" t="e">
        <f t="shared" si="6"/>
        <v>#DIV/0!</v>
      </c>
      <c r="C40" s="31" t="e">
        <f t="shared" si="6"/>
        <v>#DIV/0!</v>
      </c>
      <c r="D40" s="31">
        <f t="shared" si="5"/>
        <v>1.1216806031207474</v>
      </c>
      <c r="E40" s="31">
        <f t="shared" si="5"/>
        <v>1.0553805726307752</v>
      </c>
      <c r="F40" s="31">
        <f t="shared" si="5"/>
        <v>1.1180246666343328</v>
      </c>
      <c r="G40" s="31">
        <f t="shared" si="5"/>
        <v>1.1889391560156064</v>
      </c>
      <c r="H40" s="31">
        <f t="shared" si="5"/>
        <v>1.1283120606489678</v>
      </c>
      <c r="I40" s="31">
        <f t="shared" si="5"/>
        <v>1.1287923684069943</v>
      </c>
      <c r="J40" s="31">
        <f t="shared" si="5"/>
        <v>1.1126120112524447</v>
      </c>
      <c r="K40" s="31">
        <f t="shared" si="5"/>
        <v>1.1784362292620274</v>
      </c>
      <c r="L40" s="31">
        <f t="shared" si="5"/>
        <v>1.1941998969384393</v>
      </c>
      <c r="M40" s="31">
        <f t="shared" si="5"/>
        <v>1.2735907083897164</v>
      </c>
      <c r="N40" s="31">
        <f t="shared" si="5"/>
        <v>1.3184016542153165</v>
      </c>
      <c r="O40" s="31">
        <f t="shared" si="5"/>
        <v>1.4097157494077057</v>
      </c>
      <c r="P40" s="31">
        <f t="shared" si="5"/>
        <v>1.5327242594231165</v>
      </c>
      <c r="Q40" s="31">
        <f t="shared" si="5"/>
        <v>1.5565539902604508</v>
      </c>
      <c r="R40" s="31">
        <f t="shared" si="5"/>
        <v>1.6144858758722305</v>
      </c>
      <c r="S40" s="31">
        <f t="shared" si="5"/>
        <v>1.6204307650670127</v>
      </c>
      <c r="T40" s="31">
        <f t="shared" si="5"/>
        <v>1.5320264305203481</v>
      </c>
      <c r="U40" s="31">
        <f t="shared" si="5"/>
        <v>1.5632760983372018</v>
      </c>
      <c r="V40" s="31">
        <f t="shared" si="5"/>
        <v>1.7049203708105538</v>
      </c>
      <c r="W40" s="31">
        <f t="shared" si="5"/>
        <v>1.8375838351920262</v>
      </c>
      <c r="X40" s="31">
        <f t="shared" si="5"/>
        <v>1.8381189569293874</v>
      </c>
      <c r="Y40" s="31">
        <f t="shared" si="5"/>
        <v>1.8805321721826251</v>
      </c>
      <c r="Z40" s="31">
        <f t="shared" si="5"/>
        <v>1.9272547163797036</v>
      </c>
    </row>
    <row r="41" spans="1:26" ht="18" customHeight="1" x14ac:dyDescent="0.15">
      <c r="A41" s="14" t="s">
        <v>48</v>
      </c>
      <c r="B41" s="31" t="e">
        <f t="shared" si="6"/>
        <v>#DIV/0!</v>
      </c>
      <c r="C41" s="31" t="e">
        <f t="shared" si="6"/>
        <v>#DIV/0!</v>
      </c>
      <c r="D41" s="31">
        <f t="shared" si="5"/>
        <v>4.1539534502549706</v>
      </c>
      <c r="E41" s="31">
        <f t="shared" si="5"/>
        <v>3.7669897589297139</v>
      </c>
      <c r="F41" s="31">
        <f t="shared" si="5"/>
        <v>4.1311319126211412</v>
      </c>
      <c r="G41" s="31">
        <f t="shared" si="5"/>
        <v>4.393898491787037</v>
      </c>
      <c r="H41" s="31">
        <f t="shared" si="5"/>
        <v>4.2657941741917593</v>
      </c>
      <c r="I41" s="31">
        <f t="shared" si="5"/>
        <v>3.9505985460351472</v>
      </c>
      <c r="J41" s="31">
        <f t="shared" si="5"/>
        <v>4.4867663194180274</v>
      </c>
      <c r="K41" s="31">
        <f t="shared" si="5"/>
        <v>4.6225159452268993</v>
      </c>
      <c r="L41" s="31">
        <f t="shared" si="5"/>
        <v>5.0080211142802513</v>
      </c>
      <c r="M41" s="31">
        <f t="shared" si="5"/>
        <v>5.2658761667634204</v>
      </c>
      <c r="N41" s="31">
        <f t="shared" si="5"/>
        <v>5.1764314082203766</v>
      </c>
      <c r="O41" s="31">
        <f t="shared" si="5"/>
        <v>5.1505555572422823</v>
      </c>
      <c r="P41" s="31">
        <f t="shared" si="5"/>
        <v>5.309674389044801</v>
      </c>
      <c r="Q41" s="31">
        <f t="shared" si="5"/>
        <v>5.2033481209198778</v>
      </c>
      <c r="R41" s="31">
        <f t="shared" si="5"/>
        <v>4.9694450362220355</v>
      </c>
      <c r="S41" s="31">
        <f t="shared" si="5"/>
        <v>4.927364330634922</v>
      </c>
      <c r="T41" s="31">
        <f t="shared" si="5"/>
        <v>4.3910625800954532</v>
      </c>
      <c r="U41" s="31">
        <f t="shared" si="5"/>
        <v>4.0868899002375558</v>
      </c>
      <c r="V41" s="31">
        <f t="shared" si="5"/>
        <v>4.1630615640599</v>
      </c>
      <c r="W41" s="31">
        <f t="shared" si="5"/>
        <v>4.7254643084199834</v>
      </c>
      <c r="X41" s="31">
        <f t="shared" si="5"/>
        <v>5.3476413712276596</v>
      </c>
      <c r="Y41" s="31">
        <f t="shared" si="5"/>
        <v>5.9682194101971762</v>
      </c>
      <c r="Z41" s="31">
        <f t="shared" si="5"/>
        <v>6.6483912572272059</v>
      </c>
    </row>
    <row r="42" spans="1:26" ht="18" customHeight="1" x14ac:dyDescent="0.15">
      <c r="A42" s="14" t="s">
        <v>49</v>
      </c>
      <c r="B42" s="31" t="e">
        <f t="shared" si="6"/>
        <v>#DIV/0!</v>
      </c>
      <c r="C42" s="31" t="e">
        <f t="shared" si="6"/>
        <v>#DIV/0!</v>
      </c>
      <c r="D42" s="31">
        <f t="shared" si="5"/>
        <v>0</v>
      </c>
      <c r="E42" s="31">
        <f t="shared" si="5"/>
        <v>0</v>
      </c>
      <c r="F42" s="31">
        <f t="shared" si="5"/>
        <v>0</v>
      </c>
      <c r="G42" s="31">
        <f t="shared" si="5"/>
        <v>0</v>
      </c>
      <c r="H42" s="31">
        <f t="shared" si="5"/>
        <v>0</v>
      </c>
      <c r="I42" s="31">
        <f t="shared" si="5"/>
        <v>0</v>
      </c>
      <c r="J42" s="31">
        <f t="shared" si="5"/>
        <v>0</v>
      </c>
      <c r="K42" s="31">
        <f t="shared" si="5"/>
        <v>0</v>
      </c>
      <c r="L42" s="31">
        <f t="shared" si="5"/>
        <v>0</v>
      </c>
      <c r="M42" s="31">
        <f t="shared" si="5"/>
        <v>0</v>
      </c>
      <c r="N42" s="31">
        <f t="shared" si="5"/>
        <v>0</v>
      </c>
      <c r="O42" s="31">
        <f t="shared" si="5"/>
        <v>0</v>
      </c>
      <c r="P42" s="31">
        <f t="shared" si="5"/>
        <v>0</v>
      </c>
      <c r="Q42" s="31">
        <f t="shared" si="5"/>
        <v>0</v>
      </c>
      <c r="R42" s="31">
        <f t="shared" si="5"/>
        <v>0</v>
      </c>
      <c r="S42" s="31">
        <f t="shared" si="5"/>
        <v>0</v>
      </c>
      <c r="T42" s="31">
        <f t="shared" si="5"/>
        <v>0</v>
      </c>
      <c r="U42" s="31">
        <f t="shared" si="5"/>
        <v>0</v>
      </c>
      <c r="V42" s="31">
        <f t="shared" si="5"/>
        <v>0</v>
      </c>
      <c r="W42" s="31">
        <f t="shared" si="5"/>
        <v>0</v>
      </c>
      <c r="X42" s="31">
        <f t="shared" si="5"/>
        <v>0</v>
      </c>
      <c r="Y42" s="31">
        <f t="shared" si="5"/>
        <v>0</v>
      </c>
      <c r="Z42" s="31">
        <f t="shared" si="5"/>
        <v>0</v>
      </c>
    </row>
    <row r="43" spans="1:26" ht="18" customHeight="1" x14ac:dyDescent="0.15">
      <c r="A43" s="14" t="s">
        <v>50</v>
      </c>
      <c r="B43" s="31" t="e">
        <f t="shared" si="6"/>
        <v>#DIV/0!</v>
      </c>
      <c r="C43" s="31" t="e">
        <f t="shared" si="6"/>
        <v>#DIV/0!</v>
      </c>
      <c r="D43" s="31">
        <f t="shared" si="5"/>
        <v>2.2687272437375157</v>
      </c>
      <c r="E43" s="31">
        <f t="shared" si="5"/>
        <v>1.8923032559008506</v>
      </c>
      <c r="F43" s="31">
        <f t="shared" si="5"/>
        <v>2.3826473059297864</v>
      </c>
      <c r="G43" s="31">
        <f t="shared" si="5"/>
        <v>2.2813574622783812</v>
      </c>
      <c r="H43" s="31">
        <f t="shared" si="5"/>
        <v>1.6554945699013852</v>
      </c>
      <c r="I43" s="31">
        <f t="shared" si="5"/>
        <v>1.4226608225820383</v>
      </c>
      <c r="J43" s="31">
        <f t="shared" si="5"/>
        <v>0.94896445067772572</v>
      </c>
      <c r="K43" s="31">
        <f t="shared" si="5"/>
        <v>1.0925153052846825</v>
      </c>
      <c r="L43" s="31">
        <f t="shared" si="5"/>
        <v>0.82711102042308593</v>
      </c>
      <c r="M43" s="31">
        <f t="shared" si="5"/>
        <v>0.84343486204207607</v>
      </c>
      <c r="N43" s="31">
        <f t="shared" si="5"/>
        <v>0.56351679813900779</v>
      </c>
      <c r="O43" s="31">
        <f t="shared" si="5"/>
        <v>0.54994044167281475</v>
      </c>
      <c r="P43" s="31">
        <f t="shared" si="5"/>
        <v>6.4195634054927926E-3</v>
      </c>
      <c r="Q43" s="31">
        <f t="shared" si="5"/>
        <v>3.1489004826739625E-3</v>
      </c>
      <c r="R43" s="31">
        <f t="shared" si="5"/>
        <v>7.3462045834019859E-3</v>
      </c>
      <c r="S43" s="31">
        <f t="shared" si="5"/>
        <v>6.1510040745276157E-3</v>
      </c>
      <c r="T43" s="31">
        <f t="shared" si="5"/>
        <v>5.5297831818095942E-3</v>
      </c>
      <c r="U43" s="31">
        <f t="shared" si="5"/>
        <v>5.4433198444843525E-3</v>
      </c>
      <c r="V43" s="31">
        <f t="shared" si="5"/>
        <v>5.7047777513667694E-3</v>
      </c>
      <c r="W43" s="31">
        <f t="shared" si="5"/>
        <v>5.9695730859807561E-3</v>
      </c>
      <c r="X43" s="31">
        <f t="shared" si="5"/>
        <v>5.8599472604746556E-3</v>
      </c>
      <c r="Y43" s="31">
        <f t="shared" si="5"/>
        <v>5.9108350532221434E-3</v>
      </c>
      <c r="Z43" s="31">
        <f t="shared" si="5"/>
        <v>4.9039560213224006E-3</v>
      </c>
    </row>
    <row r="44" spans="1:26" ht="18" customHeight="1" x14ac:dyDescent="0.15">
      <c r="A44" s="14" t="s">
        <v>51</v>
      </c>
      <c r="B44" s="31" t="e">
        <f t="shared" si="6"/>
        <v>#DIV/0!</v>
      </c>
      <c r="C44" s="31" t="e">
        <f t="shared" si="6"/>
        <v>#DIV/0!</v>
      </c>
      <c r="D44" s="31">
        <f t="shared" si="5"/>
        <v>0</v>
      </c>
      <c r="E44" s="31">
        <f t="shared" si="5"/>
        <v>0</v>
      </c>
      <c r="F44" s="31">
        <f t="shared" ref="F44:Z50" si="7">F15/F$22*100</f>
        <v>0</v>
      </c>
      <c r="G44" s="31">
        <f t="shared" si="7"/>
        <v>0</v>
      </c>
      <c r="H44" s="31">
        <f t="shared" si="7"/>
        <v>0</v>
      </c>
      <c r="I44" s="31">
        <f t="shared" si="7"/>
        <v>0</v>
      </c>
      <c r="J44" s="31">
        <f t="shared" si="7"/>
        <v>0</v>
      </c>
      <c r="K44" s="31">
        <f t="shared" si="7"/>
        <v>0</v>
      </c>
      <c r="L44" s="31">
        <f t="shared" si="7"/>
        <v>0</v>
      </c>
      <c r="M44" s="31">
        <f t="shared" si="7"/>
        <v>0</v>
      </c>
      <c r="N44" s="31">
        <f t="shared" si="7"/>
        <v>0</v>
      </c>
      <c r="O44" s="31">
        <f t="shared" si="7"/>
        <v>0</v>
      </c>
      <c r="P44" s="31">
        <f t="shared" si="7"/>
        <v>0</v>
      </c>
      <c r="Q44" s="31">
        <f t="shared" si="7"/>
        <v>0</v>
      </c>
      <c r="R44" s="31">
        <f t="shared" si="7"/>
        <v>0</v>
      </c>
      <c r="S44" s="31">
        <f t="shared" si="7"/>
        <v>0</v>
      </c>
      <c r="T44" s="31">
        <f t="shared" si="7"/>
        <v>0</v>
      </c>
      <c r="U44" s="31">
        <f t="shared" si="7"/>
        <v>0</v>
      </c>
      <c r="V44" s="31">
        <f t="shared" si="7"/>
        <v>0</v>
      </c>
      <c r="W44" s="31">
        <f t="shared" si="7"/>
        <v>0</v>
      </c>
      <c r="X44" s="31">
        <f t="shared" si="7"/>
        <v>0</v>
      </c>
      <c r="Y44" s="31">
        <f t="shared" si="7"/>
        <v>0</v>
      </c>
      <c r="Z44" s="31">
        <f t="shared" si="7"/>
        <v>0</v>
      </c>
    </row>
    <row r="45" spans="1:26" ht="18" customHeight="1" x14ac:dyDescent="0.15">
      <c r="A45" s="14" t="s">
        <v>52</v>
      </c>
      <c r="B45" s="31" t="e">
        <f t="shared" si="6"/>
        <v>#DIV/0!</v>
      </c>
      <c r="C45" s="31" t="e">
        <f t="shared" si="6"/>
        <v>#DIV/0!</v>
      </c>
      <c r="D45" s="31">
        <f t="shared" si="6"/>
        <v>0</v>
      </c>
      <c r="E45" s="31">
        <f t="shared" si="6"/>
        <v>0</v>
      </c>
      <c r="F45" s="31">
        <f t="shared" si="6"/>
        <v>0</v>
      </c>
      <c r="G45" s="31">
        <f t="shared" si="6"/>
        <v>0</v>
      </c>
      <c r="H45" s="31">
        <f t="shared" si="6"/>
        <v>0</v>
      </c>
      <c r="I45" s="31">
        <f t="shared" si="6"/>
        <v>0</v>
      </c>
      <c r="J45" s="31">
        <f t="shared" si="6"/>
        <v>0</v>
      </c>
      <c r="K45" s="31">
        <f t="shared" si="6"/>
        <v>0</v>
      </c>
      <c r="L45" s="31">
        <f t="shared" si="6"/>
        <v>0</v>
      </c>
      <c r="M45" s="31">
        <f t="shared" si="7"/>
        <v>0</v>
      </c>
      <c r="N45" s="31">
        <f t="shared" si="7"/>
        <v>0</v>
      </c>
      <c r="O45" s="31">
        <f t="shared" si="7"/>
        <v>0</v>
      </c>
      <c r="P45" s="31">
        <f t="shared" si="7"/>
        <v>0</v>
      </c>
      <c r="Q45" s="31">
        <f t="shared" si="7"/>
        <v>0</v>
      </c>
      <c r="R45" s="31">
        <f t="shared" si="7"/>
        <v>0</v>
      </c>
      <c r="S45" s="31">
        <f t="shared" si="7"/>
        <v>0</v>
      </c>
      <c r="T45" s="31">
        <f t="shared" si="7"/>
        <v>0</v>
      </c>
      <c r="U45" s="31">
        <f t="shared" si="7"/>
        <v>0</v>
      </c>
      <c r="V45" s="31">
        <f t="shared" si="7"/>
        <v>0</v>
      </c>
      <c r="W45" s="31">
        <f t="shared" si="7"/>
        <v>0</v>
      </c>
      <c r="X45" s="31">
        <f t="shared" si="7"/>
        <v>0</v>
      </c>
      <c r="Y45" s="31">
        <f t="shared" si="7"/>
        <v>0</v>
      </c>
      <c r="Z45" s="31">
        <f t="shared" si="7"/>
        <v>0</v>
      </c>
    </row>
    <row r="46" spans="1:26" ht="18" customHeight="1" x14ac:dyDescent="0.15">
      <c r="A46" s="14" t="s">
        <v>53</v>
      </c>
      <c r="B46" s="31" t="e">
        <f t="shared" si="6"/>
        <v>#DIV/0!</v>
      </c>
      <c r="C46" s="31" t="e">
        <f t="shared" si="6"/>
        <v>#DIV/0!</v>
      </c>
      <c r="D46" s="31">
        <f t="shared" si="6"/>
        <v>0</v>
      </c>
      <c r="E46" s="31">
        <f t="shared" si="6"/>
        <v>0</v>
      </c>
      <c r="F46" s="31">
        <f t="shared" si="6"/>
        <v>0</v>
      </c>
      <c r="G46" s="31">
        <f t="shared" si="6"/>
        <v>0</v>
      </c>
      <c r="H46" s="31">
        <f t="shared" si="6"/>
        <v>0</v>
      </c>
      <c r="I46" s="31">
        <f t="shared" si="6"/>
        <v>0</v>
      </c>
      <c r="J46" s="31">
        <f t="shared" si="6"/>
        <v>0</v>
      </c>
      <c r="K46" s="31">
        <f t="shared" si="6"/>
        <v>0</v>
      </c>
      <c r="L46" s="31">
        <f t="shared" si="6"/>
        <v>0</v>
      </c>
      <c r="M46" s="31">
        <f t="shared" si="7"/>
        <v>0</v>
      </c>
      <c r="N46" s="31">
        <f t="shared" si="7"/>
        <v>0</v>
      </c>
      <c r="O46" s="31">
        <f t="shared" si="7"/>
        <v>0</v>
      </c>
      <c r="P46" s="31">
        <f t="shared" si="7"/>
        <v>0</v>
      </c>
      <c r="Q46" s="31">
        <f t="shared" si="7"/>
        <v>0</v>
      </c>
      <c r="R46" s="31">
        <f t="shared" si="7"/>
        <v>0</v>
      </c>
      <c r="S46" s="31">
        <f t="shared" si="7"/>
        <v>0</v>
      </c>
      <c r="T46" s="31">
        <f t="shared" si="7"/>
        <v>0</v>
      </c>
      <c r="U46" s="31">
        <f t="shared" si="7"/>
        <v>0</v>
      </c>
      <c r="V46" s="31">
        <f t="shared" si="7"/>
        <v>0</v>
      </c>
      <c r="W46" s="31">
        <f t="shared" si="7"/>
        <v>0</v>
      </c>
      <c r="X46" s="31">
        <f t="shared" si="7"/>
        <v>0</v>
      </c>
      <c r="Y46" s="31">
        <f t="shared" si="7"/>
        <v>0</v>
      </c>
      <c r="Z46" s="31">
        <f t="shared" si="7"/>
        <v>0</v>
      </c>
    </row>
    <row r="47" spans="1:26" ht="18" customHeight="1" x14ac:dyDescent="0.15">
      <c r="A47" s="14" t="s">
        <v>54</v>
      </c>
      <c r="B47" s="31" t="e">
        <f t="shared" si="6"/>
        <v>#DIV/0!</v>
      </c>
      <c r="C47" s="31" t="e">
        <f t="shared" si="6"/>
        <v>#DIV/0!</v>
      </c>
      <c r="D47" s="31">
        <f t="shared" si="6"/>
        <v>0</v>
      </c>
      <c r="E47" s="31">
        <f t="shared" si="6"/>
        <v>0</v>
      </c>
      <c r="F47" s="31">
        <f t="shared" si="6"/>
        <v>0</v>
      </c>
      <c r="G47" s="31">
        <f t="shared" si="6"/>
        <v>0</v>
      </c>
      <c r="H47" s="31">
        <f t="shared" si="6"/>
        <v>0</v>
      </c>
      <c r="I47" s="31">
        <f t="shared" si="6"/>
        <v>0</v>
      </c>
      <c r="J47" s="31">
        <f t="shared" si="6"/>
        <v>0</v>
      </c>
      <c r="K47" s="31">
        <f t="shared" si="6"/>
        <v>0</v>
      </c>
      <c r="L47" s="31">
        <f t="shared" si="6"/>
        <v>0</v>
      </c>
      <c r="M47" s="31">
        <f t="shared" si="7"/>
        <v>0</v>
      </c>
      <c r="N47" s="31">
        <f t="shared" si="7"/>
        <v>0</v>
      </c>
      <c r="O47" s="31">
        <f t="shared" si="7"/>
        <v>0</v>
      </c>
      <c r="P47" s="31">
        <f t="shared" si="7"/>
        <v>0</v>
      </c>
      <c r="Q47" s="31">
        <f t="shared" si="7"/>
        <v>0</v>
      </c>
      <c r="R47" s="31">
        <f t="shared" si="7"/>
        <v>0</v>
      </c>
      <c r="S47" s="31">
        <f t="shared" si="7"/>
        <v>0</v>
      </c>
      <c r="T47" s="31">
        <f t="shared" si="7"/>
        <v>0</v>
      </c>
      <c r="U47" s="31">
        <f t="shared" si="7"/>
        <v>0</v>
      </c>
      <c r="V47" s="31">
        <f t="shared" si="7"/>
        <v>0</v>
      </c>
      <c r="W47" s="31">
        <f t="shared" si="7"/>
        <v>0</v>
      </c>
      <c r="X47" s="31">
        <f t="shared" si="7"/>
        <v>0</v>
      </c>
      <c r="Y47" s="31">
        <f t="shared" si="7"/>
        <v>0</v>
      </c>
      <c r="Z47" s="31">
        <f t="shared" si="7"/>
        <v>0</v>
      </c>
    </row>
    <row r="48" spans="1:26" ht="18" customHeight="1" x14ac:dyDescent="0.15">
      <c r="A48" s="14" t="s">
        <v>55</v>
      </c>
      <c r="B48" s="31" t="e">
        <f t="shared" si="6"/>
        <v>#DIV/0!</v>
      </c>
      <c r="C48" s="31" t="e">
        <f t="shared" si="6"/>
        <v>#DIV/0!</v>
      </c>
      <c r="D48" s="31">
        <f t="shared" si="6"/>
        <v>0</v>
      </c>
      <c r="E48" s="31">
        <f t="shared" si="6"/>
        <v>0</v>
      </c>
      <c r="F48" s="31">
        <f t="shared" si="6"/>
        <v>0</v>
      </c>
      <c r="G48" s="31">
        <f t="shared" si="6"/>
        <v>0</v>
      </c>
      <c r="H48" s="31">
        <f t="shared" si="6"/>
        <v>0</v>
      </c>
      <c r="I48" s="31">
        <f t="shared" si="6"/>
        <v>0</v>
      </c>
      <c r="J48" s="31">
        <f t="shared" si="6"/>
        <v>0</v>
      </c>
      <c r="K48" s="31">
        <f t="shared" si="6"/>
        <v>0</v>
      </c>
      <c r="L48" s="31">
        <f t="shared" si="6"/>
        <v>0</v>
      </c>
      <c r="M48" s="31">
        <f t="shared" si="7"/>
        <v>0</v>
      </c>
      <c r="N48" s="31">
        <f t="shared" si="7"/>
        <v>0</v>
      </c>
      <c r="O48" s="31">
        <f t="shared" si="7"/>
        <v>0</v>
      </c>
      <c r="P48" s="31">
        <f t="shared" si="7"/>
        <v>0</v>
      </c>
      <c r="Q48" s="31">
        <f t="shared" si="7"/>
        <v>0</v>
      </c>
      <c r="R48" s="31">
        <f t="shared" si="7"/>
        <v>0</v>
      </c>
      <c r="S48" s="31">
        <f t="shared" si="7"/>
        <v>0</v>
      </c>
      <c r="T48" s="31">
        <f t="shared" si="7"/>
        <v>0</v>
      </c>
      <c r="U48" s="31">
        <f t="shared" si="7"/>
        <v>0</v>
      </c>
      <c r="V48" s="31">
        <f t="shared" si="7"/>
        <v>0</v>
      </c>
      <c r="W48" s="31">
        <f t="shared" si="7"/>
        <v>0</v>
      </c>
      <c r="X48" s="31">
        <f t="shared" si="7"/>
        <v>0</v>
      </c>
      <c r="Y48" s="31">
        <f t="shared" si="7"/>
        <v>0</v>
      </c>
      <c r="Z48" s="31">
        <f t="shared" si="7"/>
        <v>0</v>
      </c>
    </row>
    <row r="49" spans="1:26" ht="18" customHeight="1" x14ac:dyDescent="0.15">
      <c r="A49" s="14" t="s">
        <v>56</v>
      </c>
      <c r="B49" s="31" t="e">
        <f t="shared" si="6"/>
        <v>#DIV/0!</v>
      </c>
      <c r="C49" s="31" t="e">
        <f t="shared" si="6"/>
        <v>#DIV/0!</v>
      </c>
      <c r="D49" s="31">
        <f t="shared" si="6"/>
        <v>0</v>
      </c>
      <c r="E49" s="31">
        <f t="shared" si="6"/>
        <v>0</v>
      </c>
      <c r="F49" s="31">
        <f t="shared" si="6"/>
        <v>0</v>
      </c>
      <c r="G49" s="31">
        <f t="shared" si="6"/>
        <v>0</v>
      </c>
      <c r="H49" s="31">
        <f t="shared" si="6"/>
        <v>0</v>
      </c>
      <c r="I49" s="31">
        <f t="shared" si="6"/>
        <v>0</v>
      </c>
      <c r="J49" s="31">
        <f t="shared" si="6"/>
        <v>0</v>
      </c>
      <c r="K49" s="31">
        <f t="shared" si="6"/>
        <v>0</v>
      </c>
      <c r="L49" s="31">
        <f t="shared" si="6"/>
        <v>0</v>
      </c>
      <c r="M49" s="31">
        <f t="shared" si="7"/>
        <v>0</v>
      </c>
      <c r="N49" s="31">
        <f t="shared" si="7"/>
        <v>0</v>
      </c>
      <c r="O49" s="31">
        <f t="shared" si="7"/>
        <v>0</v>
      </c>
      <c r="P49" s="31">
        <f t="shared" si="7"/>
        <v>0</v>
      </c>
      <c r="Q49" s="31">
        <f t="shared" si="7"/>
        <v>0</v>
      </c>
      <c r="R49" s="31">
        <f t="shared" si="7"/>
        <v>0</v>
      </c>
      <c r="S49" s="31">
        <f t="shared" si="7"/>
        <v>0</v>
      </c>
      <c r="T49" s="31">
        <f t="shared" si="7"/>
        <v>0</v>
      </c>
      <c r="U49" s="31">
        <f t="shared" si="7"/>
        <v>0</v>
      </c>
      <c r="V49" s="31">
        <f t="shared" si="7"/>
        <v>0</v>
      </c>
      <c r="W49" s="31">
        <f t="shared" si="7"/>
        <v>0</v>
      </c>
      <c r="X49" s="31">
        <f t="shared" si="7"/>
        <v>0</v>
      </c>
      <c r="Y49" s="31">
        <f t="shared" si="7"/>
        <v>0</v>
      </c>
      <c r="Z49" s="31">
        <f t="shared" si="7"/>
        <v>0</v>
      </c>
    </row>
    <row r="50" spans="1:26" ht="18" customHeight="1" x14ac:dyDescent="0.15">
      <c r="A50" s="14" t="s">
        <v>57</v>
      </c>
      <c r="B50" s="31" t="e">
        <f t="shared" ref="B50:L50" si="8">B21/B$22*100</f>
        <v>#DIV/0!</v>
      </c>
      <c r="C50" s="31" t="e">
        <f t="shared" si="8"/>
        <v>#DIV/0!</v>
      </c>
      <c r="D50" s="31">
        <f t="shared" si="8"/>
        <v>0</v>
      </c>
      <c r="E50" s="31">
        <f t="shared" si="8"/>
        <v>0</v>
      </c>
      <c r="F50" s="31">
        <f t="shared" si="8"/>
        <v>0</v>
      </c>
      <c r="G50" s="31">
        <f t="shared" si="8"/>
        <v>0</v>
      </c>
      <c r="H50" s="31">
        <f t="shared" si="8"/>
        <v>0</v>
      </c>
      <c r="I50" s="31">
        <f t="shared" si="8"/>
        <v>0</v>
      </c>
      <c r="J50" s="31">
        <f t="shared" si="8"/>
        <v>0</v>
      </c>
      <c r="K50" s="31">
        <f t="shared" si="8"/>
        <v>0</v>
      </c>
      <c r="L50" s="31">
        <f t="shared" si="8"/>
        <v>0</v>
      </c>
      <c r="M50" s="31">
        <f t="shared" si="7"/>
        <v>0</v>
      </c>
      <c r="N50" s="31">
        <f t="shared" si="7"/>
        <v>0</v>
      </c>
      <c r="O50" s="31">
        <f t="shared" si="7"/>
        <v>0</v>
      </c>
      <c r="P50" s="31">
        <f t="shared" si="7"/>
        <v>0</v>
      </c>
      <c r="Q50" s="31">
        <f t="shared" si="7"/>
        <v>0</v>
      </c>
      <c r="R50" s="31">
        <f t="shared" si="7"/>
        <v>0</v>
      </c>
      <c r="S50" s="31">
        <f t="shared" si="7"/>
        <v>0</v>
      </c>
      <c r="T50" s="31">
        <f t="shared" si="7"/>
        <v>0</v>
      </c>
      <c r="U50" s="31">
        <f t="shared" si="7"/>
        <v>0</v>
      </c>
      <c r="V50" s="31">
        <f t="shared" si="7"/>
        <v>0</v>
      </c>
      <c r="W50" s="31">
        <f t="shared" si="7"/>
        <v>0</v>
      </c>
      <c r="X50" s="31">
        <f t="shared" si="7"/>
        <v>0</v>
      </c>
      <c r="Y50" s="31">
        <f t="shared" si="7"/>
        <v>0</v>
      </c>
      <c r="Z50" s="31">
        <f t="shared" si="7"/>
        <v>0</v>
      </c>
    </row>
    <row r="51" spans="1:26" ht="18" customHeight="1" x14ac:dyDescent="0.15">
      <c r="A51" s="14" t="s">
        <v>58</v>
      </c>
      <c r="B51" s="32" t="e">
        <f>+B33+B38+B40+B41+B42+B43+B44+B45+B46</f>
        <v>#DIV/0!</v>
      </c>
      <c r="C51" s="32" t="e">
        <f>+C33+C38+C40+C41+C42+C43+C44+C45+C46</f>
        <v>#DIV/0!</v>
      </c>
      <c r="D51" s="32">
        <f t="shared" ref="D51:Z51" si="9">+D33+D38+D40+D41+D42+D43+D44+D45+D46</f>
        <v>100.00000000000001</v>
      </c>
      <c r="E51" s="32">
        <f t="shared" si="9"/>
        <v>100.00000000000001</v>
      </c>
      <c r="F51" s="32">
        <f t="shared" si="9"/>
        <v>99.999999999999986</v>
      </c>
      <c r="G51" s="32">
        <f t="shared" si="9"/>
        <v>100.00000000000001</v>
      </c>
      <c r="H51" s="32">
        <f t="shared" si="9"/>
        <v>99.999999999999986</v>
      </c>
      <c r="I51" s="32">
        <f t="shared" si="9"/>
        <v>100</v>
      </c>
      <c r="J51" s="32">
        <f t="shared" si="9"/>
        <v>100</v>
      </c>
      <c r="K51" s="32">
        <f t="shared" si="9"/>
        <v>99.999999999999986</v>
      </c>
      <c r="L51" s="32">
        <f t="shared" si="9"/>
        <v>100.00000000000001</v>
      </c>
      <c r="M51" s="32">
        <f t="shared" si="9"/>
        <v>99.999999999999986</v>
      </c>
      <c r="N51" s="32">
        <f t="shared" si="9"/>
        <v>100.00000000000001</v>
      </c>
      <c r="O51" s="32">
        <f t="shared" si="9"/>
        <v>100.00000000000001</v>
      </c>
      <c r="P51" s="32">
        <f t="shared" si="9"/>
        <v>100</v>
      </c>
      <c r="Q51" s="32">
        <f t="shared" si="9"/>
        <v>100</v>
      </c>
      <c r="R51" s="32">
        <f t="shared" si="9"/>
        <v>100</v>
      </c>
      <c r="S51" s="32">
        <f t="shared" si="9"/>
        <v>100</v>
      </c>
      <c r="T51" s="32">
        <f t="shared" si="9"/>
        <v>100</v>
      </c>
      <c r="U51" s="32">
        <f t="shared" si="9"/>
        <v>100</v>
      </c>
      <c r="V51" s="32">
        <f t="shared" si="9"/>
        <v>100</v>
      </c>
      <c r="W51" s="32">
        <f t="shared" si="9"/>
        <v>99.999999999999986</v>
      </c>
      <c r="X51" s="32">
        <f t="shared" si="9"/>
        <v>99.999999999999986</v>
      </c>
      <c r="Y51" s="32">
        <f t="shared" si="9"/>
        <v>100.00000000000001</v>
      </c>
      <c r="Z51" s="32">
        <f t="shared" si="9"/>
        <v>100</v>
      </c>
    </row>
    <row r="52" spans="1:26" ht="18" customHeight="1" x14ac:dyDescent="0.15"/>
    <row r="53" spans="1:26" ht="18" customHeight="1" x14ac:dyDescent="0.15"/>
    <row r="54" spans="1:26" ht="18" customHeight="1" x14ac:dyDescent="0.15"/>
    <row r="55" spans="1:26" ht="18" customHeight="1" x14ac:dyDescent="0.15"/>
    <row r="56" spans="1:26" ht="18" customHeight="1" x14ac:dyDescent="0.15"/>
    <row r="57" spans="1:26" ht="18" customHeight="1" x14ac:dyDescent="0.15"/>
    <row r="58" spans="1:26" ht="18" customHeight="1" x14ac:dyDescent="0.15"/>
    <row r="59" spans="1:26" ht="18" customHeight="1" x14ac:dyDescent="0.15"/>
    <row r="60" spans="1:26" ht="18" customHeight="1" x14ac:dyDescent="0.15"/>
    <row r="61" spans="1:26" ht="18" customHeight="1" x14ac:dyDescent="0.15"/>
    <row r="62" spans="1:26" ht="18" customHeight="1" x14ac:dyDescent="0.15"/>
    <row r="63" spans="1:26" ht="18" customHeight="1" x14ac:dyDescent="0.15"/>
    <row r="64" spans="1:26" ht="18" customHeight="1" x14ac:dyDescent="0.15"/>
  </sheetData>
  <phoneticPr fontId="2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F273"/>
  <sheetViews>
    <sheetView view="pageBreakPreview" zoomScaleNormal="100" workbookViewId="0">
      <pane xSplit="1" ySplit="3" topLeftCell="N6" activePane="bottomRight" state="frozen"/>
      <selection pane="topRight" activeCell="B1" sqref="B1"/>
      <selection pane="bottomLeft" activeCell="A2" sqref="A2"/>
      <selection pane="bottomRight" activeCell="G29" sqref="G29"/>
    </sheetView>
  </sheetViews>
  <sheetFormatPr defaultColWidth="9" defaultRowHeight="12" x14ac:dyDescent="0.15"/>
  <cols>
    <col min="1" max="1" width="27" style="18" customWidth="1"/>
    <col min="2" max="2" width="8.6640625" style="22" hidden="1" customWidth="1"/>
    <col min="3" max="3" width="8.6640625" style="18" hidden="1" customWidth="1"/>
    <col min="4" max="9" width="9.77734375" style="18" customWidth="1"/>
    <col min="10" max="11" width="9.77734375" style="20" customWidth="1"/>
    <col min="12" max="21" width="9.77734375" style="18" customWidth="1"/>
    <col min="22" max="32" width="9.77734375" style="131" customWidth="1"/>
    <col min="33" max="16384" width="9" style="18"/>
  </cols>
  <sheetData>
    <row r="1" spans="1:32" ht="18" customHeight="1" x14ac:dyDescent="0.2">
      <c r="A1" s="33" t="s">
        <v>98</v>
      </c>
      <c r="K1" s="34" t="str">
        <f>旧栃木市２!$M$1</f>
        <v>栃木市</v>
      </c>
      <c r="U1" s="34" t="str">
        <f>旧栃木市２!$M$1</f>
        <v>栃木市</v>
      </c>
      <c r="V1" s="18"/>
      <c r="Y1" s="34"/>
      <c r="AD1" s="136"/>
      <c r="AE1" s="34" t="str">
        <f>旧栃木市２!$M$1</f>
        <v>栃木市</v>
      </c>
      <c r="AF1" s="18"/>
    </row>
    <row r="2" spans="1:32" ht="18" customHeight="1" x14ac:dyDescent="0.15">
      <c r="K2" s="18"/>
      <c r="L2" s="184" t="s">
        <v>169</v>
      </c>
      <c r="V2" s="184" t="s">
        <v>169</v>
      </c>
      <c r="W2" s="43" t="s">
        <v>415</v>
      </c>
      <c r="Y2" s="132"/>
      <c r="Z2" s="132"/>
      <c r="AA2" s="132"/>
      <c r="AB2" s="132"/>
      <c r="AC2" s="132"/>
      <c r="AD2" s="132"/>
      <c r="AE2" s="18"/>
      <c r="AF2" s="184" t="s">
        <v>169</v>
      </c>
    </row>
    <row r="3" spans="1:32" s="157" customFormat="1" ht="18" customHeight="1" x14ac:dyDescent="0.2">
      <c r="A3" s="53"/>
      <c r="B3" s="156" t="s">
        <v>10</v>
      </c>
      <c r="C3" s="53" t="s">
        <v>9</v>
      </c>
      <c r="D3" s="88" t="s">
        <v>8</v>
      </c>
      <c r="E3" s="88" t="s">
        <v>7</v>
      </c>
      <c r="F3" s="88" t="s">
        <v>6</v>
      </c>
      <c r="G3" s="88" t="s">
        <v>5</v>
      </c>
      <c r="H3" s="88" t="s">
        <v>4</v>
      </c>
      <c r="I3" s="88" t="s">
        <v>3</v>
      </c>
      <c r="J3" s="89" t="s">
        <v>165</v>
      </c>
      <c r="K3" s="89" t="s">
        <v>166</v>
      </c>
      <c r="L3" s="88" t="s">
        <v>83</v>
      </c>
      <c r="M3" s="88" t="s">
        <v>174</v>
      </c>
      <c r="N3" s="88" t="s">
        <v>182</v>
      </c>
      <c r="O3" s="85" t="s">
        <v>186</v>
      </c>
      <c r="P3" s="85" t="s">
        <v>187</v>
      </c>
      <c r="Q3" s="85" t="s">
        <v>188</v>
      </c>
      <c r="R3" s="85" t="s">
        <v>193</v>
      </c>
      <c r="S3" s="85" t="s">
        <v>196</v>
      </c>
      <c r="T3" s="85" t="s">
        <v>197</v>
      </c>
      <c r="U3" s="85" t="s">
        <v>204</v>
      </c>
      <c r="V3" s="85" t="s">
        <v>272</v>
      </c>
      <c r="W3" s="85" t="s">
        <v>274</v>
      </c>
      <c r="X3" s="85" t="s">
        <v>275</v>
      </c>
      <c r="Y3" s="85" t="s">
        <v>286</v>
      </c>
      <c r="Z3" s="85" t="s">
        <v>290</v>
      </c>
      <c r="AA3" s="160" t="s">
        <v>421</v>
      </c>
      <c r="AB3" s="160" t="s">
        <v>423</v>
      </c>
      <c r="AC3" s="160" t="s">
        <v>425</v>
      </c>
      <c r="AD3" s="160" t="s">
        <v>431</v>
      </c>
      <c r="AE3" s="160" t="str">
        <f>財政指標!AF3</f>
        <v>１８(H30)</v>
      </c>
      <c r="AF3" s="160" t="str">
        <f>財政指標!AG3</f>
        <v>１９(R１)</v>
      </c>
    </row>
    <row r="4" spans="1:32" ht="18" customHeight="1" x14ac:dyDescent="0.15">
      <c r="A4" s="19" t="s">
        <v>60</v>
      </c>
      <c r="B4" s="19"/>
      <c r="C4" s="15"/>
      <c r="D4" s="80">
        <f>旧栃木市２・性質!D4+旧岩舟町・性質!D4</f>
        <v>10102915</v>
      </c>
      <c r="E4" s="80">
        <f>旧栃木市２・性質!E4+旧岩舟町・性質!E4</f>
        <v>10814135</v>
      </c>
      <c r="F4" s="80">
        <f>旧栃木市２・性質!F4+旧岩舟町・性質!F4</f>
        <v>11112041</v>
      </c>
      <c r="G4" s="80">
        <f>旧栃木市２・性質!G4+旧岩舟町・性質!G4</f>
        <v>11466167</v>
      </c>
      <c r="H4" s="80">
        <f>旧栃木市２・性質!H4+旧岩舟町・性質!H4</f>
        <v>11708865</v>
      </c>
      <c r="I4" s="80">
        <f>旧栃木市２・性質!I4+旧岩舟町・性質!I4</f>
        <v>12043513</v>
      </c>
      <c r="J4" s="80">
        <f>旧栃木市２・性質!J4+旧岩舟町・性質!J4</f>
        <v>12434685</v>
      </c>
      <c r="K4" s="80">
        <f>旧栃木市２・性質!K4+旧岩舟町・性質!K4</f>
        <v>12402935</v>
      </c>
      <c r="L4" s="80">
        <f>旧栃木市２・性質!L4+旧岩舟町・性質!L4</f>
        <v>12360399</v>
      </c>
      <c r="M4" s="80">
        <f>旧栃木市２・性質!M4+旧岩舟町・性質!M4</f>
        <v>12319501</v>
      </c>
      <c r="N4" s="80">
        <f>旧栃木市２・性質!N4+旧岩舟町・性質!N4</f>
        <v>12374350</v>
      </c>
      <c r="O4" s="80">
        <f>旧栃木市２・性質!O4+旧岩舟町・性質!O4</f>
        <v>11959135</v>
      </c>
      <c r="P4" s="80">
        <f>旧栃木市２・性質!P4+旧岩舟町・性質!P4</f>
        <v>11715430</v>
      </c>
      <c r="Q4" s="80">
        <f>旧栃木市２・性質!Q4+旧岩舟町・性質!Q4</f>
        <v>11700595</v>
      </c>
      <c r="R4" s="80">
        <f>旧栃木市２・性質!R4+旧岩舟町・性質!R4</f>
        <v>11760252</v>
      </c>
      <c r="S4" s="80">
        <f>旧栃木市２・性質!S4+旧岩舟町・性質!S4</f>
        <v>11134885</v>
      </c>
      <c r="T4" s="80">
        <f>旧栃木市２・性質!T4+旧岩舟町・性質!T4</f>
        <v>11189078</v>
      </c>
      <c r="U4" s="80">
        <f>旧栃木市２・性質!U4+旧岩舟町・性質!U4</f>
        <v>10773252</v>
      </c>
      <c r="V4" s="80">
        <f>旧栃木市２・性質!V4+旧岩舟町・性質!V4</f>
        <v>10689765</v>
      </c>
      <c r="W4" s="80">
        <f>旧栃木市２・性質!W4+旧岩舟町・性質!W4</f>
        <v>10343767</v>
      </c>
      <c r="X4" s="80">
        <f>旧栃木市２・性質!X4+旧岩舟町・性質!X4</f>
        <v>10812205</v>
      </c>
      <c r="Y4" s="80">
        <f>旧栃木市２・性質!Y4+旧岩舟町・性質!Y4</f>
        <v>11492472</v>
      </c>
      <c r="Z4" s="80">
        <f>旧栃木市２・性質!Z4+旧岩舟町・性質!Z4</f>
        <v>11094608</v>
      </c>
      <c r="AA4" s="134">
        <v>11456294</v>
      </c>
      <c r="AB4" s="134">
        <v>11384372</v>
      </c>
      <c r="AC4" s="134">
        <v>11216046</v>
      </c>
      <c r="AD4" s="134">
        <v>11101132</v>
      </c>
      <c r="AE4" s="134">
        <v>11181476</v>
      </c>
      <c r="AF4" s="134">
        <v>11294503</v>
      </c>
    </row>
    <row r="5" spans="1:32" ht="18" customHeight="1" x14ac:dyDescent="0.15">
      <c r="A5" s="19" t="s">
        <v>61</v>
      </c>
      <c r="B5" s="19"/>
      <c r="C5" s="15"/>
      <c r="D5" s="80">
        <f>旧栃木市２・性質!D5+旧岩舟町・性質!D5</f>
        <v>6875196</v>
      </c>
      <c r="E5" s="80">
        <f>旧栃木市２・性質!E5+旧岩舟町・性質!E5</f>
        <v>7466883</v>
      </c>
      <c r="F5" s="80">
        <f>旧栃木市２・性質!F5+旧岩舟町・性質!F5</f>
        <v>7822575</v>
      </c>
      <c r="G5" s="80">
        <f>旧栃木市２・性質!G5+旧岩舟町・性質!G5</f>
        <v>7942907</v>
      </c>
      <c r="H5" s="80">
        <f>旧栃木市２・性質!H5+旧岩舟町・性質!H5</f>
        <v>8222764</v>
      </c>
      <c r="I5" s="80">
        <f>旧栃木市２・性質!I5+旧岩舟町・性質!I5</f>
        <v>8496115</v>
      </c>
      <c r="J5" s="80">
        <f>旧栃木市２・性質!J5+旧岩舟町・性質!J5</f>
        <v>8596528</v>
      </c>
      <c r="K5" s="80">
        <f>旧栃木市２・性質!K5+旧岩舟町・性質!K5</f>
        <v>8649729</v>
      </c>
      <c r="L5" s="80">
        <f>旧栃木市２・性質!L5+旧岩舟町・性質!L5</f>
        <v>8582763</v>
      </c>
      <c r="M5" s="80">
        <f>旧栃木市２・性質!M5+旧岩舟町・性質!M5</f>
        <v>8415336</v>
      </c>
      <c r="N5" s="80">
        <f>旧栃木市２・性質!N5+旧岩舟町・性質!N5</f>
        <v>8398193</v>
      </c>
      <c r="O5" s="80">
        <f>旧栃木市２・性質!O5+旧岩舟町・性質!O5</f>
        <v>8023341</v>
      </c>
      <c r="P5" s="80">
        <f>旧栃木市２・性質!P5+旧岩舟町・性質!P5</f>
        <v>7813955</v>
      </c>
      <c r="Q5" s="80">
        <f>旧栃木市２・性質!Q5+旧岩舟町・性質!Q5</f>
        <v>7849273</v>
      </c>
      <c r="R5" s="80">
        <f>旧栃木市２・性質!R5+旧岩舟町・性質!R5</f>
        <v>7687469</v>
      </c>
      <c r="S5" s="80">
        <f>旧栃木市２・性質!S5+旧岩舟町・性質!S5</f>
        <v>7434297</v>
      </c>
      <c r="T5" s="80">
        <f>旧栃木市２・性質!T5+旧岩舟町・性質!T5</f>
        <v>7352400</v>
      </c>
      <c r="U5" s="80">
        <f>旧栃木市２・性質!U5+旧岩舟町・性質!U5</f>
        <v>7124027</v>
      </c>
      <c r="V5" s="80">
        <f>旧栃木市２・性質!V5+旧岩舟町・性質!V5</f>
        <v>6787700</v>
      </c>
      <c r="W5" s="80">
        <f>旧栃木市２・性質!W5+旧岩舟町・性質!W5</f>
        <v>6575335</v>
      </c>
      <c r="X5" s="80">
        <f>旧栃木市２・性質!X5+旧岩舟町・性質!X5</f>
        <v>6818366</v>
      </c>
      <c r="Y5" s="80">
        <f>旧栃木市２・性質!Y5+旧岩舟町・性質!Y5</f>
        <v>7314852</v>
      </c>
      <c r="Z5" s="80">
        <f>旧栃木市２・性質!Z5+旧岩舟町・性質!Z5</f>
        <v>7012440</v>
      </c>
      <c r="AA5" s="134">
        <v>7385905</v>
      </c>
      <c r="AB5" s="134">
        <v>7444092</v>
      </c>
      <c r="AC5" s="134">
        <v>7384107</v>
      </c>
      <c r="AD5" s="134">
        <v>7230264</v>
      </c>
      <c r="AE5" s="134">
        <v>7265913</v>
      </c>
      <c r="AF5" s="134">
        <v>7396815</v>
      </c>
    </row>
    <row r="6" spans="1:32" ht="18" customHeight="1" x14ac:dyDescent="0.15">
      <c r="A6" s="19" t="s">
        <v>62</v>
      </c>
      <c r="B6" s="19"/>
      <c r="C6" s="15"/>
      <c r="D6" s="80">
        <f>旧栃木市２・性質!D6+旧岩舟町・性質!D6</f>
        <v>1614286</v>
      </c>
      <c r="E6" s="80">
        <f>旧栃木市２・性質!E6+旧岩舟町・性質!E6</f>
        <v>1824850</v>
      </c>
      <c r="F6" s="80">
        <f>旧栃木市２・性質!F6+旧岩舟町・性質!F6</f>
        <v>2291783</v>
      </c>
      <c r="G6" s="80">
        <f>旧栃木市２・性質!G6+旧岩舟町・性質!G6</f>
        <v>2608765</v>
      </c>
      <c r="H6" s="80">
        <f>旧栃木市２・性質!H6+旧岩舟町・性質!H6</f>
        <v>2809443</v>
      </c>
      <c r="I6" s="80">
        <f>旧栃木市２・性質!I6+旧岩舟町・性質!I6</f>
        <v>3191247</v>
      </c>
      <c r="J6" s="80">
        <f>旧栃木市２・性質!J6+旧岩舟町・性質!J6</f>
        <v>3521827</v>
      </c>
      <c r="K6" s="80">
        <f>旧栃木市２・性質!K6+旧岩舟町・性質!K6</f>
        <v>3884637</v>
      </c>
      <c r="L6" s="80">
        <f>旧栃木市２・性質!L6+旧岩舟町・性質!L6</f>
        <v>4207449</v>
      </c>
      <c r="M6" s="80">
        <f>旧栃木市２・性質!M6+旧岩舟町・性質!M6</f>
        <v>3089565</v>
      </c>
      <c r="N6" s="80">
        <f>旧栃木市２・性質!N6+旧岩舟町・性質!N6</f>
        <v>3539490</v>
      </c>
      <c r="O6" s="80">
        <f>旧栃木市２・性質!O6+旧岩舟町・性質!O6</f>
        <v>4006394</v>
      </c>
      <c r="P6" s="80">
        <f>旧栃木市２・性質!P6+旧岩舟町・性質!P6</f>
        <v>4663356</v>
      </c>
      <c r="Q6" s="80">
        <f>旧栃木市２・性質!Q6+旧岩舟町・性質!Q6</f>
        <v>5115629</v>
      </c>
      <c r="R6" s="80">
        <f>旧栃木市２・性質!R6+旧岩舟町・性質!R6</f>
        <v>5273127</v>
      </c>
      <c r="S6" s="80">
        <f>旧栃木市２・性質!S6+旧岩舟町・性質!S6</f>
        <v>5338506</v>
      </c>
      <c r="T6" s="80">
        <f>旧栃木市２・性質!T6+旧岩舟町・性質!T6</f>
        <v>5694603</v>
      </c>
      <c r="U6" s="80">
        <f>旧栃木市２・性質!U6+旧岩舟町・性質!U6</f>
        <v>5744759</v>
      </c>
      <c r="V6" s="80">
        <f>旧栃木市２・性質!V6+旧岩舟町・性質!V6</f>
        <v>6102137</v>
      </c>
      <c r="W6" s="80">
        <f>旧栃木市２・性質!W6+旧岩舟町・性質!W6</f>
        <v>8848294</v>
      </c>
      <c r="X6" s="80">
        <f>旧栃木市２・性質!X6+旧岩舟町・性質!X6</f>
        <v>9326886</v>
      </c>
      <c r="Y6" s="80">
        <f>旧栃木市２・性質!Y6+旧岩舟町・性質!Y6</f>
        <v>9388712</v>
      </c>
      <c r="Z6" s="80">
        <f>旧栃木市２・性質!Z6+旧岩舟町・性質!Z6</f>
        <v>9637091</v>
      </c>
      <c r="AA6" s="134">
        <v>10457835</v>
      </c>
      <c r="AB6" s="134">
        <v>10807647</v>
      </c>
      <c r="AC6" s="134">
        <v>10998743</v>
      </c>
      <c r="AD6" s="134">
        <v>13128794</v>
      </c>
      <c r="AE6" s="134">
        <v>13223505</v>
      </c>
      <c r="AF6" s="134">
        <v>14106661</v>
      </c>
    </row>
    <row r="7" spans="1:32" ht="18" customHeight="1" x14ac:dyDescent="0.15">
      <c r="A7" s="19" t="s">
        <v>63</v>
      </c>
      <c r="B7" s="19"/>
      <c r="C7" s="15"/>
      <c r="D7" s="80">
        <f>旧栃木市２・性質!D7+旧岩舟町・性質!D7</f>
        <v>3849979</v>
      </c>
      <c r="E7" s="80">
        <f>旧栃木市２・性質!E7+旧岩舟町・性質!E7</f>
        <v>4070762</v>
      </c>
      <c r="F7" s="80">
        <f>旧栃木市２・性質!F7+旧岩舟町・性質!F7</f>
        <v>4297273</v>
      </c>
      <c r="G7" s="80">
        <f>旧栃木市２・性質!G7+旧岩舟町・性質!G7</f>
        <v>4558919</v>
      </c>
      <c r="H7" s="80">
        <f>旧栃木市２・性質!H7+旧岩舟町・性質!H7</f>
        <v>4944559</v>
      </c>
      <c r="I7" s="80">
        <f>旧栃木市２・性質!I7+旧岩舟町・性質!I7</f>
        <v>5323285</v>
      </c>
      <c r="J7" s="80">
        <f>旧栃木市２・性質!J7+旧岩舟町・性質!J7</f>
        <v>5546581</v>
      </c>
      <c r="K7" s="80">
        <f>旧栃木市２・性質!K7+旧岩舟町・性質!K7</f>
        <v>5921583</v>
      </c>
      <c r="L7" s="80">
        <f>旧栃木市２・性質!L7+旧岩舟町・性質!L7</f>
        <v>5722534</v>
      </c>
      <c r="M7" s="80">
        <f>旧栃木市２・性質!M7+旧岩舟町・性質!M7</f>
        <v>5838106</v>
      </c>
      <c r="N7" s="80">
        <f>旧栃木市２・性質!N7+旧岩舟町・性質!N7</f>
        <v>6510445</v>
      </c>
      <c r="O7" s="80">
        <f>旧栃木市２・性質!O7+旧岩舟町・性質!O7</f>
        <v>6165507</v>
      </c>
      <c r="P7" s="80">
        <f>旧栃木市２・性質!P7+旧岩舟町・性質!P7</f>
        <v>5791959</v>
      </c>
      <c r="Q7" s="80">
        <f>旧栃木市２・性質!Q7+旧岩舟町・性質!Q7</f>
        <v>6415111</v>
      </c>
      <c r="R7" s="80">
        <f>旧栃木市２・性質!R7+旧岩舟町・性質!R7</f>
        <v>5759168</v>
      </c>
      <c r="S7" s="80">
        <f>旧栃木市２・性質!S7+旧岩舟町・性質!S7</f>
        <v>5782370</v>
      </c>
      <c r="T7" s="80">
        <f>旧栃木市２・性質!T7+旧岩舟町・性質!T7</f>
        <v>6061296</v>
      </c>
      <c r="U7" s="80">
        <f>旧栃木市２・性質!U7+旧岩舟町・性質!U7</f>
        <v>5925102</v>
      </c>
      <c r="V7" s="80">
        <f>旧栃木市２・性質!V7+旧岩舟町・性質!V7</f>
        <v>5735940</v>
      </c>
      <c r="W7" s="80">
        <f>旧栃木市２・性質!W7+旧岩舟町・性質!W7</f>
        <v>5671138</v>
      </c>
      <c r="X7" s="80">
        <f>旧栃木市２・性質!X7+旧岩舟町・性質!X7</f>
        <v>5716563</v>
      </c>
      <c r="Y7" s="80">
        <f>旧栃木市２・性質!Y7+旧岩舟町・性質!Y7</f>
        <v>5563637</v>
      </c>
      <c r="Z7" s="80">
        <f>旧栃木市２・性質!Z7+旧岩舟町・性質!Z7</f>
        <v>5499530</v>
      </c>
      <c r="AA7" s="134">
        <v>6796267</v>
      </c>
      <c r="AB7" s="134">
        <v>6771274</v>
      </c>
      <c r="AC7" s="134">
        <v>6848025</v>
      </c>
      <c r="AD7" s="134">
        <v>6996318</v>
      </c>
      <c r="AE7" s="134">
        <v>6340414</v>
      </c>
      <c r="AF7" s="134">
        <v>6485223</v>
      </c>
    </row>
    <row r="8" spans="1:32" ht="18" customHeight="1" x14ac:dyDescent="0.15">
      <c r="A8" s="19" t="s">
        <v>414</v>
      </c>
      <c r="B8" s="19"/>
      <c r="C8" s="15"/>
      <c r="D8" s="80">
        <f>旧栃木市２・性質!D8+旧岩舟町・性質!D8</f>
        <v>3838432</v>
      </c>
      <c r="E8" s="80">
        <f>旧栃木市２・性質!E8+旧岩舟町・性質!E8</f>
        <v>4062869</v>
      </c>
      <c r="F8" s="80">
        <f>旧栃木市２・性質!F8+旧岩舟町・性質!F8</f>
        <v>4290557</v>
      </c>
      <c r="G8" s="80">
        <f>旧栃木市２・性質!G8+旧岩舟町・性質!G8</f>
        <v>4551256</v>
      </c>
      <c r="H8" s="80">
        <f>旧栃木市２・性質!H8+旧岩舟町・性質!H8</f>
        <v>4939699</v>
      </c>
      <c r="I8" s="80">
        <f>旧栃木市２・性質!I8+旧岩舟町・性質!I8</f>
        <v>5320243</v>
      </c>
      <c r="J8" s="80">
        <f>旧栃木市２・性質!J8+旧岩舟町・性質!J8</f>
        <v>5544118</v>
      </c>
      <c r="K8" s="80">
        <f>旧栃木市２・性質!K8+旧岩舟町・性質!K8</f>
        <v>5917147</v>
      </c>
      <c r="L8" s="80">
        <f>旧栃木市２・性質!L8+旧岩舟町・性質!L8</f>
        <v>5721091</v>
      </c>
      <c r="M8" s="80">
        <f>旧栃木市２・性質!M8+旧岩舟町・性質!M8</f>
        <v>5813023</v>
      </c>
      <c r="N8" s="80">
        <f>旧栃木市２・性質!N8+旧岩舟町・性質!N8</f>
        <v>6509101</v>
      </c>
      <c r="O8" s="80">
        <f>旧栃木市２・性質!O8+旧岩舟町・性質!O8</f>
        <v>6165054</v>
      </c>
      <c r="P8" s="80">
        <f>旧栃木市２・性質!P8+旧岩舟町・性質!P8</f>
        <v>5788656</v>
      </c>
      <c r="Q8" s="80">
        <f>旧栃木市２・性質!Q8+旧岩舟町・性質!Q8</f>
        <v>6414538</v>
      </c>
      <c r="R8" s="80">
        <f>旧栃木市２・性質!R8+旧岩舟町・性質!R8</f>
        <v>5758728</v>
      </c>
      <c r="S8" s="80">
        <f>旧栃木市２・性質!S8+旧岩舟町・性質!S8</f>
        <v>5781886</v>
      </c>
      <c r="T8" s="80">
        <f>旧栃木市２・性質!T8+旧岩舟町・性質!T8</f>
        <v>6060166</v>
      </c>
      <c r="U8" s="80">
        <f>旧栃木市２・性質!U8+旧岩舟町・性質!U8</f>
        <v>5924721</v>
      </c>
      <c r="V8" s="80">
        <f>旧栃木市２・性質!V8+旧岩舟町・性質!V8</f>
        <v>5735676</v>
      </c>
      <c r="W8" s="80">
        <f>旧栃木市２・性質!W8+旧岩舟町・性質!W8</f>
        <v>5670843</v>
      </c>
      <c r="X8" s="80">
        <f>旧栃木市２・性質!X8+旧岩舟町・性質!X8</f>
        <v>5716184</v>
      </c>
      <c r="Y8" s="80">
        <f>旧栃木市２・性質!Y8+旧岩舟町・性質!Y8</f>
        <v>5563306</v>
      </c>
      <c r="Z8" s="80">
        <f>旧栃木市２・性質!Z8+旧岩舟町・性質!Z8</f>
        <v>5499195</v>
      </c>
      <c r="AA8" s="134">
        <f>AA7-AA9</f>
        <v>6795865</v>
      </c>
      <c r="AB8" s="134">
        <f>AB7-AB9</f>
        <v>6770762</v>
      </c>
      <c r="AC8" s="134">
        <f>AC7-AC9</f>
        <v>6847583</v>
      </c>
      <c r="AD8" s="134">
        <v>6996135</v>
      </c>
      <c r="AE8" s="134">
        <v>6340276</v>
      </c>
      <c r="AF8" s="134">
        <v>6484855</v>
      </c>
    </row>
    <row r="9" spans="1:32" ht="18" customHeight="1" x14ac:dyDescent="0.15">
      <c r="A9" s="19" t="s">
        <v>65</v>
      </c>
      <c r="B9" s="19"/>
      <c r="C9" s="15"/>
      <c r="D9" s="80">
        <f>旧栃木市２・性質!D9+旧岩舟町・性質!D9</f>
        <v>11547</v>
      </c>
      <c r="E9" s="80">
        <f>旧栃木市２・性質!E9+旧岩舟町・性質!E9</f>
        <v>7893</v>
      </c>
      <c r="F9" s="80">
        <f>旧栃木市２・性質!F9+旧岩舟町・性質!F9</f>
        <v>6716</v>
      </c>
      <c r="G9" s="80">
        <f>旧栃木市２・性質!G9+旧岩舟町・性質!G9</f>
        <v>7663</v>
      </c>
      <c r="H9" s="80">
        <f>旧栃木市２・性質!H9+旧岩舟町・性質!H9</f>
        <v>4860</v>
      </c>
      <c r="I9" s="80">
        <f>旧栃木市２・性質!I9+旧岩舟町・性質!I9</f>
        <v>3042</v>
      </c>
      <c r="J9" s="80">
        <f>旧栃木市２・性質!J9+旧岩舟町・性質!J9</f>
        <v>2763</v>
      </c>
      <c r="K9" s="80">
        <f>旧栃木市２・性質!K9+旧岩舟町・性質!K9</f>
        <v>4436</v>
      </c>
      <c r="L9" s="80">
        <f>旧栃木市２・性質!L9+旧岩舟町・性質!L9</f>
        <v>1443</v>
      </c>
      <c r="M9" s="80">
        <f>旧栃木市２・性質!M9+旧岩舟町・性質!M9</f>
        <v>805</v>
      </c>
      <c r="N9" s="80">
        <f>旧栃木市２・性質!N9+旧岩舟町・性質!N9</f>
        <v>1344</v>
      </c>
      <c r="O9" s="80">
        <f>旧栃木市２・性質!O9+旧岩舟町・性質!O9</f>
        <v>453</v>
      </c>
      <c r="P9" s="80">
        <f>旧栃木市２・性質!P9+旧岩舟町・性質!P9</f>
        <v>3303</v>
      </c>
      <c r="Q9" s="80">
        <f>旧栃木市２・性質!Q9+旧岩舟町・性質!Q9</f>
        <v>573</v>
      </c>
      <c r="R9" s="80">
        <f>旧栃木市２・性質!R9+旧岩舟町・性質!R9</f>
        <v>440</v>
      </c>
      <c r="S9" s="80">
        <f>旧栃木市２・性質!S9+旧岩舟町・性質!S9</f>
        <v>853</v>
      </c>
      <c r="T9" s="80">
        <f>旧栃木市２・性質!T9+旧岩舟町・性質!T9</f>
        <v>1499</v>
      </c>
      <c r="U9" s="80">
        <f>旧栃木市２・性質!U9+旧岩舟町・性質!U9</f>
        <v>750</v>
      </c>
      <c r="V9" s="80">
        <f>旧栃木市２・性質!V9+旧岩舟町・性質!V9</f>
        <v>264</v>
      </c>
      <c r="W9" s="80">
        <f>旧栃木市２・性質!W9+旧岩舟町・性質!W9</f>
        <v>295</v>
      </c>
      <c r="X9" s="80">
        <f>旧栃木市２・性質!X9+旧岩舟町・性質!X9</f>
        <v>379</v>
      </c>
      <c r="Y9" s="80">
        <f>旧栃木市２・性質!Y9+旧岩舟町・性質!Y9</f>
        <v>331</v>
      </c>
      <c r="Z9" s="80">
        <f>旧栃木市２・性質!Z9+旧岩舟町・性質!Z9</f>
        <v>335</v>
      </c>
      <c r="AA9" s="134">
        <v>402</v>
      </c>
      <c r="AB9" s="134">
        <v>512</v>
      </c>
      <c r="AC9" s="134">
        <v>442</v>
      </c>
      <c r="AD9" s="134">
        <v>183</v>
      </c>
      <c r="AE9" s="134">
        <v>138</v>
      </c>
      <c r="AF9" s="134">
        <v>368</v>
      </c>
    </row>
    <row r="10" spans="1:32" ht="18" customHeight="1" x14ac:dyDescent="0.15">
      <c r="A10" s="19" t="s">
        <v>66</v>
      </c>
      <c r="B10" s="19"/>
      <c r="C10" s="15"/>
      <c r="D10" s="80">
        <f>旧栃木市２・性質!D10+旧岩舟町・性質!D10</f>
        <v>4902634</v>
      </c>
      <c r="E10" s="80">
        <f>旧栃木市２・性質!E10+旧岩舟町・性質!E10</f>
        <v>5155273</v>
      </c>
      <c r="F10" s="80">
        <f>旧栃木市２・性質!F10+旧岩舟町・性質!F10</f>
        <v>5326756</v>
      </c>
      <c r="G10" s="80">
        <f>旧栃木市２・性質!G10+旧岩舟町・性質!G10</f>
        <v>5241257</v>
      </c>
      <c r="H10" s="80">
        <f>旧栃木市２・性質!H10+旧岩舟町・性質!H10</f>
        <v>5588982</v>
      </c>
      <c r="I10" s="80">
        <f>旧栃木市２・性質!I10+旧岩舟町・性質!I10</f>
        <v>5818665</v>
      </c>
      <c r="J10" s="80">
        <f>旧栃木市２・性質!J10+旧岩舟町・性質!J10</f>
        <v>5896015</v>
      </c>
      <c r="K10" s="80">
        <f>旧栃木市２・性質!K10+旧岩舟町・性質!K10</f>
        <v>6135522</v>
      </c>
      <c r="L10" s="80">
        <f>旧栃木市２・性質!L10+旧岩舟町・性質!L10</f>
        <v>6207811</v>
      </c>
      <c r="M10" s="80">
        <f>旧栃木市２・性質!M10+旧岩舟町・性質!M10</f>
        <v>6179543</v>
      </c>
      <c r="N10" s="80">
        <f>旧栃木市２・性質!N10+旧岩舟町・性質!N10</f>
        <v>6602733</v>
      </c>
      <c r="O10" s="80">
        <f>旧栃木市２・性質!O10+旧岩舟町・性質!O10</f>
        <v>6763010</v>
      </c>
      <c r="P10" s="80">
        <f>旧栃木市２・性質!P10+旧岩舟町・性質!P10</f>
        <v>6783301</v>
      </c>
      <c r="Q10" s="80">
        <f>旧栃木市２・性質!Q10+旧岩舟町・性質!Q10</f>
        <v>6759523</v>
      </c>
      <c r="R10" s="80">
        <f>旧栃木市２・性質!R10+旧岩舟町・性質!R10</f>
        <v>6301505</v>
      </c>
      <c r="S10" s="80">
        <f>旧栃木市２・性質!S10+旧岩舟町・性質!S10</f>
        <v>6221978</v>
      </c>
      <c r="T10" s="80">
        <f>旧栃木市２・性質!T10+旧岩舟町・性質!T10</f>
        <v>6315158</v>
      </c>
      <c r="U10" s="80">
        <f>旧栃木市２・性質!U10+旧岩舟町・性質!U10</f>
        <v>6190900</v>
      </c>
      <c r="V10" s="80">
        <f>旧栃木市２・性質!V10+旧岩舟町・性質!V10</f>
        <v>7174377</v>
      </c>
      <c r="W10" s="80">
        <f>旧栃木市２・性質!W10+旧岩舟町・性質!W10</f>
        <v>7309063</v>
      </c>
      <c r="X10" s="80">
        <f>旧栃木市２・性質!X10+旧岩舟町・性質!X10</f>
        <v>7834411</v>
      </c>
      <c r="Y10" s="80">
        <f>旧栃木市２・性質!Y10+旧岩舟町・性質!Y10</f>
        <v>7730483</v>
      </c>
      <c r="Z10" s="80">
        <f>旧栃木市２・性質!Z10+旧岩舟町・性質!Z10</f>
        <v>8135677</v>
      </c>
      <c r="AA10" s="134">
        <v>9726630</v>
      </c>
      <c r="AB10" s="134">
        <v>9244469</v>
      </c>
      <c r="AC10" s="134">
        <v>8841775</v>
      </c>
      <c r="AD10" s="134">
        <v>8952913</v>
      </c>
      <c r="AE10" s="134">
        <v>8233463</v>
      </c>
      <c r="AF10" s="134">
        <v>9562834</v>
      </c>
    </row>
    <row r="11" spans="1:32" ht="18" customHeight="1" x14ac:dyDescent="0.15">
      <c r="A11" s="19" t="s">
        <v>67</v>
      </c>
      <c r="B11" s="19"/>
      <c r="C11" s="15"/>
      <c r="D11" s="80">
        <f>旧栃木市２・性質!D11+旧岩舟町・性質!D11</f>
        <v>285109</v>
      </c>
      <c r="E11" s="80">
        <f>旧栃木市２・性質!E11+旧岩舟町・性質!E11</f>
        <v>359351</v>
      </c>
      <c r="F11" s="80">
        <f>旧栃木市２・性質!F11+旧岩舟町・性質!F11</f>
        <v>334025</v>
      </c>
      <c r="G11" s="80">
        <f>旧栃木市２・性質!G11+旧岩舟町・性質!G11</f>
        <v>293243</v>
      </c>
      <c r="H11" s="80">
        <f>旧栃木市２・性質!H11+旧岩舟町・性質!H11</f>
        <v>313434</v>
      </c>
      <c r="I11" s="80">
        <f>旧栃木市２・性質!I11+旧岩舟町・性質!I11</f>
        <v>323083</v>
      </c>
      <c r="J11" s="80">
        <f>旧栃木市２・性質!J11+旧岩舟町・性質!J11</f>
        <v>343904</v>
      </c>
      <c r="K11" s="80">
        <f>旧栃木市２・性質!K11+旧岩舟町・性質!K11</f>
        <v>409479</v>
      </c>
      <c r="L11" s="80">
        <f>旧栃木市２・性質!L11+旧岩舟町・性質!L11</f>
        <v>360184</v>
      </c>
      <c r="M11" s="80">
        <f>旧栃木市２・性質!M11+旧岩舟町・性質!M11</f>
        <v>359687</v>
      </c>
      <c r="N11" s="80">
        <f>旧栃木市２・性質!N11+旧岩舟町・性質!N11</f>
        <v>373303</v>
      </c>
      <c r="O11" s="80">
        <f>旧栃木市２・性質!O11+旧岩舟町・性質!O11</f>
        <v>371948</v>
      </c>
      <c r="P11" s="80">
        <f>旧栃木市２・性質!P11+旧岩舟町・性質!P11</f>
        <v>374876</v>
      </c>
      <c r="Q11" s="80">
        <f>旧栃木市２・性質!Q11+旧岩舟町・性質!Q11</f>
        <v>282275</v>
      </c>
      <c r="R11" s="80">
        <f>旧栃木市２・性質!R11+旧岩舟町・性質!R11</f>
        <v>321605</v>
      </c>
      <c r="S11" s="80">
        <f>旧栃木市２・性質!S11+旧岩舟町・性質!S11</f>
        <v>311704</v>
      </c>
      <c r="T11" s="80">
        <f>旧栃木市２・性質!T11+旧岩舟町・性質!T11</f>
        <v>267772</v>
      </c>
      <c r="U11" s="80">
        <f>旧栃木市２・性質!U11+旧岩舟町・性質!U11</f>
        <v>299589</v>
      </c>
      <c r="V11" s="80">
        <f>旧栃木市２・性質!V11+旧岩舟町・性質!V11</f>
        <v>345722</v>
      </c>
      <c r="W11" s="80">
        <f>旧栃木市２・性質!W11+旧岩舟町・性質!W11</f>
        <v>197380</v>
      </c>
      <c r="X11" s="80">
        <f>旧栃木市２・性質!X11+旧岩舟町・性質!X11</f>
        <v>229318</v>
      </c>
      <c r="Y11" s="80">
        <f>旧栃木市２・性質!Y11+旧岩舟町・性質!Y11</f>
        <v>198144</v>
      </c>
      <c r="Z11" s="80">
        <f>旧栃木市２・性質!Z11+旧岩舟町・性質!Z11</f>
        <v>216052</v>
      </c>
      <c r="AA11" s="134">
        <v>161520</v>
      </c>
      <c r="AB11" s="134">
        <v>174897</v>
      </c>
      <c r="AC11" s="134">
        <v>195515</v>
      </c>
      <c r="AD11" s="134">
        <v>170560</v>
      </c>
      <c r="AE11" s="134">
        <v>158153</v>
      </c>
      <c r="AF11" s="134">
        <v>162120</v>
      </c>
    </row>
    <row r="12" spans="1:32" ht="18" customHeight="1" x14ac:dyDescent="0.15">
      <c r="A12" s="19" t="s">
        <v>68</v>
      </c>
      <c r="B12" s="19"/>
      <c r="C12" s="15"/>
      <c r="D12" s="80">
        <f>旧栃木市２・性質!D12+旧岩舟町・性質!D12</f>
        <v>4569769</v>
      </c>
      <c r="E12" s="80">
        <f>旧栃木市２・性質!E12+旧岩舟町・性質!E12</f>
        <v>5082617</v>
      </c>
      <c r="F12" s="80">
        <f>旧栃木市２・性質!F12+旧岩舟町・性質!F12</f>
        <v>5285279</v>
      </c>
      <c r="G12" s="80">
        <f>旧栃木市２・性質!G12+旧岩舟町・性質!G12</f>
        <v>5819826</v>
      </c>
      <c r="H12" s="80">
        <f>旧栃木市２・性質!H12+旧岩舟町・性質!H12</f>
        <v>5276545</v>
      </c>
      <c r="I12" s="80">
        <f>旧栃木市２・性質!I12+旧岩舟町・性質!I12</f>
        <v>5774148</v>
      </c>
      <c r="J12" s="80">
        <f>旧栃木市２・性質!J12+旧岩舟町・性質!J12</f>
        <v>5708742</v>
      </c>
      <c r="K12" s="80">
        <f>旧栃木市２・性質!K12+旧岩舟町・性質!K12</f>
        <v>5679200</v>
      </c>
      <c r="L12" s="80">
        <f>旧栃木市２・性質!L12+旧岩舟町・性質!L12</f>
        <v>6427303</v>
      </c>
      <c r="M12" s="80">
        <f>旧栃木市２・性質!M12+旧岩舟町・性質!M12</f>
        <v>5653458</v>
      </c>
      <c r="N12" s="80">
        <f>旧栃木市２・性質!N12+旧岩舟町・性質!N12</f>
        <v>5765969</v>
      </c>
      <c r="O12" s="80">
        <f>旧栃木市２・性質!O12+旧岩舟町・性質!O12</f>
        <v>6038169</v>
      </c>
      <c r="P12" s="80">
        <f>旧栃木市２・性質!P12+旧岩舟町・性質!P12</f>
        <v>5846298</v>
      </c>
      <c r="Q12" s="80">
        <f>旧栃木市２・性質!Q12+旧岩舟町・性質!Q12</f>
        <v>5265968</v>
      </c>
      <c r="R12" s="80">
        <f>旧栃木市２・性質!R12+旧岩舟町・性質!R12</f>
        <v>5807265</v>
      </c>
      <c r="S12" s="80">
        <f>旧栃木市２・性質!S12+旧岩舟町・性質!S12</f>
        <v>5866407</v>
      </c>
      <c r="T12" s="80">
        <f>旧栃木市２・性質!T12+旧岩舟町・性質!T12</f>
        <v>5773255</v>
      </c>
      <c r="U12" s="80">
        <f>旧栃木市２・性質!U12+旧岩舟町・性質!U12</f>
        <v>6278804</v>
      </c>
      <c r="V12" s="80">
        <f>旧栃木市２・性質!V12+旧岩舟町・性質!V12</f>
        <v>8813801</v>
      </c>
      <c r="W12" s="80">
        <f>旧栃木市２・性質!W12+旧岩舟町・性質!W12</f>
        <v>6121887</v>
      </c>
      <c r="X12" s="80">
        <f>旧栃木市２・性質!X12+旧岩舟町・性質!X12</f>
        <v>5248428</v>
      </c>
      <c r="Y12" s="80">
        <f>旧栃木市２・性質!Y12+旧岩舟町・性質!Y12</f>
        <v>4444844</v>
      </c>
      <c r="Z12" s="80">
        <f>旧栃木市２・性質!Z12+旧岩舟町・性質!Z12</f>
        <v>4475943</v>
      </c>
      <c r="AA12" s="134">
        <v>2816972</v>
      </c>
      <c r="AB12" s="134">
        <v>3371609</v>
      </c>
      <c r="AC12" s="134">
        <v>4138937</v>
      </c>
      <c r="AD12" s="134">
        <v>2395521</v>
      </c>
      <c r="AE12" s="134">
        <v>5130712</v>
      </c>
      <c r="AF12" s="134">
        <v>5492059</v>
      </c>
    </row>
    <row r="13" spans="1:32" ht="18" customHeight="1" x14ac:dyDescent="0.15">
      <c r="A13" s="19" t="s">
        <v>69</v>
      </c>
      <c r="B13" s="19"/>
      <c r="C13" s="15"/>
      <c r="D13" s="80">
        <f>旧栃木市２・性質!D13+旧岩舟町・性質!D13</f>
        <v>2598783</v>
      </c>
      <c r="E13" s="80">
        <f>旧栃木市２・性質!E13+旧岩舟町・性質!E13</f>
        <v>2918937</v>
      </c>
      <c r="F13" s="80">
        <f>旧栃木市２・性質!F13+旧岩舟町・性質!F13</f>
        <v>2868747</v>
      </c>
      <c r="G13" s="80">
        <f>旧栃木市２・性質!G13+旧岩舟町・性質!G13</f>
        <v>3076762</v>
      </c>
      <c r="H13" s="80">
        <f>旧栃木市２・性質!H13+旧岩舟町・性質!H13</f>
        <v>3055256</v>
      </c>
      <c r="I13" s="80">
        <f>旧栃木市２・性質!I13+旧岩舟町・性質!I13</f>
        <v>3190620</v>
      </c>
      <c r="J13" s="80">
        <f>旧栃木市２・性質!J13+旧岩舟町・性質!J13</f>
        <v>3235538</v>
      </c>
      <c r="K13" s="80">
        <f>旧栃木市２・性質!K13+旧岩舟町・性質!K13</f>
        <v>3223881</v>
      </c>
      <c r="L13" s="80">
        <f>旧栃木市２・性質!L13+旧岩舟町・性質!L13</f>
        <v>3254137</v>
      </c>
      <c r="M13" s="80">
        <f>旧栃木市２・性質!M13+旧岩舟町・性質!M13</f>
        <v>3374130</v>
      </c>
      <c r="N13" s="80">
        <f>旧栃木市２・性質!N13+旧岩舟町・性質!N13</f>
        <v>3553831</v>
      </c>
      <c r="O13" s="80">
        <f>旧栃木市２・性質!O13+旧岩舟町・性質!O13</f>
        <v>3768880</v>
      </c>
      <c r="P13" s="80">
        <f>旧栃木市２・性質!P13+旧岩舟町・性質!P13</f>
        <v>3506093</v>
      </c>
      <c r="Q13" s="80">
        <f>旧栃木市２・性質!Q13+旧岩舟町・性質!Q13</f>
        <v>3093573</v>
      </c>
      <c r="R13" s="80">
        <f>旧栃木市２・性質!R13+旧岩舟町・性質!R13</f>
        <v>3709212</v>
      </c>
      <c r="S13" s="80">
        <f>旧栃木市２・性質!S13+旧岩舟町・性質!S13</f>
        <v>4065195</v>
      </c>
      <c r="T13" s="80">
        <f>旧栃木市２・性質!T13+旧岩舟町・性質!T13</f>
        <v>3886944</v>
      </c>
      <c r="U13" s="80">
        <f>旧栃木市２・性質!U13+旧岩舟町・性質!U13</f>
        <v>4156279</v>
      </c>
      <c r="V13" s="80">
        <f>旧栃木市２・性質!V13+旧岩舟町・性質!V13</f>
        <v>4146051</v>
      </c>
      <c r="W13" s="80">
        <f>旧栃木市２・性質!W13+旧岩舟町・性質!W13</f>
        <v>4105718</v>
      </c>
      <c r="X13" s="80">
        <f>旧栃木市２・性質!X13+旧岩舟町・性質!X13</f>
        <v>3138831</v>
      </c>
      <c r="Y13" s="80">
        <f>旧栃木市２・性質!Y13+旧岩舟町・性質!Y13</f>
        <v>2195839</v>
      </c>
      <c r="Z13" s="80">
        <f>旧栃木市２・性質!Z13+旧岩舟町・性質!Z13</f>
        <v>1985288</v>
      </c>
      <c r="AA13" s="134">
        <v>202562</v>
      </c>
      <c r="AB13" s="134">
        <v>202904</v>
      </c>
      <c r="AC13" s="134">
        <v>198656</v>
      </c>
      <c r="AD13" s="134">
        <v>194839</v>
      </c>
      <c r="AE13" s="134">
        <v>199589</v>
      </c>
      <c r="AF13" s="134">
        <v>193385</v>
      </c>
    </row>
    <row r="14" spans="1:32" ht="18" customHeight="1" x14ac:dyDescent="0.15">
      <c r="A14" s="19" t="s">
        <v>70</v>
      </c>
      <c r="B14" s="19"/>
      <c r="C14" s="15"/>
      <c r="D14" s="80">
        <f>旧栃木市２・性質!D14+旧岩舟町・性質!D14</f>
        <v>2418075</v>
      </c>
      <c r="E14" s="80">
        <f>旧栃木市２・性質!E14+旧岩舟町・性質!E14</f>
        <v>2770420</v>
      </c>
      <c r="F14" s="80">
        <f>旧栃木市２・性質!F14+旧岩舟町・性質!F14</f>
        <v>2837084</v>
      </c>
      <c r="G14" s="80">
        <f>旧栃木市２・性質!G14+旧岩舟町・性質!G14</f>
        <v>2891690</v>
      </c>
      <c r="H14" s="80">
        <f>旧栃木市２・性質!H14+旧岩舟町・性質!H14</f>
        <v>3403006</v>
      </c>
      <c r="I14" s="80">
        <f>旧栃木市２・性質!I14+旧岩舟町・性質!I14</f>
        <v>3338819</v>
      </c>
      <c r="J14" s="80">
        <f>旧栃木市２・性質!J14+旧岩舟町・性質!J14</f>
        <v>3172322</v>
      </c>
      <c r="K14" s="80">
        <f>旧栃木市２・性質!K14+旧岩舟町・性質!K14</f>
        <v>3774305</v>
      </c>
      <c r="L14" s="80">
        <f>旧栃木市２・性質!L14+旧岩舟町・性質!L14</f>
        <v>4041655</v>
      </c>
      <c r="M14" s="80">
        <f>旧栃木市２・性質!M14+旧岩舟町・性質!M14</f>
        <v>4678717</v>
      </c>
      <c r="N14" s="80">
        <f>旧栃木市２・性質!N14+旧岩舟町・性質!N14</f>
        <v>4759277</v>
      </c>
      <c r="O14" s="80">
        <f>旧栃木市２・性質!O14+旧岩舟町・性質!O14</f>
        <v>5048765</v>
      </c>
      <c r="P14" s="80">
        <f>旧栃木市２・性質!P14+旧岩舟町・性質!P14</f>
        <v>5007934</v>
      </c>
      <c r="Q14" s="80">
        <f>旧栃木市２・性質!Q14+旧岩舟町・性質!Q14</f>
        <v>5489482</v>
      </c>
      <c r="R14" s="80">
        <f>旧栃木市２・性質!R14+旧岩舟町・性質!R14</f>
        <v>5555419</v>
      </c>
      <c r="S14" s="80">
        <f>旧栃木市２・性質!S14+旧岩舟町・性質!S14</f>
        <v>6014533</v>
      </c>
      <c r="T14" s="80">
        <f>旧栃木市２・性質!T14+旧岩舟町・性質!T14</f>
        <v>6071895</v>
      </c>
      <c r="U14" s="80">
        <f>旧栃木市２・性質!U14+旧岩舟町・性質!U14</f>
        <v>6206786</v>
      </c>
      <c r="V14" s="80">
        <f>旧栃木市２・性質!V14+旧岩舟町・性質!V14</f>
        <v>6683068</v>
      </c>
      <c r="W14" s="80">
        <f>旧栃木市２・性質!W14+旧岩舟町・性質!W14</f>
        <v>6845689</v>
      </c>
      <c r="X14" s="80">
        <f>旧栃木市２・性質!X14+旧岩舟町・性質!X14</f>
        <v>6806741</v>
      </c>
      <c r="Y14" s="80">
        <f>旧栃木市２・性質!Y14+旧岩舟町・性質!Y14</f>
        <v>7057062</v>
      </c>
      <c r="Z14" s="80">
        <f>旧栃木市２・性質!Z14+旧岩舟町・性質!Z14</f>
        <v>7083208</v>
      </c>
      <c r="AA14" s="134">
        <v>8269848</v>
      </c>
      <c r="AB14" s="134">
        <v>8059050</v>
      </c>
      <c r="AC14" s="134">
        <v>8110538</v>
      </c>
      <c r="AD14" s="134">
        <v>8392607</v>
      </c>
      <c r="AE14" s="134">
        <v>5501822</v>
      </c>
      <c r="AF14" s="134">
        <v>5656002</v>
      </c>
    </row>
    <row r="15" spans="1:32" ht="18" customHeight="1" x14ac:dyDescent="0.15">
      <c r="A15" s="19" t="s">
        <v>71</v>
      </c>
      <c r="B15" s="19"/>
      <c r="C15" s="15"/>
      <c r="D15" s="80">
        <f>旧栃木市２・性質!D15+旧岩舟町・性質!D15</f>
        <v>4005314</v>
      </c>
      <c r="E15" s="80">
        <f>旧栃木市２・性質!E15+旧岩舟町・性質!E15</f>
        <v>1980562</v>
      </c>
      <c r="F15" s="80">
        <f>旧栃木市２・性質!F15+旧岩舟町・性質!F15</f>
        <v>1957307</v>
      </c>
      <c r="G15" s="80">
        <f>旧栃木市２・性質!G15+旧岩舟町・性質!G15</f>
        <v>2125911</v>
      </c>
      <c r="H15" s="80">
        <f>旧栃木市２・性質!H15+旧岩舟町・性質!H15</f>
        <v>1391500</v>
      </c>
      <c r="I15" s="80">
        <f>旧栃木市２・性質!I15+旧岩舟町・性質!I15</f>
        <v>1113288</v>
      </c>
      <c r="J15" s="80">
        <f>旧栃木市２・性質!J15+旧岩舟町・性質!J15</f>
        <v>1486397</v>
      </c>
      <c r="K15" s="80">
        <f>旧栃木市２・性質!K15+旧岩舟町・性質!K15</f>
        <v>1516269</v>
      </c>
      <c r="L15" s="80">
        <f>旧栃木市２・性質!L15+旧岩舟町・性質!L15</f>
        <v>2472046</v>
      </c>
      <c r="M15" s="80">
        <f>旧栃木市２・性質!M15+旧岩舟町・性質!M15</f>
        <v>2038448</v>
      </c>
      <c r="N15" s="80">
        <f>旧栃木市２・性質!N15+旧岩舟町・性質!N15</f>
        <v>1783134</v>
      </c>
      <c r="O15" s="80">
        <f>旧栃木市２・性質!O15+旧岩舟町・性質!O15</f>
        <v>1551268</v>
      </c>
      <c r="P15" s="80">
        <f>旧栃木市２・性質!P15+旧岩舟町・性質!P15</f>
        <v>2253221</v>
      </c>
      <c r="Q15" s="80">
        <f>旧栃木市２・性質!Q15+旧岩舟町・性質!Q15</f>
        <v>1242092</v>
      </c>
      <c r="R15" s="80">
        <f>旧栃木市２・性質!R15+旧岩舟町・性質!R15</f>
        <v>1069416</v>
      </c>
      <c r="S15" s="80">
        <f>旧栃木市２・性質!S15+旧岩舟町・性質!S15</f>
        <v>1601583</v>
      </c>
      <c r="T15" s="80">
        <f>旧栃木市２・性質!T15+旧岩舟町・性質!T15</f>
        <v>1463736</v>
      </c>
      <c r="U15" s="80">
        <f>旧栃木市２・性質!U15+旧岩舟町・性質!U15</f>
        <v>1734549</v>
      </c>
      <c r="V15" s="80">
        <f>旧栃木市２・性質!V15+旧岩舟町・性質!V15</f>
        <v>1124326</v>
      </c>
      <c r="W15" s="80">
        <f>旧栃木市２・性質!W15+旧岩舟町・性質!W15</f>
        <v>3648927</v>
      </c>
      <c r="X15" s="80">
        <f>旧栃木市２・性質!X15+旧岩舟町・性質!X15</f>
        <v>2697561</v>
      </c>
      <c r="Y15" s="80">
        <f>旧栃木市２・性質!Y15+旧岩舟町・性質!Y15</f>
        <v>3120111</v>
      </c>
      <c r="Z15" s="80">
        <f>旧栃木市２・性質!Z15+旧岩舟町・性質!Z15</f>
        <v>2424747</v>
      </c>
      <c r="AA15" s="134">
        <v>3393437</v>
      </c>
      <c r="AB15" s="134">
        <v>2216229</v>
      </c>
      <c r="AC15" s="134">
        <v>1980508</v>
      </c>
      <c r="AD15" s="134">
        <v>1260951</v>
      </c>
      <c r="AE15" s="134">
        <v>1703174</v>
      </c>
      <c r="AF15" s="134">
        <v>1620107</v>
      </c>
    </row>
    <row r="16" spans="1:32" ht="18" customHeight="1" x14ac:dyDescent="0.15">
      <c r="A16" s="19" t="s">
        <v>72</v>
      </c>
      <c r="B16" s="19"/>
      <c r="C16" s="15"/>
      <c r="D16" s="80">
        <f>旧栃木市２・性質!D16+旧岩舟町・性質!D16</f>
        <v>1369762</v>
      </c>
      <c r="E16" s="80">
        <f>旧栃木市２・性質!E16+旧岩舟町・性質!E16</f>
        <v>1609688</v>
      </c>
      <c r="F16" s="80">
        <f>旧栃木市２・性質!F16+旧岩舟町・性質!F16</f>
        <v>1778898</v>
      </c>
      <c r="G16" s="80">
        <f>旧栃木市２・性質!G16+旧岩舟町・性質!G16</f>
        <v>1972669</v>
      </c>
      <c r="H16" s="80">
        <f>旧栃木市２・性質!H16+旧岩舟町・性質!H16</f>
        <v>2106209</v>
      </c>
      <c r="I16" s="80">
        <f>旧栃木市２・性質!I16+旧岩舟町・性質!I16</f>
        <v>2072743</v>
      </c>
      <c r="J16" s="80">
        <f>旧栃木市２・性質!J16+旧岩舟町・性質!J16</f>
        <v>2110246</v>
      </c>
      <c r="K16" s="80">
        <f>旧栃木市２・性質!K16+旧岩舟町・性質!K16</f>
        <v>2093423</v>
      </c>
      <c r="L16" s="80">
        <f>旧栃木市２・性質!L16+旧岩舟町・性質!L16</f>
        <v>2110742</v>
      </c>
      <c r="M16" s="80">
        <f>旧栃木市２・性質!M16+旧岩舟町・性質!M16</f>
        <v>1924824</v>
      </c>
      <c r="N16" s="80">
        <f>旧栃木市２・性質!N16+旧岩舟町・性質!N16</f>
        <v>1981995</v>
      </c>
      <c r="O16" s="80">
        <f>旧栃木市２・性質!O16+旧岩舟町・性質!O16</f>
        <v>2098849</v>
      </c>
      <c r="P16" s="80">
        <f>旧栃木市２・性質!P16+旧岩舟町・性質!P16</f>
        <v>2979979</v>
      </c>
      <c r="Q16" s="80">
        <f>旧栃木市２・性質!Q16+旧岩舟町・性質!Q16</f>
        <v>2270458</v>
      </c>
      <c r="R16" s="80">
        <f>旧栃木市２・性質!R16+旧岩舟町・性質!R16</f>
        <v>2068823</v>
      </c>
      <c r="S16" s="80">
        <f>旧栃木市２・性質!S16+旧岩舟町・性質!S16</f>
        <v>2005590</v>
      </c>
      <c r="T16" s="80">
        <f>旧栃木市２・性質!T16+旧岩舟町・性質!T16</f>
        <v>1635368</v>
      </c>
      <c r="U16" s="80">
        <f>旧栃木市２・性質!U16+旧岩舟町・性質!U16</f>
        <v>1659041</v>
      </c>
      <c r="V16" s="80">
        <f>旧栃木市２・性質!V16+旧岩舟町・性質!V16</f>
        <v>1856812</v>
      </c>
      <c r="W16" s="80">
        <f>旧栃木市２・性質!W16+旧岩舟町・性質!W16</f>
        <v>1679821</v>
      </c>
      <c r="X16" s="80">
        <f>旧栃木市２・性質!X16+旧岩舟町・性質!X16</f>
        <v>2771101</v>
      </c>
      <c r="Y16" s="80">
        <f>旧栃木市２・性質!Y16+旧岩舟町・性質!Y16</f>
        <v>2428000</v>
      </c>
      <c r="Z16" s="80">
        <f>旧栃木市２・性質!Z16+旧岩舟町・性質!Z16</f>
        <v>2706200</v>
      </c>
      <c r="AA16" s="134">
        <v>3213000</v>
      </c>
      <c r="AB16" s="134">
        <v>3109200</v>
      </c>
      <c r="AC16" s="134">
        <v>2954000</v>
      </c>
      <c r="AD16" s="134">
        <v>3322250</v>
      </c>
      <c r="AE16" s="134">
        <v>3055716</v>
      </c>
      <c r="AF16" s="134">
        <v>2535357</v>
      </c>
    </row>
    <row r="17" spans="1:32" ht="18" customHeight="1" x14ac:dyDescent="0.15">
      <c r="A17" s="19" t="s">
        <v>80</v>
      </c>
      <c r="B17" s="19"/>
      <c r="C17" s="15"/>
      <c r="D17" s="80">
        <f>旧栃木市２・性質!D17+旧岩舟町・性質!D17</f>
        <v>0</v>
      </c>
      <c r="E17" s="80">
        <f>旧栃木市２・性質!E17+旧岩舟町・性質!E17</f>
        <v>0</v>
      </c>
      <c r="F17" s="80">
        <f>旧栃木市２・性質!F17+旧岩舟町・性質!F17</f>
        <v>0</v>
      </c>
      <c r="G17" s="80">
        <f>旧栃木市２・性質!G17+旧岩舟町・性質!G17</f>
        <v>0</v>
      </c>
      <c r="H17" s="80">
        <f>旧栃木市２・性質!H17+旧岩舟町・性質!H17</f>
        <v>0</v>
      </c>
      <c r="I17" s="80">
        <f>旧栃木市２・性質!I17+旧岩舟町・性質!I17</f>
        <v>0</v>
      </c>
      <c r="J17" s="80">
        <f>旧栃木市２・性質!J17+旧岩舟町・性質!J17</f>
        <v>0</v>
      </c>
      <c r="K17" s="80">
        <f>旧栃木市２・性質!K17+旧岩舟町・性質!K17</f>
        <v>0</v>
      </c>
      <c r="L17" s="80">
        <f>旧栃木市２・性質!L17+旧岩舟町・性質!L17</f>
        <v>0</v>
      </c>
      <c r="M17" s="80">
        <f>旧栃木市２・性質!M17+旧岩舟町・性質!M17</f>
        <v>0</v>
      </c>
      <c r="N17" s="80">
        <f>旧栃木市２・性質!N17+旧岩舟町・性質!N17</f>
        <v>0</v>
      </c>
      <c r="O17" s="80">
        <f>旧栃木市２・性質!O17+旧岩舟町・性質!O17</f>
        <v>0</v>
      </c>
      <c r="P17" s="80">
        <f>旧栃木市２・性質!P17+旧岩舟町・性質!P17</f>
        <v>0</v>
      </c>
      <c r="Q17" s="80">
        <f>旧栃木市２・性質!Q17+旧岩舟町・性質!Q17</f>
        <v>1</v>
      </c>
      <c r="R17" s="80">
        <f>旧栃木市２・性質!R17+旧岩舟町・性質!R17</f>
        <v>1</v>
      </c>
      <c r="S17" s="80">
        <f>旧栃木市２・性質!S17+旧岩舟町・性質!S17</f>
        <v>1</v>
      </c>
      <c r="T17" s="80">
        <f>旧栃木市２・性質!T17+旧岩舟町・性質!T17</f>
        <v>1</v>
      </c>
      <c r="U17" s="80">
        <f>旧栃木市２・性質!U17+旧岩舟町・性質!U17</f>
        <v>1</v>
      </c>
      <c r="V17" s="80">
        <f>旧栃木市２・性質!V17+旧岩舟町・性質!V17</f>
        <v>0</v>
      </c>
      <c r="W17" s="80">
        <f>旧栃木市２・性質!W17+旧岩舟町・性質!W17</f>
        <v>0</v>
      </c>
      <c r="X17" s="80">
        <f>旧栃木市２・性質!X17+旧岩舟町・性質!X17</f>
        <v>0</v>
      </c>
      <c r="Y17" s="80">
        <f>旧栃木市２・性質!Y17+旧岩舟町・性質!Y17</f>
        <v>0</v>
      </c>
      <c r="Z17" s="80">
        <f>旧栃木市２・性質!Z17+旧岩舟町・性質!Z17</f>
        <v>0</v>
      </c>
      <c r="AA17" s="134">
        <f>旧栃木市２・性質!AA17+旧岩舟町・性質!AA17</f>
        <v>0</v>
      </c>
      <c r="AB17" s="134">
        <f>旧栃木市２・性質!AB17+旧岩舟町・性質!AB17</f>
        <v>0</v>
      </c>
      <c r="AC17" s="134">
        <v>0</v>
      </c>
      <c r="AD17" s="134">
        <v>0</v>
      </c>
      <c r="AE17" s="134">
        <v>0</v>
      </c>
      <c r="AF17" s="134">
        <v>0</v>
      </c>
    </row>
    <row r="18" spans="1:32" ht="18" customHeight="1" x14ac:dyDescent="0.15">
      <c r="A18" s="19" t="s">
        <v>176</v>
      </c>
      <c r="B18" s="19"/>
      <c r="C18" s="15"/>
      <c r="D18" s="80">
        <f>旧栃木市２・性質!D18+旧岩舟町・性質!D18</f>
        <v>16352312</v>
      </c>
      <c r="E18" s="80">
        <f>旧栃木市２・性質!E18+旧岩舟町・性質!E18</f>
        <v>18936030</v>
      </c>
      <c r="F18" s="80">
        <f>旧栃木市２・性質!F18+旧岩舟町・性質!F18</f>
        <v>15980640</v>
      </c>
      <c r="G18" s="80">
        <f>旧栃木市２・性質!G18+旧岩舟町・性質!G18</f>
        <v>15249740</v>
      </c>
      <c r="H18" s="80">
        <f>旧栃木市２・性質!H18+旧岩舟町・性質!H18</f>
        <v>14451780</v>
      </c>
      <c r="I18" s="80">
        <f>旧栃木市２・性質!I18+旧岩舟町・性質!I18</f>
        <v>13286872</v>
      </c>
      <c r="J18" s="80">
        <f>旧栃木市２・性質!J18+旧岩舟町・性質!J18</f>
        <v>11761477</v>
      </c>
      <c r="K18" s="80">
        <f>旧栃木市２・性質!K18+旧岩舟町・性質!K18</f>
        <v>13261702</v>
      </c>
      <c r="L18" s="80">
        <f>旧栃木市２・性質!L18+旧岩舟町・性質!L18</f>
        <v>14557146</v>
      </c>
      <c r="M18" s="80">
        <f>旧栃木市２・性質!M18+旧岩舟町・性質!M18</f>
        <v>12158653</v>
      </c>
      <c r="N18" s="80">
        <f>旧栃木市２・性質!N18+旧岩舟町・性質!N18</f>
        <v>11855500</v>
      </c>
      <c r="O18" s="80">
        <f>旧栃木市２・性質!O18+旧岩舟町・性質!O18</f>
        <v>10712269</v>
      </c>
      <c r="P18" s="80">
        <f>旧栃木市２・性質!P18+旧岩舟町・性質!P18</f>
        <v>12860413</v>
      </c>
      <c r="Q18" s="80">
        <f>旧栃木市２・性質!Q18+旧岩舟町・性質!Q18</f>
        <v>7366753</v>
      </c>
      <c r="R18" s="80">
        <f>旧栃木市２・性質!R18+旧岩舟町・性質!R18</f>
        <v>7737157</v>
      </c>
      <c r="S18" s="80">
        <f>旧栃木市２・性質!S18+旧岩舟町・性質!S18</f>
        <v>5472006</v>
      </c>
      <c r="T18" s="80">
        <f>旧栃木市２・性質!T18+旧岩舟町・性質!T18</f>
        <v>4367420</v>
      </c>
      <c r="U18" s="80">
        <f>旧栃木市２・性質!U18+旧岩舟町・性質!U18</f>
        <v>3896129</v>
      </c>
      <c r="V18" s="80">
        <f>旧栃木市２・性質!V18+旧岩舟町・性質!V18</f>
        <v>7557744</v>
      </c>
      <c r="W18" s="80">
        <f>旧栃木市２・性質!W18+旧岩舟町・性質!W18</f>
        <v>6641159</v>
      </c>
      <c r="X18" s="80">
        <f>旧栃木市２・性質!X18+旧岩舟町・性質!X18</f>
        <v>8786968</v>
      </c>
      <c r="Y18" s="80">
        <f>旧栃木市２・性質!Y18+旧岩舟町・性質!Y18</f>
        <v>7813152</v>
      </c>
      <c r="Z18" s="80">
        <f>旧栃木市２・性質!Z18+旧岩舟町・性質!Z18</f>
        <v>11845139</v>
      </c>
      <c r="AA18" s="134">
        <v>8679071</v>
      </c>
      <c r="AB18" s="134">
        <v>10538438</v>
      </c>
      <c r="AC18" s="134">
        <v>7805762</v>
      </c>
      <c r="AD18" s="134">
        <v>7861987</v>
      </c>
      <c r="AE18" s="134">
        <v>5978782</v>
      </c>
      <c r="AF18" s="134">
        <v>7811716</v>
      </c>
    </row>
    <row r="19" spans="1:32" ht="18" customHeight="1" x14ac:dyDescent="0.15">
      <c r="A19" s="19" t="s">
        <v>74</v>
      </c>
      <c r="B19" s="19"/>
      <c r="C19" s="15"/>
      <c r="D19" s="80">
        <f>旧栃木市２・性質!D19+旧岩舟町・性質!D19</f>
        <v>2709929</v>
      </c>
      <c r="E19" s="80">
        <f>旧栃木市２・性質!E19+旧岩舟町・性質!E19</f>
        <v>3126001</v>
      </c>
      <c r="F19" s="80">
        <f>旧栃木市２・性質!F19+旧岩舟町・性質!F19</f>
        <v>3732611</v>
      </c>
      <c r="G19" s="80">
        <f>旧栃木市２・性質!G19+旧岩舟町・性質!G19</f>
        <v>4566027</v>
      </c>
      <c r="H19" s="80">
        <f>旧栃木市２・性質!H19+旧岩舟町・性質!H19</f>
        <v>3027601</v>
      </c>
      <c r="I19" s="80">
        <f>旧栃木市２・性質!I19+旧岩舟町・性質!I19</f>
        <v>2299607</v>
      </c>
      <c r="J19" s="80">
        <f>旧栃木市２・性質!J19+旧岩舟町・性質!J19</f>
        <v>1671121</v>
      </c>
      <c r="K19" s="80">
        <f>旧栃木市２・性質!K19+旧岩舟町・性質!K19</f>
        <v>2754416</v>
      </c>
      <c r="L19" s="80">
        <f>旧栃木市２・性質!L19+旧岩舟町・性質!L19</f>
        <v>2836213</v>
      </c>
      <c r="M19" s="80">
        <f>旧栃木市２・性質!M19+旧岩舟町・性質!M19</f>
        <v>2355188</v>
      </c>
      <c r="N19" s="80">
        <f>旧栃木市２・性質!N19+旧岩舟町・性質!N19</f>
        <v>2637898</v>
      </c>
      <c r="O19" s="80">
        <f>旧栃木市２・性質!O19+旧岩舟町・性質!O19</f>
        <v>1341134</v>
      </c>
      <c r="P19" s="80">
        <f>旧栃木市２・性質!P19+旧岩舟町・性質!P19</f>
        <v>1953497</v>
      </c>
      <c r="Q19" s="80">
        <f>旧栃木市２・性質!Q19+旧岩舟町・性質!Q19</f>
        <v>1649530</v>
      </c>
      <c r="R19" s="80">
        <f>旧栃木市２・性質!R19+旧岩舟町・性質!R19</f>
        <v>2271339</v>
      </c>
      <c r="S19" s="80">
        <f>旧栃木市２・性質!S19+旧岩舟町・性質!S19</f>
        <v>1035112</v>
      </c>
      <c r="T19" s="80">
        <f>旧栃木市２・性質!T19+旧岩舟町・性質!T19</f>
        <v>903293</v>
      </c>
      <c r="U19" s="80">
        <f>旧栃木市２・性質!U19+旧岩舟町・性質!U19</f>
        <v>1199524</v>
      </c>
      <c r="V19" s="80">
        <f>旧栃木市２・性質!V19+旧岩舟町・性質!V19</f>
        <v>1913449</v>
      </c>
      <c r="W19" s="80">
        <f>旧栃木市２・性質!W19+旧岩舟町・性質!W19</f>
        <v>1989326</v>
      </c>
      <c r="X19" s="80">
        <f>旧栃木市２・性質!X19+旧岩舟町・性質!X19</f>
        <v>4045805</v>
      </c>
      <c r="Y19" s="80">
        <f>旧栃木市２・性質!Y19+旧岩舟町・性質!Y19</f>
        <v>2713941</v>
      </c>
      <c r="Z19" s="80">
        <f>旧栃木市２・性質!Z19+旧岩舟町・性質!Z19</f>
        <v>2188265</v>
      </c>
      <c r="AA19" s="134">
        <v>3112023</v>
      </c>
      <c r="AB19" s="134">
        <v>4004714</v>
      </c>
      <c r="AC19" s="134">
        <v>2477112</v>
      </c>
      <c r="AD19" s="134">
        <v>3600974</v>
      </c>
      <c r="AE19" s="134">
        <v>2220274</v>
      </c>
      <c r="AF19" s="134">
        <v>2689631</v>
      </c>
    </row>
    <row r="20" spans="1:32" ht="18" customHeight="1" x14ac:dyDescent="0.15">
      <c r="A20" s="19" t="s">
        <v>75</v>
      </c>
      <c r="B20" s="19"/>
      <c r="C20" s="15"/>
      <c r="D20" s="80">
        <f>旧栃木市２・性質!D20+旧岩舟町・性質!D20</f>
        <v>13425402</v>
      </c>
      <c r="E20" s="80">
        <f>旧栃木市２・性質!E20+旧岩舟町・性質!E20</f>
        <v>15435389</v>
      </c>
      <c r="F20" s="80">
        <f>旧栃木市２・性質!F20+旧岩舟町・性質!F20</f>
        <v>11779467</v>
      </c>
      <c r="G20" s="80">
        <f>旧栃木市２・性質!G20+旧岩舟町・性質!G20</f>
        <v>10155724</v>
      </c>
      <c r="H20" s="80">
        <f>旧栃木市２・性質!H20+旧岩舟町・性質!H20</f>
        <v>10447499</v>
      </c>
      <c r="I20" s="80">
        <f>旧栃木市２・性質!I20+旧岩舟町・性質!I20</f>
        <v>9707590</v>
      </c>
      <c r="J20" s="80">
        <f>旧栃木市２・性質!J20+旧岩舟町・性質!J20</f>
        <v>8698974</v>
      </c>
      <c r="K20" s="80">
        <f>旧栃木市２・性質!K20+旧岩舟町・性質!K20</f>
        <v>9533814</v>
      </c>
      <c r="L20" s="80">
        <f>旧栃木市２・性質!L20+旧岩舟町・性質!L20</f>
        <v>10297025</v>
      </c>
      <c r="M20" s="80">
        <f>旧栃木市２・性質!M20+旧岩舟町・性質!M20</f>
        <v>8976469</v>
      </c>
      <c r="N20" s="80">
        <f>旧栃木市２・性質!N20+旧岩舟町・性質!N20</f>
        <v>8491140</v>
      </c>
      <c r="O20" s="80">
        <f>旧栃木市２・性質!O20+旧岩舟町・性質!O20</f>
        <v>8502884</v>
      </c>
      <c r="P20" s="80">
        <f>旧栃木市２・性質!P20+旧岩舟町・性質!P20</f>
        <v>10040608</v>
      </c>
      <c r="Q20" s="80">
        <f>旧栃木市２・性質!Q20+旧岩舟町・性質!Q20</f>
        <v>5432751</v>
      </c>
      <c r="R20" s="80">
        <f>旧栃木市２・性質!R20+旧岩舟町・性質!R20</f>
        <v>5251001</v>
      </c>
      <c r="S20" s="80">
        <f>旧栃木市２・性質!S20+旧岩舟町・性質!S20</f>
        <v>4208356</v>
      </c>
      <c r="T20" s="80">
        <f>旧栃木市２・性質!T20+旧岩舟町・性質!T20</f>
        <v>3350897</v>
      </c>
      <c r="U20" s="80">
        <f>旧栃木市２・性質!U20+旧岩舟町・性質!U20</f>
        <v>2656586</v>
      </c>
      <c r="V20" s="80">
        <f>旧栃木市２・性質!V20+旧岩舟町・性質!V20</f>
        <v>5597161</v>
      </c>
      <c r="W20" s="80">
        <f>旧栃木市２・性質!W20+旧岩舟町・性質!W20</f>
        <v>4583512</v>
      </c>
      <c r="X20" s="80">
        <f>旧栃木市２・性質!X20+旧岩舟町・性質!X20</f>
        <v>4579425</v>
      </c>
      <c r="Y20" s="80">
        <f>旧栃木市２・性質!Y20+旧岩舟町・性質!Y20</f>
        <v>4807093</v>
      </c>
      <c r="Z20" s="80">
        <f>旧栃木市２・性質!Z20+旧岩舟町・性質!Z20</f>
        <v>9635725</v>
      </c>
      <c r="AA20" s="134">
        <v>5415852</v>
      </c>
      <c r="AB20" s="134">
        <v>6423694</v>
      </c>
      <c r="AC20" s="134">
        <v>5109870</v>
      </c>
      <c r="AD20" s="134">
        <v>4067912</v>
      </c>
      <c r="AE20" s="134">
        <v>3484586</v>
      </c>
      <c r="AF20" s="134">
        <v>4975233</v>
      </c>
    </row>
    <row r="21" spans="1:32" ht="18" customHeight="1" x14ac:dyDescent="0.15">
      <c r="A21" s="19" t="s">
        <v>177</v>
      </c>
      <c r="B21" s="19"/>
      <c r="C21" s="15"/>
      <c r="D21" s="80">
        <f>旧栃木市２・性質!D21+旧岩舟町・性質!D21</f>
        <v>98079</v>
      </c>
      <c r="E21" s="80">
        <f>旧栃木市２・性質!E21+旧岩舟町・性質!E21</f>
        <v>18395</v>
      </c>
      <c r="F21" s="80">
        <f>旧栃木市２・性質!F21+旧岩舟町・性質!F21</f>
        <v>15190</v>
      </c>
      <c r="G21" s="80">
        <f>旧栃木市２・性質!G21+旧岩舟町・性質!G21</f>
        <v>66201</v>
      </c>
      <c r="H21" s="80">
        <f>旧栃木市２・性質!H21+旧岩舟町・性質!H21</f>
        <v>71442</v>
      </c>
      <c r="I21" s="80">
        <f>旧栃木市２・性質!I21+旧岩舟町・性質!I21</f>
        <v>13284</v>
      </c>
      <c r="J21" s="80">
        <f>旧栃木市２・性質!J21+旧岩舟町・性質!J21</f>
        <v>8713</v>
      </c>
      <c r="K21" s="80">
        <f>旧栃木市２・性質!K21+旧岩舟町・性質!K21</f>
        <v>101005</v>
      </c>
      <c r="L21" s="80">
        <f>旧栃木市２・性質!L21+旧岩舟町・性質!L21</f>
        <v>45488</v>
      </c>
      <c r="M21" s="80">
        <f>旧栃木市２・性質!M21+旧岩舟町・性質!M21</f>
        <v>62772</v>
      </c>
      <c r="N21" s="80">
        <f>旧栃木市２・性質!N21+旧岩舟町・性質!N21</f>
        <v>72611</v>
      </c>
      <c r="O21" s="80">
        <f>旧栃木市２・性質!O21+旧岩舟町・性質!O21</f>
        <v>217285</v>
      </c>
      <c r="P21" s="80">
        <f>旧栃木市２・性質!P21+旧岩舟町・性質!P21</f>
        <v>16822</v>
      </c>
      <c r="Q21" s="80">
        <f>旧栃木市２・性質!Q21+旧岩舟町・性質!Q21</f>
        <v>1</v>
      </c>
      <c r="R21" s="80">
        <f>旧栃木市２・性質!R21+旧岩舟町・性質!R21</f>
        <v>413</v>
      </c>
      <c r="S21" s="80">
        <f>旧栃木市２・性質!S21+旧岩舟町・性質!S21</f>
        <v>413</v>
      </c>
      <c r="T21" s="80">
        <f>旧栃木市２・性質!T21+旧岩舟町・性質!T21</f>
        <v>1</v>
      </c>
      <c r="U21" s="80">
        <f>旧栃木市２・性質!U21+旧岩舟町・性質!U21</f>
        <v>8385</v>
      </c>
      <c r="V21" s="80">
        <f>旧栃木市２・性質!V21+旧岩舟町・性質!V21</f>
        <v>4391</v>
      </c>
      <c r="W21" s="80">
        <f>旧栃木市２・性質!W21+旧岩舟町・性質!W21</f>
        <v>2888</v>
      </c>
      <c r="X21" s="80">
        <f>旧栃木市２・性質!X21+旧岩舟町・性質!X21</f>
        <v>134756</v>
      </c>
      <c r="Y21" s="80">
        <f>旧栃木市２・性質!Y21+旧岩舟町・性質!Y21</f>
        <v>6641</v>
      </c>
      <c r="Z21" s="80">
        <f>旧栃木市２・性質!Z21+旧岩舟町・性質!Z21</f>
        <v>0</v>
      </c>
      <c r="AA21" s="134">
        <v>2410</v>
      </c>
      <c r="AB21" s="134">
        <v>721679</v>
      </c>
      <c r="AC21" s="134">
        <v>773102</v>
      </c>
      <c r="AD21" s="134">
        <v>19455</v>
      </c>
      <c r="AE21" s="134">
        <v>0</v>
      </c>
      <c r="AF21" s="134">
        <v>2567454</v>
      </c>
    </row>
    <row r="22" spans="1:32" ht="18" customHeight="1" x14ac:dyDescent="0.15">
      <c r="A22" s="19" t="s">
        <v>178</v>
      </c>
      <c r="B22" s="19"/>
      <c r="C22" s="15"/>
      <c r="D22" s="80">
        <f>旧栃木市２・性質!D22+旧岩舟町・性質!D22</f>
        <v>0</v>
      </c>
      <c r="E22" s="80">
        <f>旧栃木市２・性質!E22+旧岩舟町・性質!E22</f>
        <v>0</v>
      </c>
      <c r="F22" s="80">
        <f>旧栃木市２・性質!F22+旧岩舟町・性質!F22</f>
        <v>0</v>
      </c>
      <c r="G22" s="80">
        <f>旧栃木市２・性質!G22+旧岩舟町・性質!G22</f>
        <v>0</v>
      </c>
      <c r="H22" s="80">
        <f>旧栃木市２・性質!H22+旧岩舟町・性質!H22</f>
        <v>0</v>
      </c>
      <c r="I22" s="80">
        <f>旧栃木市２・性質!I22+旧岩舟町・性質!I22</f>
        <v>0</v>
      </c>
      <c r="J22" s="80">
        <f>旧栃木市２・性質!J22+旧岩舟町・性質!J22</f>
        <v>0</v>
      </c>
      <c r="K22" s="80">
        <f>旧栃木市２・性質!K22+旧岩舟町・性質!K22</f>
        <v>0</v>
      </c>
      <c r="L22" s="80">
        <f>旧栃木市２・性質!L22+旧岩舟町・性質!L22</f>
        <v>0</v>
      </c>
      <c r="M22" s="80">
        <f>旧栃木市２・性質!M22+旧岩舟町・性質!M22</f>
        <v>0</v>
      </c>
      <c r="N22" s="80">
        <f>旧栃木市２・性質!N22+旧岩舟町・性質!N22</f>
        <v>0</v>
      </c>
      <c r="O22" s="80">
        <f>旧栃木市２・性質!O22+旧岩舟町・性質!O22</f>
        <v>0</v>
      </c>
      <c r="P22" s="80">
        <f>旧栃木市２・性質!P22+旧岩舟町・性質!P22</f>
        <v>0</v>
      </c>
      <c r="Q22" s="80">
        <f>旧栃木市２・性質!Q22+旧岩舟町・性質!Q22</f>
        <v>2</v>
      </c>
      <c r="R22" s="80">
        <f>旧栃木市２・性質!R22+旧岩舟町・性質!R22</f>
        <v>2</v>
      </c>
      <c r="S22" s="80">
        <f>旧栃木市２・性質!S22+旧岩舟町・性質!S22</f>
        <v>2</v>
      </c>
      <c r="T22" s="80">
        <f>旧栃木市２・性質!T22+旧岩舟町・性質!T22</f>
        <v>2</v>
      </c>
      <c r="U22" s="80">
        <f>旧栃木市２・性質!U22+旧岩舟町・性質!U22</f>
        <v>2</v>
      </c>
      <c r="V22" s="80">
        <f>旧栃木市２・性質!V22+旧岩舟町・性質!V22</f>
        <v>1</v>
      </c>
      <c r="W22" s="80">
        <f>旧栃木市２・性質!W22+旧岩舟町・性質!W22</f>
        <v>1</v>
      </c>
      <c r="X22" s="80">
        <f>旧栃木市２・性質!X22+旧岩舟町・性質!X22</f>
        <v>0</v>
      </c>
      <c r="Y22" s="80">
        <f>旧栃木市２・性質!Y22+旧岩舟町・性質!Y22</f>
        <v>0</v>
      </c>
      <c r="Z22" s="80">
        <f>旧栃木市２・性質!Z22+旧岩舟町・性質!Z22</f>
        <v>0</v>
      </c>
      <c r="AA22" s="134">
        <f>旧栃木市２・性質!AA22+旧岩舟町・性質!AA22</f>
        <v>0</v>
      </c>
      <c r="AB22" s="134">
        <f>旧栃木市２・性質!AB22+旧岩舟町・性質!AB22</f>
        <v>0</v>
      </c>
      <c r="AC22" s="134">
        <f>旧栃木市２・性質!AC22+旧岩舟町・性質!AC22</f>
        <v>0</v>
      </c>
      <c r="AD22" s="134">
        <f>旧栃木市２・性質!AD22+旧岩舟町・性質!AD22</f>
        <v>0</v>
      </c>
      <c r="AE22" s="134">
        <f>旧栃木市２・性質!AE22+旧岩舟町・性質!AE22</f>
        <v>0</v>
      </c>
      <c r="AF22" s="134">
        <f>旧栃木市２・性質!AF22+旧岩舟町・性質!AF22</f>
        <v>0</v>
      </c>
    </row>
    <row r="23" spans="1:32" ht="18" customHeight="1" x14ac:dyDescent="0.15">
      <c r="A23" s="19" t="s">
        <v>59</v>
      </c>
      <c r="B23" s="19"/>
      <c r="C23" s="15"/>
      <c r="D23" s="80">
        <f t="shared" ref="D23:Z23" si="0">SUM(D4:D22)-D5-D8-D9-D13-D19-D20</f>
        <v>49568234</v>
      </c>
      <c r="E23" s="80">
        <f t="shared" si="0"/>
        <v>52622083</v>
      </c>
      <c r="F23" s="80">
        <f t="shared" si="0"/>
        <v>51216276</v>
      </c>
      <c r="G23" s="80">
        <f t="shared" si="0"/>
        <v>52294388</v>
      </c>
      <c r="H23" s="80">
        <f t="shared" si="0"/>
        <v>52065765</v>
      </c>
      <c r="I23" s="80">
        <f t="shared" si="0"/>
        <v>52298947</v>
      </c>
      <c r="J23" s="94">
        <f t="shared" si="0"/>
        <v>51990909</v>
      </c>
      <c r="K23" s="93">
        <f t="shared" si="0"/>
        <v>55180060</v>
      </c>
      <c r="L23" s="102">
        <f t="shared" si="0"/>
        <v>58512757</v>
      </c>
      <c r="M23" s="102">
        <f t="shared" si="0"/>
        <v>54303274</v>
      </c>
      <c r="N23" s="102">
        <f t="shared" si="0"/>
        <v>55618807</v>
      </c>
      <c r="O23" s="102">
        <f t="shared" si="0"/>
        <v>54932599</v>
      </c>
      <c r="P23" s="102">
        <f t="shared" si="0"/>
        <v>58293589</v>
      </c>
      <c r="Q23" s="102">
        <f t="shared" si="0"/>
        <v>51907890</v>
      </c>
      <c r="R23" s="102">
        <f t="shared" si="0"/>
        <v>51654153</v>
      </c>
      <c r="S23" s="102">
        <f t="shared" si="0"/>
        <v>49749978</v>
      </c>
      <c r="T23" s="102">
        <f t="shared" si="0"/>
        <v>48839585</v>
      </c>
      <c r="U23" s="102">
        <f t="shared" si="0"/>
        <v>48717299</v>
      </c>
      <c r="V23" s="102">
        <f t="shared" si="0"/>
        <v>56088084</v>
      </c>
      <c r="W23" s="102">
        <f t="shared" si="0"/>
        <v>57310014</v>
      </c>
      <c r="X23" s="102">
        <f t="shared" si="0"/>
        <v>60364938</v>
      </c>
      <c r="Y23" s="102">
        <f t="shared" si="0"/>
        <v>59243258</v>
      </c>
      <c r="Z23" s="102">
        <f t="shared" si="0"/>
        <v>63118195</v>
      </c>
      <c r="AA23" s="135">
        <f t="shared" ref="AA23:AB23" si="1">SUM(AA4:AA22)-AA5-AA8-AA9-AA13-AA19-AA20</f>
        <v>64973284</v>
      </c>
      <c r="AB23" s="135">
        <f t="shared" si="1"/>
        <v>66398864</v>
      </c>
      <c r="AC23" s="135">
        <f t="shared" ref="AC23" si="2">SUM(AC4:AC22)-AC5-AC8-AC9-AC13-AC19-AC20</f>
        <v>63862951</v>
      </c>
      <c r="AD23" s="135">
        <f t="shared" ref="AD23:AE23" si="3">SUM(AD4:AD22)-AD5-AD8-AD9-AD13-AD19-AD20</f>
        <v>63602488</v>
      </c>
      <c r="AE23" s="135">
        <f t="shared" si="3"/>
        <v>60507217</v>
      </c>
      <c r="AF23" s="135">
        <f t="shared" ref="AF23" si="4">SUM(AF4:AF22)-AF5-AF8-AF9-AF13-AF19-AF20</f>
        <v>67294036</v>
      </c>
    </row>
    <row r="24" spans="1:32" ht="18" customHeight="1" x14ac:dyDescent="0.15">
      <c r="A24" s="19" t="s">
        <v>78</v>
      </c>
      <c r="B24" s="19"/>
      <c r="C24" s="15"/>
      <c r="D24" s="80">
        <f>SUM(D4:D7)-D5</f>
        <v>15567180</v>
      </c>
      <c r="E24" s="80">
        <f>SUM(E4:E7)-E5</f>
        <v>16709747</v>
      </c>
      <c r="F24" s="80">
        <f>SUM(F4:F7)-F5</f>
        <v>17701097</v>
      </c>
      <c r="G24" s="80">
        <f>SUM(G4:G7)-G5</f>
        <v>18633851</v>
      </c>
      <c r="H24" s="80">
        <f t="shared" ref="H24:M24" si="5">SUM(H4:H7)-H5</f>
        <v>19462867</v>
      </c>
      <c r="I24" s="80">
        <f t="shared" si="5"/>
        <v>20558045</v>
      </c>
      <c r="J24" s="94">
        <f t="shared" si="5"/>
        <v>21503093</v>
      </c>
      <c r="K24" s="93">
        <f t="shared" si="5"/>
        <v>22209155</v>
      </c>
      <c r="L24" s="102">
        <f t="shared" si="5"/>
        <v>22290382</v>
      </c>
      <c r="M24" s="102">
        <f t="shared" si="5"/>
        <v>21247172</v>
      </c>
      <c r="N24" s="102">
        <f t="shared" ref="N24:S24" si="6">SUM(N4:N7)-N5</f>
        <v>22424285</v>
      </c>
      <c r="O24" s="102">
        <f t="shared" si="6"/>
        <v>22131036</v>
      </c>
      <c r="P24" s="102">
        <f t="shared" si="6"/>
        <v>22170745</v>
      </c>
      <c r="Q24" s="102">
        <f t="shared" si="6"/>
        <v>23231335</v>
      </c>
      <c r="R24" s="102">
        <f t="shared" si="6"/>
        <v>22792547</v>
      </c>
      <c r="S24" s="102">
        <f t="shared" si="6"/>
        <v>22255761</v>
      </c>
      <c r="T24" s="102">
        <f t="shared" ref="T24:Y24" si="7">SUM(T4:T7)-T5</f>
        <v>22944977</v>
      </c>
      <c r="U24" s="102">
        <f t="shared" si="7"/>
        <v>22443113</v>
      </c>
      <c r="V24" s="102">
        <f t="shared" si="7"/>
        <v>22527842</v>
      </c>
      <c r="W24" s="102">
        <f t="shared" si="7"/>
        <v>24863199</v>
      </c>
      <c r="X24" s="102">
        <f t="shared" si="7"/>
        <v>25855654</v>
      </c>
      <c r="Y24" s="102">
        <f t="shared" si="7"/>
        <v>26444821</v>
      </c>
      <c r="Z24" s="102">
        <f t="shared" ref="Z24:AB24" si="8">SUM(Z4:Z7)-Z5</f>
        <v>26231229</v>
      </c>
      <c r="AA24" s="135">
        <f t="shared" si="8"/>
        <v>28710396</v>
      </c>
      <c r="AB24" s="135">
        <f t="shared" si="8"/>
        <v>28963293</v>
      </c>
      <c r="AC24" s="135">
        <f t="shared" ref="AC24" si="9">SUM(AC4:AC7)-AC5</f>
        <v>29062814</v>
      </c>
      <c r="AD24" s="135">
        <f t="shared" ref="AD24:AE24" si="10">SUM(AD4:AD7)-AD5</f>
        <v>31226244</v>
      </c>
      <c r="AE24" s="135">
        <f t="shared" si="10"/>
        <v>30745395</v>
      </c>
      <c r="AF24" s="135">
        <f t="shared" ref="AF24" si="11">SUM(AF4:AF7)-AF5</f>
        <v>31886387</v>
      </c>
    </row>
    <row r="25" spans="1:32" ht="18" customHeight="1" x14ac:dyDescent="0.15">
      <c r="A25" s="19" t="s">
        <v>179</v>
      </c>
      <c r="B25" s="19"/>
      <c r="C25" s="15"/>
      <c r="D25" s="80">
        <f>+D18+D21+D22</f>
        <v>16450391</v>
      </c>
      <c r="E25" s="80">
        <f>+E18+E21+E22</f>
        <v>18954425</v>
      </c>
      <c r="F25" s="80">
        <f>+F18+F21+F22</f>
        <v>15995830</v>
      </c>
      <c r="G25" s="80">
        <f>+G18+G21+G22</f>
        <v>15315941</v>
      </c>
      <c r="H25" s="80">
        <f t="shared" ref="H25:M25" si="12">+H18+H21+H22</f>
        <v>14523222</v>
      </c>
      <c r="I25" s="80">
        <f t="shared" si="12"/>
        <v>13300156</v>
      </c>
      <c r="J25" s="94">
        <f t="shared" si="12"/>
        <v>11770190</v>
      </c>
      <c r="K25" s="93">
        <f t="shared" si="12"/>
        <v>13362707</v>
      </c>
      <c r="L25" s="102">
        <f t="shared" si="12"/>
        <v>14602634</v>
      </c>
      <c r="M25" s="102">
        <f t="shared" si="12"/>
        <v>12221425</v>
      </c>
      <c r="N25" s="102">
        <f t="shared" ref="N25:S25" si="13">+N18+N21+N22</f>
        <v>11928111</v>
      </c>
      <c r="O25" s="102">
        <f t="shared" si="13"/>
        <v>10929554</v>
      </c>
      <c r="P25" s="102">
        <f t="shared" si="13"/>
        <v>12877235</v>
      </c>
      <c r="Q25" s="102">
        <f t="shared" si="13"/>
        <v>7366756</v>
      </c>
      <c r="R25" s="102">
        <f t="shared" si="13"/>
        <v>7737572</v>
      </c>
      <c r="S25" s="102">
        <f t="shared" si="13"/>
        <v>5472421</v>
      </c>
      <c r="T25" s="102">
        <f t="shared" ref="T25:Y25" si="14">+T18+T21+T22</f>
        <v>4367423</v>
      </c>
      <c r="U25" s="102">
        <f t="shared" si="14"/>
        <v>3904516</v>
      </c>
      <c r="V25" s="102">
        <f t="shared" si="14"/>
        <v>7562136</v>
      </c>
      <c r="W25" s="102">
        <f t="shared" si="14"/>
        <v>6644048</v>
      </c>
      <c r="X25" s="102">
        <f t="shared" si="14"/>
        <v>8921724</v>
      </c>
      <c r="Y25" s="102">
        <f t="shared" si="14"/>
        <v>7819793</v>
      </c>
      <c r="Z25" s="102">
        <f t="shared" ref="Z25:AB25" si="15">+Z18+Z21+Z22</f>
        <v>11845139</v>
      </c>
      <c r="AA25" s="135">
        <f t="shared" si="15"/>
        <v>8681481</v>
      </c>
      <c r="AB25" s="135">
        <f t="shared" si="15"/>
        <v>11260117</v>
      </c>
      <c r="AC25" s="135">
        <f t="shared" ref="AC25" si="16">+AC18+AC21+AC22</f>
        <v>8578864</v>
      </c>
      <c r="AD25" s="135">
        <f t="shared" ref="AD25:AE25" si="17">+AD18+AD21+AD22</f>
        <v>7881442</v>
      </c>
      <c r="AE25" s="135">
        <f t="shared" si="17"/>
        <v>5978782</v>
      </c>
      <c r="AF25" s="135">
        <f t="shared" ref="AF25" si="18">+AF18+AF21+AF22</f>
        <v>10379170</v>
      </c>
    </row>
    <row r="26" spans="1:32" ht="18" customHeight="1" x14ac:dyDescent="0.15"/>
    <row r="27" spans="1:32" ht="18" customHeight="1" x14ac:dyDescent="0.15"/>
    <row r="28" spans="1:32" ht="18" customHeight="1" x14ac:dyDescent="0.15"/>
    <row r="29" spans="1:32" ht="18" customHeight="1" x14ac:dyDescent="0.2">
      <c r="A29" s="33" t="s">
        <v>99</v>
      </c>
      <c r="L29" s="34"/>
      <c r="M29" s="34"/>
      <c r="P29" s="34"/>
      <c r="Q29" s="34"/>
      <c r="R29" s="34"/>
      <c r="S29" s="34"/>
      <c r="T29" s="34"/>
      <c r="U29" s="34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</row>
    <row r="30" spans="1:32" ht="18" customHeight="1" x14ac:dyDescent="0.2">
      <c r="L30" s="136" t="str">
        <f>旧栃木市２!$M$1</f>
        <v>栃木市</v>
      </c>
      <c r="V30" s="136" t="str">
        <f>旧栃木市２!$M$1</f>
        <v>栃木市</v>
      </c>
      <c r="AF30" s="136" t="str">
        <f>旧栃木市２!$M$1</f>
        <v>栃木市</v>
      </c>
    </row>
    <row r="31" spans="1:32" s="157" customFormat="1" ht="18" customHeight="1" x14ac:dyDescent="0.2">
      <c r="A31" s="53"/>
      <c r="B31" s="156" t="s">
        <v>10</v>
      </c>
      <c r="C31" s="53" t="s">
        <v>9</v>
      </c>
      <c r="D31" s="88" t="s">
        <v>8</v>
      </c>
      <c r="E31" s="88" t="s">
        <v>7</v>
      </c>
      <c r="F31" s="88" t="s">
        <v>6</v>
      </c>
      <c r="G31" s="88" t="s">
        <v>5</v>
      </c>
      <c r="H31" s="88" t="s">
        <v>4</v>
      </c>
      <c r="I31" s="88" t="s">
        <v>3</v>
      </c>
      <c r="J31" s="89" t="s">
        <v>165</v>
      </c>
      <c r="K31" s="89" t="s">
        <v>166</v>
      </c>
      <c r="L31" s="88" t="s">
        <v>83</v>
      </c>
      <c r="M31" s="88" t="s">
        <v>174</v>
      </c>
      <c r="N31" s="88" t="s">
        <v>182</v>
      </c>
      <c r="O31" s="85" t="s">
        <v>186</v>
      </c>
      <c r="P31" s="85" t="s">
        <v>187</v>
      </c>
      <c r="Q31" s="85" t="s">
        <v>192</v>
      </c>
      <c r="R31" s="85" t="s">
        <v>193</v>
      </c>
      <c r="S31" s="85" t="s">
        <v>196</v>
      </c>
      <c r="T31" s="85" t="s">
        <v>197</v>
      </c>
      <c r="U31" s="85" t="s">
        <v>204</v>
      </c>
      <c r="V31" s="85" t="s">
        <v>272</v>
      </c>
      <c r="W31" s="85" t="s">
        <v>274</v>
      </c>
      <c r="X31" s="85" t="s">
        <v>275</v>
      </c>
      <c r="Y31" s="85" t="s">
        <v>286</v>
      </c>
      <c r="Z31" s="85" t="s">
        <v>290</v>
      </c>
      <c r="AA31" s="160" t="s">
        <v>421</v>
      </c>
      <c r="AB31" s="160" t="s">
        <v>423</v>
      </c>
      <c r="AC31" s="160" t="s">
        <v>425</v>
      </c>
      <c r="AD31" s="160" t="s">
        <v>430</v>
      </c>
      <c r="AE31" s="160" t="str">
        <f>AE3</f>
        <v>１８(H30)</v>
      </c>
      <c r="AF31" s="160" t="str">
        <f>AF3</f>
        <v>１９(R１)</v>
      </c>
    </row>
    <row r="32" spans="1:32" ht="18" customHeight="1" x14ac:dyDescent="0.15">
      <c r="A32" s="19" t="s">
        <v>60</v>
      </c>
      <c r="B32" s="35" t="e">
        <f t="shared" ref="B32:Z32" si="19">B4/B$23*100</f>
        <v>#DIV/0!</v>
      </c>
      <c r="C32" s="35" t="e">
        <f t="shared" si="19"/>
        <v>#DIV/0!</v>
      </c>
      <c r="D32" s="103">
        <f t="shared" si="19"/>
        <v>20.381833655804645</v>
      </c>
      <c r="E32" s="103">
        <f t="shared" si="19"/>
        <v>20.550564294461697</v>
      </c>
      <c r="F32" s="103">
        <f t="shared" si="19"/>
        <v>21.696308025206676</v>
      </c>
      <c r="G32" s="103">
        <f t="shared" si="19"/>
        <v>21.926190244352796</v>
      </c>
      <c r="H32" s="103">
        <f t="shared" si="19"/>
        <v>22.488606476827915</v>
      </c>
      <c r="I32" s="103">
        <f t="shared" si="19"/>
        <v>23.028213168421917</v>
      </c>
      <c r="J32" s="103">
        <f t="shared" si="19"/>
        <v>23.917037111238042</v>
      </c>
      <c r="K32" s="103">
        <f t="shared" si="19"/>
        <v>22.477204627903628</v>
      </c>
      <c r="L32" s="103">
        <f t="shared" si="19"/>
        <v>21.124280641911987</v>
      </c>
      <c r="M32" s="103">
        <f t="shared" si="19"/>
        <v>22.686479271949604</v>
      </c>
      <c r="N32" s="103">
        <f t="shared" si="19"/>
        <v>22.248499504852738</v>
      </c>
      <c r="O32" s="103">
        <f t="shared" si="19"/>
        <v>21.770561047002346</v>
      </c>
      <c r="P32" s="103">
        <f t="shared" si="19"/>
        <v>20.097287199112067</v>
      </c>
      <c r="Q32" s="103">
        <f t="shared" si="19"/>
        <v>22.541072272442587</v>
      </c>
      <c r="R32" s="103">
        <f t="shared" si="19"/>
        <v>22.767292302711844</v>
      </c>
      <c r="S32" s="103">
        <f t="shared" si="19"/>
        <v>22.381688289389796</v>
      </c>
      <c r="T32" s="103">
        <f t="shared" si="19"/>
        <v>22.909854782754604</v>
      </c>
      <c r="U32" s="103">
        <f t="shared" si="19"/>
        <v>22.113812179940435</v>
      </c>
      <c r="V32" s="103">
        <f t="shared" si="19"/>
        <v>19.058887802264739</v>
      </c>
      <c r="W32" s="103">
        <f t="shared" si="19"/>
        <v>18.048795102370764</v>
      </c>
      <c r="X32" s="103">
        <f t="shared" si="19"/>
        <v>17.911399163534302</v>
      </c>
      <c r="Y32" s="103">
        <f t="shared" si="19"/>
        <v>19.398784584061868</v>
      </c>
      <c r="Z32" s="103">
        <f t="shared" si="19"/>
        <v>17.577511524212632</v>
      </c>
      <c r="AA32" s="35">
        <f t="shared" ref="AA32:AB32" si="20">AA4/AA$23*100</f>
        <v>17.632314844975358</v>
      </c>
      <c r="AB32" s="35">
        <f t="shared" si="20"/>
        <v>17.145431885702141</v>
      </c>
      <c r="AC32" s="35">
        <f t="shared" ref="AC32" si="21">AC4/AC$23*100</f>
        <v>17.562680434231734</v>
      </c>
      <c r="AD32" s="35">
        <f t="shared" ref="AD32:AE32" si="22">AD4/AD$23*100</f>
        <v>17.45392727403997</v>
      </c>
      <c r="AE32" s="35">
        <f t="shared" si="22"/>
        <v>18.479574097747712</v>
      </c>
      <c r="AF32" s="35">
        <f t="shared" ref="AF32" si="23">AF4/AF$23*100</f>
        <v>16.783809786650338</v>
      </c>
    </row>
    <row r="33" spans="1:32" ht="18" customHeight="1" x14ac:dyDescent="0.15">
      <c r="A33" s="19" t="s">
        <v>61</v>
      </c>
      <c r="B33" s="35" t="e">
        <f t="shared" ref="B33:Z33" si="24">B5/B$23*100</f>
        <v>#DIV/0!</v>
      </c>
      <c r="C33" s="35" t="e">
        <f t="shared" si="24"/>
        <v>#DIV/0!</v>
      </c>
      <c r="D33" s="103">
        <f t="shared" si="24"/>
        <v>13.870165315956182</v>
      </c>
      <c r="E33" s="103">
        <f t="shared" si="24"/>
        <v>14.189637837027469</v>
      </c>
      <c r="F33" s="103">
        <f t="shared" si="24"/>
        <v>15.273611458982298</v>
      </c>
      <c r="G33" s="103">
        <f t="shared" si="24"/>
        <v>15.188832499579114</v>
      </c>
      <c r="H33" s="103">
        <f t="shared" si="24"/>
        <v>15.793034059904814</v>
      </c>
      <c r="I33" s="103">
        <f t="shared" si="24"/>
        <v>16.245288839180645</v>
      </c>
      <c r="J33" s="103">
        <f t="shared" si="24"/>
        <v>16.534675321795198</v>
      </c>
      <c r="K33" s="103">
        <f t="shared" si="24"/>
        <v>15.675461389494682</v>
      </c>
      <c r="L33" s="103">
        <f t="shared" si="24"/>
        <v>14.668191074982161</v>
      </c>
      <c r="M33" s="103">
        <f t="shared" si="24"/>
        <v>15.496921971960658</v>
      </c>
      <c r="N33" s="103">
        <f t="shared" si="24"/>
        <v>15.099556162720281</v>
      </c>
      <c r="O33" s="103">
        <f t="shared" si="24"/>
        <v>14.605791726694017</v>
      </c>
      <c r="P33" s="103">
        <f t="shared" si="24"/>
        <v>13.404484325025862</v>
      </c>
      <c r="Q33" s="103">
        <f t="shared" si="24"/>
        <v>15.121541253169799</v>
      </c>
      <c r="R33" s="103">
        <f t="shared" si="24"/>
        <v>14.882576818169877</v>
      </c>
      <c r="S33" s="103">
        <f t="shared" si="24"/>
        <v>14.94331716086387</v>
      </c>
      <c r="T33" s="103">
        <f t="shared" si="24"/>
        <v>15.054181971447955</v>
      </c>
      <c r="U33" s="103">
        <f t="shared" si="24"/>
        <v>14.623197809057517</v>
      </c>
      <c r="V33" s="103">
        <f t="shared" si="24"/>
        <v>12.1018574997142</v>
      </c>
      <c r="W33" s="103">
        <f t="shared" si="24"/>
        <v>11.473274112269454</v>
      </c>
      <c r="X33" s="103">
        <f t="shared" si="24"/>
        <v>11.295242281206352</v>
      </c>
      <c r="Y33" s="103">
        <f t="shared" si="24"/>
        <v>12.347146741997207</v>
      </c>
      <c r="Z33" s="103">
        <f t="shared" si="24"/>
        <v>11.110013523041969</v>
      </c>
      <c r="AA33" s="35">
        <f t="shared" ref="AA33:AB33" si="25">AA5/AA$23*100</f>
        <v>11.367603028961874</v>
      </c>
      <c r="AB33" s="35">
        <f t="shared" si="25"/>
        <v>11.211173733333752</v>
      </c>
      <c r="AC33" s="35">
        <f t="shared" ref="AC33" si="26">AC5/AC$23*100</f>
        <v>11.56242685998021</v>
      </c>
      <c r="AD33" s="35">
        <f t="shared" ref="AD33:AE33" si="27">AD5/AD$23*100</f>
        <v>11.367894916312078</v>
      </c>
      <c r="AE33" s="35">
        <f t="shared" si="27"/>
        <v>12.008341087642489</v>
      </c>
      <c r="AF33" s="35">
        <f t="shared" ref="AF33" si="28">AF5/AF$23*100</f>
        <v>10.991783878143377</v>
      </c>
    </row>
    <row r="34" spans="1:32" ht="18" customHeight="1" x14ac:dyDescent="0.15">
      <c r="A34" s="19" t="s">
        <v>62</v>
      </c>
      <c r="B34" s="35" t="e">
        <f t="shared" ref="B34:Z34" si="29">B6/B$23*100</f>
        <v>#DIV/0!</v>
      </c>
      <c r="C34" s="35" t="e">
        <f t="shared" si="29"/>
        <v>#DIV/0!</v>
      </c>
      <c r="D34" s="103">
        <f t="shared" si="29"/>
        <v>3.2566946000133878</v>
      </c>
      <c r="E34" s="103">
        <f t="shared" si="29"/>
        <v>3.4678406782186864</v>
      </c>
      <c r="F34" s="103">
        <f t="shared" si="29"/>
        <v>4.4747162015449931</v>
      </c>
      <c r="G34" s="103">
        <f t="shared" si="29"/>
        <v>4.9886136921613842</v>
      </c>
      <c r="H34" s="103">
        <f t="shared" si="29"/>
        <v>5.3959506789154066</v>
      </c>
      <c r="I34" s="103">
        <f t="shared" si="29"/>
        <v>6.1019335628306246</v>
      </c>
      <c r="J34" s="103">
        <f t="shared" si="29"/>
        <v>6.7739284958453023</v>
      </c>
      <c r="K34" s="103">
        <f t="shared" si="29"/>
        <v>7.0399289163513057</v>
      </c>
      <c r="L34" s="103">
        <f t="shared" si="29"/>
        <v>7.1906524589159249</v>
      </c>
      <c r="M34" s="103">
        <f t="shared" si="29"/>
        <v>5.6894635855657612</v>
      </c>
      <c r="N34" s="103">
        <f t="shared" si="29"/>
        <v>6.3638366065636758</v>
      </c>
      <c r="O34" s="103">
        <f t="shared" si="29"/>
        <v>7.2932904558184113</v>
      </c>
      <c r="P34" s="103">
        <f t="shared" si="29"/>
        <v>7.9997750696049961</v>
      </c>
      <c r="Q34" s="103">
        <f t="shared" si="29"/>
        <v>9.8552050564952651</v>
      </c>
      <c r="R34" s="103">
        <f t="shared" si="29"/>
        <v>10.208524762762057</v>
      </c>
      <c r="S34" s="103">
        <f t="shared" si="29"/>
        <v>10.730670071854103</v>
      </c>
      <c r="T34" s="103">
        <f t="shared" si="29"/>
        <v>11.659810377176628</v>
      </c>
      <c r="U34" s="103">
        <f t="shared" si="29"/>
        <v>11.79203099909131</v>
      </c>
      <c r="V34" s="103">
        <f t="shared" si="29"/>
        <v>10.879560442820619</v>
      </c>
      <c r="W34" s="103">
        <f t="shared" si="29"/>
        <v>15.439350616804944</v>
      </c>
      <c r="X34" s="103">
        <f t="shared" si="29"/>
        <v>15.450833396035293</v>
      </c>
      <c r="Y34" s="103">
        <f t="shared" si="29"/>
        <v>15.847730724059774</v>
      </c>
      <c r="Z34" s="103">
        <f t="shared" si="29"/>
        <v>15.268324767525435</v>
      </c>
      <c r="AA34" s="35">
        <f t="shared" ref="AA34:AB34" si="30">AA6/AA$23*100</f>
        <v>16.095592459202155</v>
      </c>
      <c r="AB34" s="35">
        <f t="shared" si="30"/>
        <v>16.276855278728867</v>
      </c>
      <c r="AC34" s="35">
        <f t="shared" ref="AC34" si="31">AC6/AC$23*100</f>
        <v>17.222415857356797</v>
      </c>
      <c r="AD34" s="35">
        <f t="shared" ref="AD34:AE34" si="32">AD6/AD$23*100</f>
        <v>20.641950358923069</v>
      </c>
      <c r="AE34" s="35">
        <f t="shared" si="32"/>
        <v>21.854426059621947</v>
      </c>
      <c r="AF34" s="35">
        <f t="shared" ref="AF34" si="33">AF6/AF$23*100</f>
        <v>20.962720975748876</v>
      </c>
    </row>
    <row r="35" spans="1:32" ht="18" customHeight="1" x14ac:dyDescent="0.15">
      <c r="A35" s="19" t="s">
        <v>63</v>
      </c>
      <c r="B35" s="35" t="e">
        <f t="shared" ref="B35:Z35" si="34">B7/B$23*100</f>
        <v>#DIV/0!</v>
      </c>
      <c r="C35" s="35" t="e">
        <f t="shared" si="34"/>
        <v>#DIV/0!</v>
      </c>
      <c r="D35" s="103">
        <f t="shared" si="34"/>
        <v>7.7670287789554902</v>
      </c>
      <c r="E35" s="103">
        <f t="shared" si="34"/>
        <v>7.7358435240961478</v>
      </c>
      <c r="F35" s="103">
        <f t="shared" si="34"/>
        <v>8.3904440846109161</v>
      </c>
      <c r="G35" s="103">
        <f t="shared" si="34"/>
        <v>8.7177977874031143</v>
      </c>
      <c r="H35" s="103">
        <f t="shared" si="34"/>
        <v>9.4967566499791189</v>
      </c>
      <c r="I35" s="103">
        <f t="shared" si="34"/>
        <v>10.178570134500031</v>
      </c>
      <c r="J35" s="103">
        <f t="shared" si="34"/>
        <v>10.668367040860932</v>
      </c>
      <c r="K35" s="103">
        <f t="shared" si="34"/>
        <v>10.731381952103714</v>
      </c>
      <c r="L35" s="103">
        <f t="shared" si="34"/>
        <v>9.7799766980728666</v>
      </c>
      <c r="M35" s="103">
        <f t="shared" si="34"/>
        <v>10.750928203702783</v>
      </c>
      <c r="N35" s="103">
        <f t="shared" si="34"/>
        <v>11.705474013493314</v>
      </c>
      <c r="O35" s="103">
        <f t="shared" si="34"/>
        <v>11.223767147809628</v>
      </c>
      <c r="P35" s="103">
        <f t="shared" si="34"/>
        <v>9.9358421729703412</v>
      </c>
      <c r="Q35" s="103">
        <f t="shared" si="34"/>
        <v>12.358643358456682</v>
      </c>
      <c r="R35" s="103">
        <f t="shared" si="34"/>
        <v>11.149477177565954</v>
      </c>
      <c r="S35" s="103">
        <f t="shared" si="34"/>
        <v>11.622859411113708</v>
      </c>
      <c r="T35" s="103">
        <f t="shared" si="34"/>
        <v>12.410621425223004</v>
      </c>
      <c r="U35" s="103">
        <f t="shared" si="34"/>
        <v>12.16221367280645</v>
      </c>
      <c r="V35" s="103">
        <f t="shared" si="34"/>
        <v>10.226664187708748</v>
      </c>
      <c r="W35" s="103">
        <f t="shared" si="34"/>
        <v>9.8955446076142994</v>
      </c>
      <c r="X35" s="103">
        <f t="shared" si="34"/>
        <v>9.4700055850301705</v>
      </c>
      <c r="Y35" s="103">
        <f t="shared" si="34"/>
        <v>9.3911732538409698</v>
      </c>
      <c r="Z35" s="103">
        <f t="shared" si="34"/>
        <v>8.7130660184436515</v>
      </c>
      <c r="AA35" s="35">
        <f t="shared" ref="AA35:AB35" si="35">AA7/AA$23*100</f>
        <v>10.460094644438781</v>
      </c>
      <c r="AB35" s="35">
        <f t="shared" si="35"/>
        <v>10.197876276919436</v>
      </c>
      <c r="AC35" s="35">
        <f t="shared" ref="AC35" si="36">AC7/AC$23*100</f>
        <v>10.72300119673455</v>
      </c>
      <c r="AD35" s="35">
        <f t="shared" ref="AD35:AE35" si="37">AD7/AD$23*100</f>
        <v>11.000069682808634</v>
      </c>
      <c r="AE35" s="35">
        <f t="shared" si="37"/>
        <v>10.478773135442669</v>
      </c>
      <c r="AF35" s="35">
        <f t="shared" ref="AF35" si="38">AF7/AF$23*100</f>
        <v>9.6371437730380745</v>
      </c>
    </row>
    <row r="36" spans="1:32" ht="18" customHeight="1" x14ac:dyDescent="0.15">
      <c r="A36" s="19" t="s">
        <v>414</v>
      </c>
      <c r="B36" s="35" t="e">
        <f t="shared" ref="B36:Z36" si="39">B8/B$23*100</f>
        <v>#DIV/0!</v>
      </c>
      <c r="C36" s="35" t="e">
        <f t="shared" si="39"/>
        <v>#DIV/0!</v>
      </c>
      <c r="D36" s="149">
        <f t="shared" si="39"/>
        <v>7.7437336177843248</v>
      </c>
      <c r="E36" s="149">
        <f t="shared" si="39"/>
        <v>7.7208441178582765</v>
      </c>
      <c r="F36" s="149">
        <f t="shared" si="39"/>
        <v>8.377331065616719</v>
      </c>
      <c r="G36" s="149">
        <f t="shared" si="39"/>
        <v>8.7031442073669538</v>
      </c>
      <c r="H36" s="149">
        <f t="shared" si="39"/>
        <v>9.4874223013913266</v>
      </c>
      <c r="I36" s="149">
        <f t="shared" si="39"/>
        <v>10.172753573795664</v>
      </c>
      <c r="J36" s="149">
        <f t="shared" si="39"/>
        <v>10.663629674180154</v>
      </c>
      <c r="K36" s="149">
        <f t="shared" si="39"/>
        <v>10.723342816227456</v>
      </c>
      <c r="L36" s="149">
        <f t="shared" si="39"/>
        <v>9.7775105691909197</v>
      </c>
      <c r="M36" s="149">
        <f t="shared" si="39"/>
        <v>10.704737618582628</v>
      </c>
      <c r="N36" s="149">
        <f t="shared" si="39"/>
        <v>11.703057564683112</v>
      </c>
      <c r="O36" s="149">
        <f t="shared" si="39"/>
        <v>11.222942500863649</v>
      </c>
      <c r="P36" s="149">
        <f t="shared" si="39"/>
        <v>9.9301760267325463</v>
      </c>
      <c r="Q36" s="149">
        <f t="shared" si="39"/>
        <v>12.357539480028951</v>
      </c>
      <c r="R36" s="149">
        <f t="shared" si="39"/>
        <v>11.148625358352115</v>
      </c>
      <c r="S36" s="149">
        <f t="shared" si="39"/>
        <v>11.621886546361889</v>
      </c>
      <c r="T36" s="149">
        <f t="shared" si="39"/>
        <v>12.408307728249532</v>
      </c>
      <c r="U36" s="149">
        <f t="shared" si="39"/>
        <v>12.161431609745032</v>
      </c>
      <c r="V36" s="149">
        <f t="shared" si="39"/>
        <v>10.226193499496256</v>
      </c>
      <c r="W36" s="149">
        <f t="shared" si="39"/>
        <v>9.8950298633673341</v>
      </c>
      <c r="X36" s="149">
        <f t="shared" si="39"/>
        <v>9.46937773712283</v>
      </c>
      <c r="Y36" s="103">
        <f t="shared" si="39"/>
        <v>9.3906145404764878</v>
      </c>
      <c r="Z36" s="103">
        <f t="shared" si="39"/>
        <v>8.7125352681584118</v>
      </c>
      <c r="AA36" s="35">
        <f t="shared" ref="AA36:AB36" si="40">AA8/AA$23*100</f>
        <v>10.459475928598591</v>
      </c>
      <c r="AB36" s="35">
        <f t="shared" si="40"/>
        <v>10.197105179389816</v>
      </c>
      <c r="AC36" s="35">
        <f t="shared" ref="AC36" si="41">AC8/AC$23*100</f>
        <v>10.722309089662957</v>
      </c>
      <c r="AD36" s="35">
        <f t="shared" ref="AD36:AE36" si="42">AD8/AD$23*100</f>
        <v>10.99978195821522</v>
      </c>
      <c r="AE36" s="35">
        <f t="shared" si="42"/>
        <v>10.478545063475652</v>
      </c>
      <c r="AF36" s="35">
        <f t="shared" ref="AF36" si="43">AF8/AF$23*100</f>
        <v>9.6365969192277294</v>
      </c>
    </row>
    <row r="37" spans="1:32" ht="18" customHeight="1" x14ac:dyDescent="0.15">
      <c r="A37" s="19" t="s">
        <v>65</v>
      </c>
      <c r="B37" s="35" t="e">
        <f t="shared" ref="B37:X37" si="44">B9/B$23*100</f>
        <v>#DIV/0!</v>
      </c>
      <c r="C37" s="35" t="e">
        <f t="shared" si="44"/>
        <v>#DIV/0!</v>
      </c>
      <c r="D37" s="103">
        <f t="shared" si="44"/>
        <v>2.3295161171164581E-2</v>
      </c>
      <c r="E37" s="103">
        <f t="shared" si="44"/>
        <v>1.4999406237871656E-2</v>
      </c>
      <c r="F37" s="103">
        <f t="shared" si="44"/>
        <v>1.3113018994196299E-2</v>
      </c>
      <c r="G37" s="103">
        <f t="shared" si="44"/>
        <v>1.4653580036159904E-2</v>
      </c>
      <c r="H37" s="103">
        <f t="shared" si="44"/>
        <v>9.3343485877908448E-3</v>
      </c>
      <c r="I37" s="103">
        <f t="shared" si="44"/>
        <v>5.816560704367528E-3</v>
      </c>
      <c r="J37" s="103">
        <f t="shared" si="44"/>
        <v>5.3143906370246383E-3</v>
      </c>
      <c r="K37" s="103">
        <f t="shared" si="44"/>
        <v>8.0391358762567488E-3</v>
      </c>
      <c r="L37" s="103">
        <f t="shared" si="44"/>
        <v>2.4661288819462055E-3</v>
      </c>
      <c r="M37" s="103">
        <f t="shared" si="44"/>
        <v>1.4824152223307935E-3</v>
      </c>
      <c r="N37" s="103">
        <f t="shared" si="44"/>
        <v>2.4164488102019163E-3</v>
      </c>
      <c r="O37" s="103">
        <f t="shared" si="44"/>
        <v>8.2464694597828871E-4</v>
      </c>
      <c r="P37" s="103">
        <f t="shared" si="44"/>
        <v>5.6661462377964071E-3</v>
      </c>
      <c r="Q37" s="103">
        <f t="shared" si="44"/>
        <v>1.1038784277303507E-3</v>
      </c>
      <c r="R37" s="103">
        <f t="shared" si="44"/>
        <v>8.5181921383939831E-4</v>
      </c>
      <c r="S37" s="103">
        <f t="shared" si="44"/>
        <v>1.714573622525019E-3</v>
      </c>
      <c r="T37" s="103">
        <f t="shared" si="44"/>
        <v>3.0692316488766234E-3</v>
      </c>
      <c r="U37" s="103">
        <f t="shared" si="44"/>
        <v>1.539494215391539E-3</v>
      </c>
      <c r="V37" s="103">
        <f t="shared" si="44"/>
        <v>4.7068821249090983E-4</v>
      </c>
      <c r="W37" s="103">
        <f t="shared" si="44"/>
        <v>5.1474424696528603E-4</v>
      </c>
      <c r="X37" s="103">
        <f t="shared" si="44"/>
        <v>6.2784790733985349E-4</v>
      </c>
      <c r="Y37" s="103">
        <f t="shared" ref="Y37:Z50" si="45">Y9/Y$23*100</f>
        <v>5.5871336448106888E-4</v>
      </c>
      <c r="Z37" s="103">
        <f t="shared" si="45"/>
        <v>5.3075028523867011E-4</v>
      </c>
      <c r="AA37" s="35">
        <f t="shared" ref="AA37:AB37" si="46">AA9/AA$23*100</f>
        <v>6.1871584019056202E-4</v>
      </c>
      <c r="AB37" s="35">
        <f t="shared" si="46"/>
        <v>7.7109752962038639E-4</v>
      </c>
      <c r="AC37" s="35">
        <f t="shared" ref="AC37" si="47">AC9/AC$23*100</f>
        <v>6.921070715946089E-4</v>
      </c>
      <c r="AD37" s="35">
        <f t="shared" ref="AD37:AE37" si="48">AD9/AD$23*100</f>
        <v>2.8772459341527644E-4</v>
      </c>
      <c r="AE37" s="35">
        <f t="shared" si="48"/>
        <v>2.2807196701841369E-4</v>
      </c>
      <c r="AF37" s="35">
        <f t="shared" ref="AF37" si="49">AF9/AF$23*100</f>
        <v>5.4685381034360909E-4</v>
      </c>
    </row>
    <row r="38" spans="1:32" ht="18" customHeight="1" x14ac:dyDescent="0.15">
      <c r="A38" s="19" t="s">
        <v>66</v>
      </c>
      <c r="B38" s="35" t="e">
        <f t="shared" ref="B38:X38" si="50">B10/B$23*100</f>
        <v>#DIV/0!</v>
      </c>
      <c r="C38" s="35" t="e">
        <f t="shared" si="50"/>
        <v>#DIV/0!</v>
      </c>
      <c r="D38" s="103">
        <f t="shared" si="50"/>
        <v>9.890677162313267</v>
      </c>
      <c r="E38" s="103">
        <f t="shared" si="50"/>
        <v>9.796786265568393</v>
      </c>
      <c r="F38" s="103">
        <f t="shared" si="50"/>
        <v>10.400514086576697</v>
      </c>
      <c r="G38" s="103">
        <f t="shared" si="50"/>
        <v>10.022599365729263</v>
      </c>
      <c r="H38" s="103">
        <f t="shared" si="50"/>
        <v>10.734466304298035</v>
      </c>
      <c r="I38" s="103">
        <f t="shared" si="50"/>
        <v>11.125778497987731</v>
      </c>
      <c r="J38" s="103">
        <f t="shared" si="50"/>
        <v>11.340473004617019</v>
      </c>
      <c r="K38" s="103">
        <f t="shared" si="50"/>
        <v>11.119092657746295</v>
      </c>
      <c r="L38" s="103">
        <f t="shared" si="50"/>
        <v>10.609329175858182</v>
      </c>
      <c r="M38" s="103">
        <f t="shared" si="50"/>
        <v>11.379687714593414</v>
      </c>
      <c r="N38" s="103">
        <f t="shared" si="50"/>
        <v>11.871403498460511</v>
      </c>
      <c r="O38" s="103">
        <f t="shared" si="50"/>
        <v>12.311469187904253</v>
      </c>
      <c r="P38" s="103">
        <f t="shared" si="50"/>
        <v>11.636444275201514</v>
      </c>
      <c r="Q38" s="103">
        <f t="shared" si="50"/>
        <v>13.022149426609328</v>
      </c>
      <c r="R38" s="103">
        <f t="shared" si="50"/>
        <v>12.199415988875085</v>
      </c>
      <c r="S38" s="103">
        <f t="shared" si="50"/>
        <v>12.506493972720953</v>
      </c>
      <c r="T38" s="103">
        <f t="shared" si="50"/>
        <v>12.930408806708737</v>
      </c>
      <c r="U38" s="103">
        <f t="shared" si="50"/>
        <v>12.707806317423303</v>
      </c>
      <c r="V38" s="103">
        <f t="shared" si="50"/>
        <v>12.791267749492031</v>
      </c>
      <c r="W38" s="103">
        <f t="shared" si="50"/>
        <v>12.753552982904523</v>
      </c>
      <c r="X38" s="103">
        <f t="shared" si="50"/>
        <v>12.978413064882133</v>
      </c>
      <c r="Y38" s="103">
        <f t="shared" si="45"/>
        <v>13.048713492428119</v>
      </c>
      <c r="Z38" s="103">
        <f t="shared" si="45"/>
        <v>12.889590711521457</v>
      </c>
      <c r="AA38" s="35">
        <f t="shared" ref="AA38:AB38" si="51">AA10/AA$23*100</f>
        <v>14.970199136001808</v>
      </c>
      <c r="AB38" s="35">
        <f t="shared" si="51"/>
        <v>13.922631266703601</v>
      </c>
      <c r="AC38" s="35">
        <f t="shared" ref="AC38" si="52">AC10/AC$23*100</f>
        <v>13.844920821150279</v>
      </c>
      <c r="AD38" s="35">
        <f t="shared" ref="AD38:AE38" si="53">AD10/AD$23*100</f>
        <v>14.076356572717721</v>
      </c>
      <c r="AE38" s="35">
        <f t="shared" si="53"/>
        <v>13.607406534661806</v>
      </c>
      <c r="AF38" s="35">
        <f t="shared" ref="AF38" si="54">AF10/AF$23*100</f>
        <v>14.210522311367979</v>
      </c>
    </row>
    <row r="39" spans="1:32" ht="18" customHeight="1" x14ac:dyDescent="0.15">
      <c r="A39" s="19" t="s">
        <v>67</v>
      </c>
      <c r="B39" s="35" t="e">
        <f t="shared" ref="B39:X39" si="55">B11/B$23*100</f>
        <v>#DIV/0!</v>
      </c>
      <c r="C39" s="35" t="e">
        <f t="shared" si="55"/>
        <v>#DIV/0!</v>
      </c>
      <c r="D39" s="103">
        <f t="shared" si="55"/>
        <v>0.57518490572006264</v>
      </c>
      <c r="E39" s="103">
        <f t="shared" si="55"/>
        <v>0.68289010908215098</v>
      </c>
      <c r="F39" s="103">
        <f t="shared" si="55"/>
        <v>0.65218525454681631</v>
      </c>
      <c r="G39" s="103">
        <f t="shared" si="55"/>
        <v>0.56075424383970229</v>
      </c>
      <c r="H39" s="103">
        <f t="shared" si="55"/>
        <v>0.60199634058963702</v>
      </c>
      <c r="I39" s="103">
        <f t="shared" si="55"/>
        <v>0.61776195991097105</v>
      </c>
      <c r="J39" s="103">
        <f t="shared" si="55"/>
        <v>0.66146948882928736</v>
      </c>
      <c r="K39" s="103">
        <f t="shared" si="55"/>
        <v>0.74207784478668559</v>
      </c>
      <c r="L39" s="103">
        <f t="shared" si="55"/>
        <v>0.61556491005884417</v>
      </c>
      <c r="M39" s="103">
        <f t="shared" si="55"/>
        <v>0.66236706096210696</v>
      </c>
      <c r="N39" s="103">
        <f t="shared" si="55"/>
        <v>0.67118124270446866</v>
      </c>
      <c r="O39" s="103">
        <f t="shared" si="55"/>
        <v>0.67709885709212481</v>
      </c>
      <c r="P39" s="103">
        <f t="shared" si="55"/>
        <v>0.64308272389953547</v>
      </c>
      <c r="Q39" s="103">
        <f t="shared" si="55"/>
        <v>0.5437997961388914</v>
      </c>
      <c r="R39" s="103">
        <f t="shared" si="55"/>
        <v>0.62261208697004478</v>
      </c>
      <c r="S39" s="103">
        <f t="shared" si="55"/>
        <v>0.6265409805809361</v>
      </c>
      <c r="T39" s="103">
        <f t="shared" si="55"/>
        <v>0.54826837697330966</v>
      </c>
      <c r="U39" s="103">
        <f t="shared" si="55"/>
        <v>0.61495404332658099</v>
      </c>
      <c r="V39" s="103">
        <f t="shared" si="55"/>
        <v>0.61639117499538765</v>
      </c>
      <c r="W39" s="103">
        <f t="shared" si="55"/>
        <v>0.34440752361358695</v>
      </c>
      <c r="X39" s="103">
        <f t="shared" si="55"/>
        <v>0.37988608552865571</v>
      </c>
      <c r="Y39" s="103">
        <f t="shared" si="45"/>
        <v>0.33445831085116889</v>
      </c>
      <c r="Z39" s="103">
        <f t="shared" si="45"/>
        <v>0.34229749440711987</v>
      </c>
      <c r="AA39" s="35">
        <f t="shared" ref="AA39:AB39" si="56">AA11/AA$23*100</f>
        <v>0.24859448384970043</v>
      </c>
      <c r="AB39" s="35">
        <f t="shared" si="56"/>
        <v>0.26340360280862635</v>
      </c>
      <c r="AC39" s="35">
        <f t="shared" ref="AC39" si="57">AC11/AC$23*100</f>
        <v>0.30614776946339356</v>
      </c>
      <c r="AD39" s="35">
        <f t="shared" ref="AD39:AE39" si="58">AD11/AD$23*100</f>
        <v>0.2681656101251888</v>
      </c>
      <c r="AE39" s="35">
        <f t="shared" si="58"/>
        <v>0.26137873768016795</v>
      </c>
      <c r="AF39" s="35">
        <f t="shared" ref="AF39" si="59">AF11/AF$23*100</f>
        <v>0.24091287970898342</v>
      </c>
    </row>
    <row r="40" spans="1:32" ht="18" customHeight="1" x14ac:dyDescent="0.15">
      <c r="A40" s="19" t="s">
        <v>68</v>
      </c>
      <c r="B40" s="35" t="e">
        <f t="shared" ref="B40:X40" si="60">B12/B$23*100</f>
        <v>#DIV/0!</v>
      </c>
      <c r="C40" s="35" t="e">
        <f t="shared" si="60"/>
        <v>#DIV/0!</v>
      </c>
      <c r="D40" s="103">
        <f t="shared" si="60"/>
        <v>9.2191482956604833</v>
      </c>
      <c r="E40" s="103">
        <f t="shared" si="60"/>
        <v>9.6587149543282038</v>
      </c>
      <c r="F40" s="103">
        <f t="shared" si="60"/>
        <v>10.319530065012927</v>
      </c>
      <c r="G40" s="103">
        <f t="shared" si="60"/>
        <v>11.128968561597853</v>
      </c>
      <c r="H40" s="103">
        <f t="shared" si="60"/>
        <v>10.134384849622396</v>
      </c>
      <c r="I40" s="103">
        <f t="shared" si="60"/>
        <v>11.040658237344626</v>
      </c>
      <c r="J40" s="103">
        <f t="shared" si="60"/>
        <v>10.980269646756897</v>
      </c>
      <c r="K40" s="103">
        <f t="shared" si="60"/>
        <v>10.292123640314998</v>
      </c>
      <c r="L40" s="103">
        <f t="shared" si="60"/>
        <v>10.984447374441782</v>
      </c>
      <c r="M40" s="103">
        <f t="shared" si="60"/>
        <v>10.410897140382366</v>
      </c>
      <c r="N40" s="103">
        <f t="shared" si="60"/>
        <v>10.36694116793983</v>
      </c>
      <c r="O40" s="103">
        <f t="shared" si="60"/>
        <v>10.991959437418936</v>
      </c>
      <c r="P40" s="103">
        <f t="shared" si="60"/>
        <v>10.029058255445552</v>
      </c>
      <c r="Q40" s="103">
        <f t="shared" si="60"/>
        <v>10.144831546803387</v>
      </c>
      <c r="R40" s="103">
        <f t="shared" si="60"/>
        <v>11.242590697402395</v>
      </c>
      <c r="S40" s="103">
        <f t="shared" si="60"/>
        <v>11.791778078776236</v>
      </c>
      <c r="T40" s="103">
        <f t="shared" si="60"/>
        <v>11.820851876607879</v>
      </c>
      <c r="U40" s="103">
        <f t="shared" si="60"/>
        <v>12.888243250103008</v>
      </c>
      <c r="V40" s="103">
        <f t="shared" si="60"/>
        <v>15.71421302250225</v>
      </c>
      <c r="W40" s="103">
        <f t="shared" si="60"/>
        <v>10.68205462312398</v>
      </c>
      <c r="X40" s="103">
        <f t="shared" si="60"/>
        <v>8.6944974581105345</v>
      </c>
      <c r="Y40" s="103">
        <f t="shared" si="45"/>
        <v>7.5027001384697645</v>
      </c>
      <c r="Z40" s="103">
        <f t="shared" si="45"/>
        <v>7.0913672357075477</v>
      </c>
      <c r="AA40" s="35">
        <f t="shared" ref="AA40:AB40" si="61">AA12/AA$23*100</f>
        <v>4.3355850690877809</v>
      </c>
      <c r="AB40" s="35">
        <f t="shared" si="61"/>
        <v>5.0778112709880103</v>
      </c>
      <c r="AC40" s="35">
        <f t="shared" ref="AC40" si="62">AC12/AC$23*100</f>
        <v>6.4809673452139727</v>
      </c>
      <c r="AD40" s="35">
        <f t="shared" ref="AD40:AE40" si="63">AD12/AD$23*100</f>
        <v>3.7663951133483962</v>
      </c>
      <c r="AE40" s="35">
        <f t="shared" si="63"/>
        <v>8.4795041887317346</v>
      </c>
      <c r="AF40" s="35">
        <f t="shared" ref="AF40" si="64">AF12/AF$23*100</f>
        <v>8.1612863879943234</v>
      </c>
    </row>
    <row r="41" spans="1:32" ht="18" customHeight="1" x14ac:dyDescent="0.15">
      <c r="A41" s="19" t="s">
        <v>69</v>
      </c>
      <c r="B41" s="35" t="e">
        <f t="shared" ref="B41:X41" si="65">B13/B$23*100</f>
        <v>#DIV/0!</v>
      </c>
      <c r="C41" s="35" t="e">
        <f t="shared" si="65"/>
        <v>#DIV/0!</v>
      </c>
      <c r="D41" s="103">
        <f t="shared" si="65"/>
        <v>5.2428395976342426</v>
      </c>
      <c r="E41" s="103">
        <f t="shared" si="65"/>
        <v>5.5469811029715412</v>
      </c>
      <c r="F41" s="103">
        <f t="shared" si="65"/>
        <v>5.6012409024037595</v>
      </c>
      <c r="G41" s="103">
        <f t="shared" si="65"/>
        <v>5.8835414614661898</v>
      </c>
      <c r="H41" s="103">
        <f t="shared" si="65"/>
        <v>5.8680708907282932</v>
      </c>
      <c r="I41" s="103">
        <f t="shared" si="65"/>
        <v>6.1007346859201581</v>
      </c>
      <c r="J41" s="103">
        <f t="shared" si="65"/>
        <v>6.2232764578130384</v>
      </c>
      <c r="K41" s="103">
        <f t="shared" si="65"/>
        <v>5.8424746185488017</v>
      </c>
      <c r="L41" s="103">
        <f t="shared" si="65"/>
        <v>5.5614145817808582</v>
      </c>
      <c r="M41" s="103">
        <f t="shared" si="65"/>
        <v>6.2134927628857151</v>
      </c>
      <c r="N41" s="103">
        <f t="shared" si="65"/>
        <v>6.3896210503040809</v>
      </c>
      <c r="O41" s="103">
        <f t="shared" si="65"/>
        <v>6.8609169575246209</v>
      </c>
      <c r="P41" s="103">
        <f t="shared" si="65"/>
        <v>6.0145430400588307</v>
      </c>
      <c r="Q41" s="103">
        <f t="shared" si="65"/>
        <v>5.9597356008884192</v>
      </c>
      <c r="R41" s="103">
        <f t="shared" si="65"/>
        <v>7.1808592040992325</v>
      </c>
      <c r="S41" s="103">
        <f t="shared" si="65"/>
        <v>8.1712498445727952</v>
      </c>
      <c r="T41" s="103">
        <f t="shared" si="65"/>
        <v>7.9585934237565699</v>
      </c>
      <c r="U41" s="103">
        <f t="shared" si="65"/>
        <v>8.5314233040711063</v>
      </c>
      <c r="V41" s="103">
        <f t="shared" si="65"/>
        <v>7.3920353563869297</v>
      </c>
      <c r="W41" s="103">
        <f t="shared" si="65"/>
        <v>7.1640498988536274</v>
      </c>
      <c r="X41" s="103">
        <f t="shared" si="65"/>
        <v>5.1997585088217928</v>
      </c>
      <c r="Y41" s="103">
        <f t="shared" si="45"/>
        <v>3.7064791406306523</v>
      </c>
      <c r="Z41" s="103">
        <f t="shared" si="45"/>
        <v>3.1453497680027129</v>
      </c>
      <c r="AA41" s="35">
        <f t="shared" ref="AA41:AB41" si="66">AA13/AA$23*100</f>
        <v>0.31176198512607117</v>
      </c>
      <c r="AB41" s="35">
        <f t="shared" si="66"/>
        <v>0.30558354130877902</v>
      </c>
      <c r="AC41" s="35">
        <f t="shared" ref="AC41" si="67">AC13/AC$23*100</f>
        <v>0.31106611406040413</v>
      </c>
      <c r="AD41" s="35">
        <f t="shared" ref="AD41:AE41" si="68">AD13/AD$23*100</f>
        <v>0.30633864511715331</v>
      </c>
      <c r="AE41" s="35">
        <f t="shared" si="68"/>
        <v>0.32985982482056647</v>
      </c>
      <c r="AF41" s="35">
        <f t="shared" ref="AF41" si="69">AF13/AF$23*100</f>
        <v>0.28737316335135554</v>
      </c>
    </row>
    <row r="42" spans="1:32" ht="18" customHeight="1" x14ac:dyDescent="0.15">
      <c r="A42" s="19" t="s">
        <v>70</v>
      </c>
      <c r="B42" s="35" t="e">
        <f t="shared" ref="B42:X42" si="70">B14/B$23*100</f>
        <v>#DIV/0!</v>
      </c>
      <c r="C42" s="35" t="e">
        <f t="shared" si="70"/>
        <v>#DIV/0!</v>
      </c>
      <c r="D42" s="103">
        <f t="shared" si="70"/>
        <v>4.8782754697292621</v>
      </c>
      <c r="E42" s="103">
        <f t="shared" si="70"/>
        <v>5.2647478816070432</v>
      </c>
      <c r="F42" s="103">
        <f t="shared" si="70"/>
        <v>5.5394187582088161</v>
      </c>
      <c r="G42" s="103">
        <f t="shared" si="70"/>
        <v>5.5296373293440206</v>
      </c>
      <c r="H42" s="103">
        <f t="shared" si="70"/>
        <v>6.535976183198307</v>
      </c>
      <c r="I42" s="103">
        <f t="shared" si="70"/>
        <v>6.3841036799459854</v>
      </c>
      <c r="J42" s="103">
        <f t="shared" si="70"/>
        <v>6.1016859697529044</v>
      </c>
      <c r="K42" s="103">
        <f t="shared" si="70"/>
        <v>6.8399798767888251</v>
      </c>
      <c r="L42" s="103">
        <f t="shared" si="70"/>
        <v>6.907305700874768</v>
      </c>
      <c r="M42" s="103">
        <f t="shared" si="70"/>
        <v>8.615902238233371</v>
      </c>
      <c r="N42" s="103">
        <f t="shared" si="70"/>
        <v>8.5569562827911785</v>
      </c>
      <c r="O42" s="103">
        <f t="shared" si="70"/>
        <v>9.1908358459427717</v>
      </c>
      <c r="P42" s="103">
        <f t="shared" si="70"/>
        <v>8.5908829528406638</v>
      </c>
      <c r="Q42" s="103">
        <f t="shared" si="70"/>
        <v>10.575428899151939</v>
      </c>
      <c r="R42" s="103">
        <f t="shared" si="70"/>
        <v>10.75502873892831</v>
      </c>
      <c r="S42" s="103">
        <f t="shared" si="70"/>
        <v>12.089518913958113</v>
      </c>
      <c r="T42" s="103">
        <f t="shared" si="70"/>
        <v>12.432323083826367</v>
      </c>
      <c r="U42" s="103">
        <f t="shared" si="70"/>
        <v>12.74041485756425</v>
      </c>
      <c r="V42" s="103">
        <f t="shared" si="70"/>
        <v>11.91530807149697</v>
      </c>
      <c r="W42" s="103">
        <f t="shared" si="70"/>
        <v>11.945013658520482</v>
      </c>
      <c r="X42" s="103">
        <f t="shared" si="70"/>
        <v>11.275984413336099</v>
      </c>
      <c r="Y42" s="103">
        <f t="shared" si="45"/>
        <v>11.912008620457707</v>
      </c>
      <c r="Z42" s="103">
        <f t="shared" si="45"/>
        <v>11.222133332551731</v>
      </c>
      <c r="AA42" s="35">
        <f t="shared" ref="AA42:AB42" si="71">AA14/AA$23*100</f>
        <v>12.728074511363779</v>
      </c>
      <c r="AB42" s="35">
        <f t="shared" si="71"/>
        <v>12.137331144701511</v>
      </c>
      <c r="AC42" s="35">
        <f t="shared" ref="AC42" si="72">AC14/AC$23*100</f>
        <v>12.699911095558361</v>
      </c>
      <c r="AD42" s="35">
        <f t="shared" ref="AD42:AE42" si="73">AD14/AD$23*100</f>
        <v>13.195406758301656</v>
      </c>
      <c r="AE42" s="35">
        <f t="shared" si="73"/>
        <v>9.0928359835158172</v>
      </c>
      <c r="AF42" s="35">
        <f t="shared" ref="AF42" si="74">AF14/AF$23*100</f>
        <v>8.4049082744866119</v>
      </c>
    </row>
    <row r="43" spans="1:32" ht="18" customHeight="1" x14ac:dyDescent="0.15">
      <c r="A43" s="19" t="s">
        <v>71</v>
      </c>
      <c r="B43" s="35" t="e">
        <f t="shared" ref="B43:X43" si="75">B15/B$23*100</f>
        <v>#DIV/0!</v>
      </c>
      <c r="C43" s="35" t="e">
        <f t="shared" si="75"/>
        <v>#DIV/0!</v>
      </c>
      <c r="D43" s="103">
        <f t="shared" si="75"/>
        <v>8.0804048818846361</v>
      </c>
      <c r="E43" s="103">
        <f t="shared" si="75"/>
        <v>3.7637468665008944</v>
      </c>
      <c r="F43" s="103">
        <f t="shared" si="75"/>
        <v>3.8216503675511277</v>
      </c>
      <c r="G43" s="103">
        <f t="shared" si="75"/>
        <v>4.0652756085413984</v>
      </c>
      <c r="H43" s="103">
        <f t="shared" si="75"/>
        <v>2.6725814938088397</v>
      </c>
      <c r="I43" s="103">
        <f t="shared" si="75"/>
        <v>2.1287006027100315</v>
      </c>
      <c r="J43" s="103">
        <f t="shared" si="75"/>
        <v>2.8589555916400688</v>
      </c>
      <c r="K43" s="103">
        <f t="shared" si="75"/>
        <v>2.7478567439035042</v>
      </c>
      <c r="L43" s="103">
        <f t="shared" si="75"/>
        <v>4.2247983632013781</v>
      </c>
      <c r="M43" s="103">
        <f t="shared" si="75"/>
        <v>3.7538215467450451</v>
      </c>
      <c r="N43" s="103">
        <f t="shared" si="75"/>
        <v>3.2059910957816844</v>
      </c>
      <c r="O43" s="103">
        <f t="shared" si="75"/>
        <v>2.8239479439157793</v>
      </c>
      <c r="P43" s="103">
        <f t="shared" si="75"/>
        <v>3.8652981205188794</v>
      </c>
      <c r="Q43" s="103">
        <f t="shared" si="75"/>
        <v>2.3928770751421413</v>
      </c>
      <c r="R43" s="103">
        <f t="shared" si="75"/>
        <v>2.0703388554256228</v>
      </c>
      <c r="S43" s="103">
        <f t="shared" si="75"/>
        <v>3.2192637351518028</v>
      </c>
      <c r="T43" s="103">
        <f t="shared" si="75"/>
        <v>2.9970279231488148</v>
      </c>
      <c r="U43" s="103">
        <f t="shared" si="75"/>
        <v>3.5604375357509044</v>
      </c>
      <c r="V43" s="103">
        <f t="shared" si="75"/>
        <v>2.004571951503995</v>
      </c>
      <c r="W43" s="103">
        <f t="shared" si="75"/>
        <v>6.3669972232077976</v>
      </c>
      <c r="X43" s="103">
        <f t="shared" si="75"/>
        <v>4.4687546933287665</v>
      </c>
      <c r="Y43" s="103">
        <f t="shared" si="45"/>
        <v>5.2666094089558682</v>
      </c>
      <c r="Z43" s="103">
        <f t="shared" si="45"/>
        <v>3.8415974981540582</v>
      </c>
      <c r="AA43" s="35">
        <f t="shared" ref="AA43:AB43" si="76">AA15/AA$23*100</f>
        <v>5.2228189666386573</v>
      </c>
      <c r="AB43" s="35">
        <f t="shared" si="76"/>
        <v>3.3377513808067563</v>
      </c>
      <c r="AC43" s="35">
        <f t="shared" ref="AC43" si="77">AC15/AC$23*100</f>
        <v>3.101184597623746</v>
      </c>
      <c r="AD43" s="35">
        <f t="shared" ref="AD43:AE43" si="78">AD15/AD$23*100</f>
        <v>1.9825498021398158</v>
      </c>
      <c r="AE43" s="35">
        <f t="shared" si="78"/>
        <v>2.8148278576421717</v>
      </c>
      <c r="AF43" s="35">
        <f t="shared" ref="AF43" si="79">AF15/AF$23*100</f>
        <v>2.4075045818324821</v>
      </c>
    </row>
    <row r="44" spans="1:32" ht="18" customHeight="1" x14ac:dyDescent="0.15">
      <c r="A44" s="19" t="s">
        <v>72</v>
      </c>
      <c r="B44" s="35" t="e">
        <f t="shared" ref="B44:X44" si="80">B16/B$23*100</f>
        <v>#DIV/0!</v>
      </c>
      <c r="C44" s="35" t="e">
        <f t="shared" si="80"/>
        <v>#DIV/0!</v>
      </c>
      <c r="D44" s="103">
        <f t="shared" si="80"/>
        <v>2.7633867286859561</v>
      </c>
      <c r="E44" s="103">
        <f t="shared" si="80"/>
        <v>3.0589591065788864</v>
      </c>
      <c r="F44" s="103">
        <f t="shared" si="80"/>
        <v>3.4733060248269512</v>
      </c>
      <c r="G44" s="103">
        <f t="shared" si="80"/>
        <v>3.7722384283376638</v>
      </c>
      <c r="H44" s="103">
        <f t="shared" si="80"/>
        <v>4.0452858034449317</v>
      </c>
      <c r="I44" s="103">
        <f t="shared" si="80"/>
        <v>3.9632595279595209</v>
      </c>
      <c r="J44" s="103">
        <f t="shared" si="80"/>
        <v>4.058874985240208</v>
      </c>
      <c r="K44" s="103">
        <f t="shared" si="80"/>
        <v>3.7938034137693943</v>
      </c>
      <c r="L44" s="103">
        <f t="shared" si="80"/>
        <v>3.6073193406354105</v>
      </c>
      <c r="M44" s="103">
        <f t="shared" si="80"/>
        <v>3.5445818607548412</v>
      </c>
      <c r="N44" s="103">
        <f t="shared" si="80"/>
        <v>3.5635338240893946</v>
      </c>
      <c r="O44" s="103">
        <f t="shared" si="80"/>
        <v>3.8207713419858393</v>
      </c>
      <c r="P44" s="103">
        <f t="shared" si="80"/>
        <v>5.1120184073758095</v>
      </c>
      <c r="Q44" s="103">
        <f t="shared" si="80"/>
        <v>4.3740132762090695</v>
      </c>
      <c r="R44" s="103">
        <f t="shared" si="80"/>
        <v>4.0051435941656033</v>
      </c>
      <c r="S44" s="103">
        <f t="shared" si="80"/>
        <v>4.0313384661195224</v>
      </c>
      <c r="T44" s="103">
        <f t="shared" si="80"/>
        <v>3.3484477806271284</v>
      </c>
      <c r="U44" s="103">
        <f t="shared" si="80"/>
        <v>3.4054453634631923</v>
      </c>
      <c r="V44" s="103">
        <f t="shared" si="80"/>
        <v>3.3105284894381484</v>
      </c>
      <c r="W44" s="103">
        <f t="shared" si="80"/>
        <v>2.9311125277338093</v>
      </c>
      <c r="X44" s="103">
        <f t="shared" si="80"/>
        <v>4.590580379623681</v>
      </c>
      <c r="Y44" s="103">
        <f t="shared" si="45"/>
        <v>4.0983566433837924</v>
      </c>
      <c r="Z44" s="103">
        <f t="shared" si="45"/>
        <v>4.2875117072026532</v>
      </c>
      <c r="AA44" s="35">
        <f t="shared" ref="AA44:AB44" si="81">AA16/AA$23*100</f>
        <v>4.9451094391350141</v>
      </c>
      <c r="AB44" s="35">
        <f t="shared" si="81"/>
        <v>4.6826102326087993</v>
      </c>
      <c r="AC44" s="35">
        <f t="shared" ref="AC44" si="82">AC16/AC$23*100</f>
        <v>4.6255300667205308</v>
      </c>
      <c r="AD44" s="35">
        <f t="shared" ref="AD44:AE44" si="83">AD16/AD$23*100</f>
        <v>5.2234591829174981</v>
      </c>
      <c r="AE44" s="35">
        <f t="shared" si="83"/>
        <v>5.0501678171712969</v>
      </c>
      <c r="AF44" s="35">
        <f t="shared" ref="AF44" si="84">AF16/AF$23*100</f>
        <v>3.7675805326938629</v>
      </c>
    </row>
    <row r="45" spans="1:32" ht="18" customHeight="1" x14ac:dyDescent="0.15">
      <c r="A45" s="19" t="s">
        <v>80</v>
      </c>
      <c r="B45" s="35" t="e">
        <f t="shared" ref="B45:X45" si="85">B17/B$23*100</f>
        <v>#DIV/0!</v>
      </c>
      <c r="C45" s="35" t="e">
        <f t="shared" si="85"/>
        <v>#DIV/0!</v>
      </c>
      <c r="D45" s="103">
        <f t="shared" si="85"/>
        <v>0</v>
      </c>
      <c r="E45" s="103">
        <f t="shared" si="85"/>
        <v>0</v>
      </c>
      <c r="F45" s="103">
        <f t="shared" si="85"/>
        <v>0</v>
      </c>
      <c r="G45" s="103">
        <f t="shared" si="85"/>
        <v>0</v>
      </c>
      <c r="H45" s="103">
        <f t="shared" si="85"/>
        <v>0</v>
      </c>
      <c r="I45" s="103">
        <f t="shared" si="85"/>
        <v>0</v>
      </c>
      <c r="J45" s="103">
        <f t="shared" si="85"/>
        <v>0</v>
      </c>
      <c r="K45" s="103">
        <f t="shared" si="85"/>
        <v>0</v>
      </c>
      <c r="L45" s="103">
        <f t="shared" si="85"/>
        <v>0</v>
      </c>
      <c r="M45" s="103">
        <f t="shared" si="85"/>
        <v>0</v>
      </c>
      <c r="N45" s="103">
        <f t="shared" si="85"/>
        <v>0</v>
      </c>
      <c r="O45" s="103">
        <f t="shared" si="85"/>
        <v>0</v>
      </c>
      <c r="P45" s="103">
        <f t="shared" si="85"/>
        <v>0</v>
      </c>
      <c r="Q45" s="103">
        <f t="shared" si="85"/>
        <v>1.9264894026707692E-6</v>
      </c>
      <c r="R45" s="103">
        <f t="shared" si="85"/>
        <v>1.9359527587259052E-6</v>
      </c>
      <c r="S45" s="103">
        <f t="shared" si="85"/>
        <v>2.0100511401231169E-6</v>
      </c>
      <c r="T45" s="103">
        <f t="shared" si="85"/>
        <v>2.0475194455481142E-6</v>
      </c>
      <c r="U45" s="103">
        <f t="shared" si="85"/>
        <v>2.052658953855385E-6</v>
      </c>
      <c r="V45" s="103">
        <f t="shared" si="85"/>
        <v>0</v>
      </c>
      <c r="W45" s="103">
        <f t="shared" si="85"/>
        <v>0</v>
      </c>
      <c r="X45" s="103">
        <f t="shared" si="85"/>
        <v>0</v>
      </c>
      <c r="Y45" s="103">
        <f t="shared" si="45"/>
        <v>0</v>
      </c>
      <c r="Z45" s="103">
        <f t="shared" si="45"/>
        <v>0</v>
      </c>
      <c r="AA45" s="35">
        <f t="shared" ref="AA45:AB45" si="86">AA17/AA$23*100</f>
        <v>0</v>
      </c>
      <c r="AB45" s="35">
        <f t="shared" si="86"/>
        <v>0</v>
      </c>
      <c r="AC45" s="35">
        <f t="shared" ref="AC45" si="87">AC17/AC$23*100</f>
        <v>0</v>
      </c>
      <c r="AD45" s="35">
        <f t="shared" ref="AD45:AE45" si="88">AD17/AD$23*100</f>
        <v>0</v>
      </c>
      <c r="AE45" s="35">
        <f t="shared" si="88"/>
        <v>0</v>
      </c>
      <c r="AF45" s="35">
        <f t="shared" ref="AF45" si="89">AF17/AF$23*100</f>
        <v>0</v>
      </c>
    </row>
    <row r="46" spans="1:32" ht="18" customHeight="1" x14ac:dyDescent="0.15">
      <c r="A46" s="19" t="s">
        <v>73</v>
      </c>
      <c r="B46" s="35" t="e">
        <f t="shared" ref="B46:X46" si="90">B18/B$23*100</f>
        <v>#DIV/0!</v>
      </c>
      <c r="C46" s="35" t="e">
        <f t="shared" si="90"/>
        <v>#DIV/0!</v>
      </c>
      <c r="D46" s="103">
        <f t="shared" si="90"/>
        <v>32.989498879463817</v>
      </c>
      <c r="E46" s="103">
        <f t="shared" si="90"/>
        <v>35.984949512545903</v>
      </c>
      <c r="F46" s="103">
        <f t="shared" si="90"/>
        <v>31.202268591336079</v>
      </c>
      <c r="G46" s="103">
        <f t="shared" si="90"/>
        <v>29.1613318048583</v>
      </c>
      <c r="H46" s="103">
        <f t="shared" si="90"/>
        <v>27.75678029507489</v>
      </c>
      <c r="I46" s="103">
        <f t="shared" si="90"/>
        <v>25.405620499395525</v>
      </c>
      <c r="J46" s="103">
        <f t="shared" si="90"/>
        <v>22.622179966116768</v>
      </c>
      <c r="K46" s="103">
        <f t="shared" si="90"/>
        <v>24.033504131746142</v>
      </c>
      <c r="L46" s="103">
        <f t="shared" si="90"/>
        <v>24.878585023775244</v>
      </c>
      <c r="M46" s="103">
        <f t="shared" si="90"/>
        <v>22.39027613694158</v>
      </c>
      <c r="N46" s="103">
        <f t="shared" si="90"/>
        <v>21.31563159921787</v>
      </c>
      <c r="O46" s="103">
        <f t="shared" si="90"/>
        <v>19.500750365006397</v>
      </c>
      <c r="P46" s="103">
        <f t="shared" si="90"/>
        <v>22.061453447307901</v>
      </c>
      <c r="Q46" s="103">
        <f t="shared" si="90"/>
        <v>14.191971586593096</v>
      </c>
      <c r="R46" s="103">
        <f t="shared" si="90"/>
        <v>14.978770438845448</v>
      </c>
      <c r="S46" s="103">
        <f t="shared" si="90"/>
        <v>10.999011899060539</v>
      </c>
      <c r="T46" s="103">
        <f t="shared" si="90"/>
        <v>8.9423773768757453</v>
      </c>
      <c r="U46" s="103">
        <f t="shared" si="90"/>
        <v>7.9974240772256273</v>
      </c>
      <c r="V46" s="103">
        <f t="shared" si="90"/>
        <v>13.474776567514768</v>
      </c>
      <c r="W46" s="103">
        <f t="shared" si="90"/>
        <v>11.588130130277058</v>
      </c>
      <c r="X46" s="103">
        <f t="shared" si="90"/>
        <v>14.556410212829176</v>
      </c>
      <c r="Y46" s="103">
        <f t="shared" si="45"/>
        <v>13.188255109129887</v>
      </c>
      <c r="Z46" s="103">
        <f t="shared" si="45"/>
        <v>18.766599710273717</v>
      </c>
      <c r="AA46" s="35">
        <f t="shared" ref="AA46:AB46" si="91">AA18/AA$23*100</f>
        <v>13.357907228454083</v>
      </c>
      <c r="AB46" s="35">
        <f t="shared" si="91"/>
        <v>15.871413101284384</v>
      </c>
      <c r="AC46" s="35">
        <f t="shared" ref="AC46" si="92">AC18/AC$23*100</f>
        <v>12.222676650191126</v>
      </c>
      <c r="AD46" s="35">
        <f t="shared" ref="AD46:AE46" si="93">AD18/AD$23*100</f>
        <v>12.361131218640379</v>
      </c>
      <c r="AE46" s="35">
        <f t="shared" si="93"/>
        <v>9.8811055877846776</v>
      </c>
      <c r="AF46" s="35">
        <f t="shared" ref="AF46" si="94">AF18/AF$23*100</f>
        <v>11.608333315005805</v>
      </c>
    </row>
    <row r="47" spans="1:32" ht="18" customHeight="1" x14ac:dyDescent="0.15">
      <c r="A47" s="19" t="s">
        <v>74</v>
      </c>
      <c r="B47" s="35" t="e">
        <f t="shared" ref="B47:X47" si="95">B19/B$23*100</f>
        <v>#DIV/0!</v>
      </c>
      <c r="C47" s="35" t="e">
        <f t="shared" si="95"/>
        <v>#DIV/0!</v>
      </c>
      <c r="D47" s="103">
        <f t="shared" si="95"/>
        <v>5.467067880610796</v>
      </c>
      <c r="E47" s="103">
        <f t="shared" si="95"/>
        <v>5.9404736980860298</v>
      </c>
      <c r="F47" s="103">
        <f t="shared" si="95"/>
        <v>7.2879390918621265</v>
      </c>
      <c r="G47" s="103">
        <f t="shared" si="95"/>
        <v>8.7313900680891408</v>
      </c>
      <c r="H47" s="103">
        <f t="shared" si="95"/>
        <v>5.8149553742271909</v>
      </c>
      <c r="I47" s="103">
        <f t="shared" si="95"/>
        <v>4.3970426402657781</v>
      </c>
      <c r="J47" s="103">
        <f t="shared" si="95"/>
        <v>3.2142561692852878</v>
      </c>
      <c r="K47" s="103">
        <f t="shared" si="95"/>
        <v>4.9916872145481541</v>
      </c>
      <c r="L47" s="103">
        <f t="shared" si="95"/>
        <v>4.847170335863682</v>
      </c>
      <c r="M47" s="103">
        <f t="shared" si="95"/>
        <v>4.3371012952184058</v>
      </c>
      <c r="N47" s="103">
        <f t="shared" si="95"/>
        <v>4.7428165800104267</v>
      </c>
      <c r="O47" s="103">
        <f t="shared" si="95"/>
        <v>2.4414173449175416</v>
      </c>
      <c r="P47" s="103">
        <f t="shared" si="95"/>
        <v>3.3511352337561515</v>
      </c>
      <c r="Q47" s="103">
        <f t="shared" si="95"/>
        <v>3.1778020643875138</v>
      </c>
      <c r="R47" s="103">
        <f t="shared" si="95"/>
        <v>4.3972050030517389</v>
      </c>
      <c r="S47" s="103">
        <f t="shared" si="95"/>
        <v>2.0806280557551204</v>
      </c>
      <c r="T47" s="103">
        <f t="shared" si="95"/>
        <v>1.849509982527493</v>
      </c>
      <c r="U47" s="103">
        <f t="shared" si="95"/>
        <v>2.4622136789644271</v>
      </c>
      <c r="V47" s="103">
        <f t="shared" si="95"/>
        <v>3.4115071572065112</v>
      </c>
      <c r="W47" s="103">
        <f t="shared" si="95"/>
        <v>3.4711664875880155</v>
      </c>
      <c r="X47" s="103">
        <f t="shared" si="95"/>
        <v>6.7022432790372459</v>
      </c>
      <c r="Y47" s="103">
        <f t="shared" si="45"/>
        <v>4.5810124081967265</v>
      </c>
      <c r="Z47" s="103">
        <f t="shared" si="45"/>
        <v>3.4669321579934276</v>
      </c>
      <c r="AA47" s="35">
        <f t="shared" ref="AA47:AB47" si="96">AA19/AA$23*100</f>
        <v>4.7896963311874465</v>
      </c>
      <c r="AB47" s="35">
        <f t="shared" si="96"/>
        <v>6.0312989692112806</v>
      </c>
      <c r="AC47" s="35">
        <f t="shared" ref="AC47" si="97">AC19/AC$23*100</f>
        <v>3.8787935120630426</v>
      </c>
      <c r="AD47" s="35">
        <f t="shared" ref="AD47:AE47" si="98">AD19/AD$23*100</f>
        <v>5.661687322672031</v>
      </c>
      <c r="AE47" s="35">
        <f t="shared" si="98"/>
        <v>3.6694366557959524</v>
      </c>
      <c r="AF47" s="35">
        <f t="shared" ref="AF47" si="99">AF19/AF$23*100</f>
        <v>3.9968341325225318</v>
      </c>
    </row>
    <row r="48" spans="1:32" ht="18" customHeight="1" x14ac:dyDescent="0.15">
      <c r="A48" s="19" t="s">
        <v>75</v>
      </c>
      <c r="B48" s="35" t="e">
        <f t="shared" ref="B48:X48" si="100">B20/B$23*100</f>
        <v>#DIV/0!</v>
      </c>
      <c r="C48" s="35" t="e">
        <f t="shared" si="100"/>
        <v>#DIV/0!</v>
      </c>
      <c r="D48" s="103">
        <f t="shared" si="100"/>
        <v>27.084688956237578</v>
      </c>
      <c r="E48" s="103">
        <f t="shared" si="100"/>
        <v>29.332531363306163</v>
      </c>
      <c r="F48" s="103">
        <f t="shared" si="100"/>
        <v>22.999460171606387</v>
      </c>
      <c r="G48" s="103">
        <f t="shared" si="100"/>
        <v>19.420294200593762</v>
      </c>
      <c r="H48" s="103">
        <f t="shared" si="100"/>
        <v>20.065966571316103</v>
      </c>
      <c r="I48" s="103">
        <f t="shared" si="100"/>
        <v>18.561731271568433</v>
      </c>
      <c r="J48" s="103">
        <f t="shared" si="100"/>
        <v>16.731721309200424</v>
      </c>
      <c r="K48" s="103">
        <f t="shared" si="100"/>
        <v>17.277643409593974</v>
      </c>
      <c r="L48" s="103">
        <f t="shared" si="100"/>
        <v>17.597914588095719</v>
      </c>
      <c r="M48" s="103">
        <f t="shared" si="100"/>
        <v>16.530253774385685</v>
      </c>
      <c r="N48" s="103">
        <f t="shared" si="100"/>
        <v>15.266670498703794</v>
      </c>
      <c r="O48" s="103">
        <f t="shared" si="100"/>
        <v>15.478757886551117</v>
      </c>
      <c r="P48" s="103">
        <f t="shared" si="100"/>
        <v>17.224206250193312</v>
      </c>
      <c r="Q48" s="103">
        <f t="shared" si="100"/>
        <v>10.466137228849025</v>
      </c>
      <c r="R48" s="103">
        <f t="shared" si="100"/>
        <v>10.165689872022487</v>
      </c>
      <c r="S48" s="103">
        <f t="shared" si="100"/>
        <v>8.4590107758439608</v>
      </c>
      <c r="T48" s="103">
        <f t="shared" si="100"/>
        <v>6.8610267675288394</v>
      </c>
      <c r="U48" s="103">
        <f t="shared" si="100"/>
        <v>5.4530650395868623</v>
      </c>
      <c r="V48" s="103">
        <f t="shared" si="100"/>
        <v>9.9792337352796725</v>
      </c>
      <c r="W48" s="103">
        <f t="shared" si="100"/>
        <v>7.9977506199876345</v>
      </c>
      <c r="X48" s="103">
        <f t="shared" si="100"/>
        <v>7.5862332534823445</v>
      </c>
      <c r="Y48" s="103">
        <f t="shared" si="45"/>
        <v>8.1141604332428852</v>
      </c>
      <c r="Z48" s="103">
        <f t="shared" si="45"/>
        <v>15.266160573825028</v>
      </c>
      <c r="AA48" s="35">
        <f t="shared" ref="AA48:AB48" si="101">AA20/AA$23*100</f>
        <v>8.3355060212132717</v>
      </c>
      <c r="AB48" s="35">
        <f t="shared" si="101"/>
        <v>9.6744034656978464</v>
      </c>
      <c r="AC48" s="35">
        <f t="shared" ref="AC48" si="102">AC20/AC$23*100</f>
        <v>8.0013057962197838</v>
      </c>
      <c r="AD48" s="35">
        <f t="shared" ref="AD48:AE48" si="103">AD20/AD$23*100</f>
        <v>6.3958378483558693</v>
      </c>
      <c r="AE48" s="35">
        <f t="shared" si="103"/>
        <v>5.7589592990204785</v>
      </c>
      <c r="AF48" s="35">
        <f t="shared" ref="AF48" si="104">AF20/AF$23*100</f>
        <v>7.393274791840394</v>
      </c>
    </row>
    <row r="49" spans="1:32" ht="18" customHeight="1" x14ac:dyDescent="0.15">
      <c r="A49" s="19" t="s">
        <v>76</v>
      </c>
      <c r="B49" s="35" t="e">
        <f t="shared" ref="B49:X49" si="105">B21/B$23*100</f>
        <v>#DIV/0!</v>
      </c>
      <c r="C49" s="35" t="e">
        <f t="shared" si="105"/>
        <v>#DIV/0!</v>
      </c>
      <c r="D49" s="103">
        <f t="shared" si="105"/>
        <v>0.19786664176900068</v>
      </c>
      <c r="E49" s="103">
        <f t="shared" si="105"/>
        <v>3.4956807011991525E-2</v>
      </c>
      <c r="F49" s="103">
        <f t="shared" si="105"/>
        <v>2.9658540577999069E-2</v>
      </c>
      <c r="G49" s="103">
        <f t="shared" si="105"/>
        <v>0.12659293383450629</v>
      </c>
      <c r="H49" s="103">
        <f t="shared" si="105"/>
        <v>0.13721492424052542</v>
      </c>
      <c r="I49" s="103">
        <f t="shared" si="105"/>
        <v>2.5400128993036893E-2</v>
      </c>
      <c r="J49" s="103">
        <f t="shared" si="105"/>
        <v>1.6758699102568105E-2</v>
      </c>
      <c r="K49" s="103">
        <f t="shared" si="105"/>
        <v>0.18304619458550789</v>
      </c>
      <c r="L49" s="103">
        <f t="shared" si="105"/>
        <v>7.7740312253616758E-2</v>
      </c>
      <c r="M49" s="103">
        <f t="shared" si="105"/>
        <v>0.11559524016912866</v>
      </c>
      <c r="N49" s="103">
        <f t="shared" si="105"/>
        <v>0.13055116410533579</v>
      </c>
      <c r="O49" s="103">
        <f t="shared" si="105"/>
        <v>0.39554837010351535</v>
      </c>
      <c r="P49" s="103">
        <f t="shared" si="105"/>
        <v>2.8857375722740282E-2</v>
      </c>
      <c r="Q49" s="103">
        <f t="shared" si="105"/>
        <v>1.9264894026707692E-6</v>
      </c>
      <c r="R49" s="103">
        <f t="shared" si="105"/>
        <v>7.9954848935379899E-4</v>
      </c>
      <c r="S49" s="103">
        <f t="shared" si="105"/>
        <v>8.301511208708474E-4</v>
      </c>
      <c r="T49" s="103">
        <f t="shared" si="105"/>
        <v>2.0475194455481142E-6</v>
      </c>
      <c r="U49" s="103">
        <f t="shared" si="105"/>
        <v>1.7211545328077407E-2</v>
      </c>
      <c r="V49" s="103">
        <f t="shared" si="105"/>
        <v>7.8287573524529735E-3</v>
      </c>
      <c r="W49" s="103">
        <f t="shared" si="105"/>
        <v>5.039258933002529E-3</v>
      </c>
      <c r="X49" s="103">
        <f t="shared" si="105"/>
        <v>0.22323554776118548</v>
      </c>
      <c r="Y49" s="103">
        <f t="shared" si="45"/>
        <v>1.1209714361083922E-2</v>
      </c>
      <c r="Z49" s="103">
        <f t="shared" si="45"/>
        <v>0</v>
      </c>
      <c r="AA49" s="35">
        <f t="shared" ref="AA49:AB49" si="106">AA21/AA$23*100</f>
        <v>3.7092168528837176E-3</v>
      </c>
      <c r="AB49" s="35">
        <f t="shared" si="106"/>
        <v>1.0868845587478726</v>
      </c>
      <c r="AC49" s="35">
        <f t="shared" ref="AC49" si="107">AC21/AC$23*100</f>
        <v>1.2105641657555097</v>
      </c>
      <c r="AD49" s="35">
        <f t="shared" ref="AD49:AE49" si="108">AD21/AD$23*100</f>
        <v>3.0588426037673241E-2</v>
      </c>
      <c r="AE49" s="35">
        <f t="shared" si="108"/>
        <v>0</v>
      </c>
      <c r="AF49" s="35">
        <f t="shared" ref="AF49" si="109">AF21/AF$23*100</f>
        <v>3.815277181472664</v>
      </c>
    </row>
    <row r="50" spans="1:32" ht="18" customHeight="1" x14ac:dyDescent="0.15">
      <c r="A50" s="19" t="s">
        <v>77</v>
      </c>
      <c r="B50" s="35" t="e">
        <f t="shared" ref="B50:X50" si="110">B22/B$23*100</f>
        <v>#DIV/0!</v>
      </c>
      <c r="C50" s="35" t="e">
        <f t="shared" si="110"/>
        <v>#DIV/0!</v>
      </c>
      <c r="D50" s="103">
        <f t="shared" si="110"/>
        <v>0</v>
      </c>
      <c r="E50" s="103">
        <f t="shared" si="110"/>
        <v>0</v>
      </c>
      <c r="F50" s="103">
        <f t="shared" si="110"/>
        <v>0</v>
      </c>
      <c r="G50" s="103">
        <f t="shared" si="110"/>
        <v>0</v>
      </c>
      <c r="H50" s="103">
        <f t="shared" si="110"/>
        <v>0</v>
      </c>
      <c r="I50" s="103">
        <f t="shared" si="110"/>
        <v>0</v>
      </c>
      <c r="J50" s="103">
        <f t="shared" si="110"/>
        <v>0</v>
      </c>
      <c r="K50" s="103">
        <f t="shared" si="110"/>
        <v>0</v>
      </c>
      <c r="L50" s="103">
        <f t="shared" si="110"/>
        <v>0</v>
      </c>
      <c r="M50" s="103">
        <f t="shared" si="110"/>
        <v>0</v>
      </c>
      <c r="N50" s="103">
        <f t="shared" si="110"/>
        <v>0</v>
      </c>
      <c r="O50" s="103">
        <f t="shared" si="110"/>
        <v>0</v>
      </c>
      <c r="P50" s="103">
        <f t="shared" si="110"/>
        <v>0</v>
      </c>
      <c r="Q50" s="103">
        <f t="shared" si="110"/>
        <v>3.8529788053415384E-6</v>
      </c>
      <c r="R50" s="103">
        <f t="shared" si="110"/>
        <v>3.8719055174518105E-6</v>
      </c>
      <c r="S50" s="103">
        <f t="shared" si="110"/>
        <v>4.0201022802462338E-6</v>
      </c>
      <c r="T50" s="103">
        <f t="shared" si="110"/>
        <v>4.0950388910962284E-6</v>
      </c>
      <c r="U50" s="103">
        <f t="shared" si="110"/>
        <v>4.1053179077107701E-6</v>
      </c>
      <c r="V50" s="103">
        <f t="shared" si="110"/>
        <v>1.7829098957989008E-6</v>
      </c>
      <c r="W50" s="103">
        <f t="shared" si="110"/>
        <v>1.7448957524246984E-6</v>
      </c>
      <c r="X50" s="103">
        <f t="shared" si="110"/>
        <v>0</v>
      </c>
      <c r="Y50" s="103">
        <f t="shared" si="45"/>
        <v>0</v>
      </c>
      <c r="Z50" s="103">
        <f t="shared" si="45"/>
        <v>0</v>
      </c>
      <c r="AA50" s="35">
        <f t="shared" ref="AA50:AB50" si="111">AA22/AA$23*100</f>
        <v>0</v>
      </c>
      <c r="AB50" s="35">
        <f t="shared" si="111"/>
        <v>0</v>
      </c>
      <c r="AC50" s="35">
        <f t="shared" ref="AC50" si="112">AC22/AC$23*100</f>
        <v>0</v>
      </c>
      <c r="AD50" s="35">
        <f t="shared" ref="AD50:AE50" si="113">AD22/AD$23*100</f>
        <v>0</v>
      </c>
      <c r="AE50" s="35">
        <f t="shared" si="113"/>
        <v>0</v>
      </c>
      <c r="AF50" s="35">
        <f t="shared" ref="AF50" si="114">AF22/AF$23*100</f>
        <v>0</v>
      </c>
    </row>
    <row r="51" spans="1:32" ht="18" customHeight="1" x14ac:dyDescent="0.15">
      <c r="A51" s="19" t="s">
        <v>59</v>
      </c>
      <c r="B51" s="35" t="e">
        <f t="shared" ref="B51:Z51" si="115">SUM(B32:B50)-B33-B36-B37-B41-B47-B48</f>
        <v>#DIV/0!</v>
      </c>
      <c r="C51" s="26" t="e">
        <f t="shared" si="115"/>
        <v>#DIV/0!</v>
      </c>
      <c r="D51" s="139">
        <f t="shared" si="115"/>
        <v>100</v>
      </c>
      <c r="E51" s="139">
        <f t="shared" si="115"/>
        <v>100.00000000000001</v>
      </c>
      <c r="F51" s="139">
        <f t="shared" si="115"/>
        <v>99.999999999999986</v>
      </c>
      <c r="G51" s="139">
        <f t="shared" si="115"/>
        <v>99.999999999999957</v>
      </c>
      <c r="H51" s="139">
        <f t="shared" si="115"/>
        <v>100</v>
      </c>
      <c r="I51" s="139">
        <f t="shared" si="115"/>
        <v>99.999999999999986</v>
      </c>
      <c r="J51" s="96">
        <f t="shared" si="115"/>
        <v>100.00000000000001</v>
      </c>
      <c r="K51" s="95">
        <f t="shared" si="115"/>
        <v>100.00000000000003</v>
      </c>
      <c r="L51" s="138">
        <f t="shared" si="115"/>
        <v>100.00000000000004</v>
      </c>
      <c r="M51" s="138">
        <f t="shared" si="115"/>
        <v>100.00000000000003</v>
      </c>
      <c r="N51" s="138">
        <f t="shared" si="115"/>
        <v>100</v>
      </c>
      <c r="O51" s="138">
        <f t="shared" si="115"/>
        <v>100.00000000000001</v>
      </c>
      <c r="P51" s="138">
        <f t="shared" si="115"/>
        <v>99.999999999999972</v>
      </c>
      <c r="Q51" s="138">
        <f t="shared" si="115"/>
        <v>100</v>
      </c>
      <c r="R51" s="138">
        <f t="shared" si="115"/>
        <v>99.999999999999986</v>
      </c>
      <c r="S51" s="138">
        <f t="shared" si="115"/>
        <v>99.999999999999986</v>
      </c>
      <c r="T51" s="138">
        <f t="shared" si="115"/>
        <v>100</v>
      </c>
      <c r="U51" s="138">
        <f t="shared" si="115"/>
        <v>99.999999999999972</v>
      </c>
      <c r="V51" s="138">
        <f t="shared" si="115"/>
        <v>99.999999999999957</v>
      </c>
      <c r="W51" s="138">
        <f t="shared" si="115"/>
        <v>100</v>
      </c>
      <c r="X51" s="138">
        <f t="shared" si="115"/>
        <v>100</v>
      </c>
      <c r="Y51" s="138">
        <f t="shared" si="115"/>
        <v>100.00000000000001</v>
      </c>
      <c r="Z51" s="138">
        <f t="shared" si="115"/>
        <v>100.00000000000003</v>
      </c>
      <c r="AA51" s="137">
        <f t="shared" ref="AA51:AB51" si="116">SUM(AA32:AA50)-AA33-AA36-AA37-AA41-AA47-AA48</f>
        <v>100.00000000000001</v>
      </c>
      <c r="AB51" s="137">
        <f t="shared" si="116"/>
        <v>99.999999999999986</v>
      </c>
      <c r="AC51" s="137">
        <f t="shared" ref="AC51" si="117">SUM(AC32:AC50)-AC33-AC36-AC37-AC41-AC47-AC48</f>
        <v>99.999999999999986</v>
      </c>
      <c r="AD51" s="137">
        <f t="shared" ref="AD51:AE51" si="118">SUM(AD32:AD50)-AD33-AD36-AD37-AD41-AD47-AD48</f>
        <v>100.00000000000001</v>
      </c>
      <c r="AE51" s="137">
        <f t="shared" si="118"/>
        <v>100</v>
      </c>
      <c r="AF51" s="137">
        <f t="shared" ref="AF51" si="119">SUM(AF32:AF50)-AF33-AF36-AF37-AF41-AF47-AF48</f>
        <v>100</v>
      </c>
    </row>
    <row r="52" spans="1:32" ht="18" customHeight="1" x14ac:dyDescent="0.15">
      <c r="A52" s="19" t="s">
        <v>78</v>
      </c>
      <c r="B52" s="35" t="e">
        <f t="shared" ref="B52:G52" si="120">SUM(B32:B35)-B33</f>
        <v>#DIV/0!</v>
      </c>
      <c r="C52" s="26" t="e">
        <f t="shared" si="120"/>
        <v>#DIV/0!</v>
      </c>
      <c r="D52" s="139">
        <f t="shared" si="120"/>
        <v>31.405557034773526</v>
      </c>
      <c r="E52" s="139">
        <f t="shared" si="120"/>
        <v>31.754248496776533</v>
      </c>
      <c r="F52" s="139">
        <f t="shared" si="120"/>
        <v>34.561468311362589</v>
      </c>
      <c r="G52" s="139">
        <f t="shared" si="120"/>
        <v>35.632601723917297</v>
      </c>
      <c r="H52" s="139">
        <f t="shared" ref="H52:M52" si="121">SUM(H32:H35)-H33</f>
        <v>37.381313805722442</v>
      </c>
      <c r="I52" s="139">
        <f t="shared" si="121"/>
        <v>39.308716865752572</v>
      </c>
      <c r="J52" s="96">
        <f t="shared" si="121"/>
        <v>41.359332647944278</v>
      </c>
      <c r="K52" s="95">
        <f t="shared" si="121"/>
        <v>40.24851549635865</v>
      </c>
      <c r="L52" s="138">
        <f t="shared" si="121"/>
        <v>38.09490979890078</v>
      </c>
      <c r="M52" s="138">
        <f t="shared" si="121"/>
        <v>39.126871061218147</v>
      </c>
      <c r="N52" s="138">
        <f t="shared" ref="N52:S52" si="122">SUM(N32:N35)-N33</f>
        <v>40.317810124909727</v>
      </c>
      <c r="O52" s="138">
        <f t="shared" si="122"/>
        <v>40.287618650630385</v>
      </c>
      <c r="P52" s="138">
        <f t="shared" si="122"/>
        <v>38.0329044416874</v>
      </c>
      <c r="Q52" s="138">
        <f t="shared" si="122"/>
        <v>44.754920687394531</v>
      </c>
      <c r="R52" s="138">
        <f t="shared" si="122"/>
        <v>44.125294243039846</v>
      </c>
      <c r="S52" s="138">
        <f t="shared" si="122"/>
        <v>44.735217772357615</v>
      </c>
      <c r="T52" s="138">
        <f t="shared" ref="T52:Y52" si="123">SUM(T32:T35)-T33</f>
        <v>46.980286585154239</v>
      </c>
      <c r="U52" s="138">
        <f t="shared" si="123"/>
        <v>46.0680568518382</v>
      </c>
      <c r="V52" s="138">
        <f t="shared" si="123"/>
        <v>40.165112432794103</v>
      </c>
      <c r="W52" s="138">
        <f t="shared" si="123"/>
        <v>43.383690326790003</v>
      </c>
      <c r="X52" s="138">
        <f t="shared" si="123"/>
        <v>42.832238144599771</v>
      </c>
      <c r="Y52" s="138">
        <f t="shared" si="123"/>
        <v>44.637688561962612</v>
      </c>
      <c r="Z52" s="138">
        <f t="shared" ref="Z52:AB52" si="124">SUM(Z32:Z35)-Z33</f>
        <v>41.558902310181722</v>
      </c>
      <c r="AA52" s="137">
        <f t="shared" si="124"/>
        <v>44.188001948616296</v>
      </c>
      <c r="AB52" s="137">
        <f t="shared" si="124"/>
        <v>43.620163441350449</v>
      </c>
      <c r="AC52" s="137">
        <f t="shared" ref="AC52" si="125">SUM(AC32:AC35)-AC33</f>
        <v>45.508097488323074</v>
      </c>
      <c r="AD52" s="137">
        <f t="shared" ref="AD52:AE52" si="126">SUM(AD32:AD35)-AD33</f>
        <v>49.095947315771681</v>
      </c>
      <c r="AE52" s="137">
        <f t="shared" si="126"/>
        <v>50.812773292812324</v>
      </c>
      <c r="AF52" s="137">
        <f t="shared" ref="AF52" si="127">SUM(AF32:AF35)-AF33</f>
        <v>47.383674535437294</v>
      </c>
    </row>
    <row r="53" spans="1:32" ht="18" customHeight="1" x14ac:dyDescent="0.15">
      <c r="A53" s="19" t="s">
        <v>79</v>
      </c>
      <c r="B53" s="35" t="e">
        <f t="shared" ref="B53:L53" si="128">+B46+B49+B50</f>
        <v>#DIV/0!</v>
      </c>
      <c r="C53" s="26" t="e">
        <f t="shared" si="128"/>
        <v>#DIV/0!</v>
      </c>
      <c r="D53" s="139">
        <f t="shared" si="128"/>
        <v>33.18736552123282</v>
      </c>
      <c r="E53" s="139">
        <f t="shared" si="128"/>
        <v>36.019906319557897</v>
      </c>
      <c r="F53" s="139">
        <f t="shared" si="128"/>
        <v>31.231927131914077</v>
      </c>
      <c r="G53" s="139">
        <f t="shared" si="128"/>
        <v>29.287924738692805</v>
      </c>
      <c r="H53" s="139">
        <f t="shared" si="128"/>
        <v>27.893995219315414</v>
      </c>
      <c r="I53" s="139">
        <f t="shared" si="128"/>
        <v>25.431020628388563</v>
      </c>
      <c r="J53" s="96">
        <f t="shared" si="128"/>
        <v>22.638938665219335</v>
      </c>
      <c r="K53" s="95">
        <f t="shared" si="128"/>
        <v>24.21655032633165</v>
      </c>
      <c r="L53" s="138">
        <f t="shared" si="128"/>
        <v>24.956325336028861</v>
      </c>
      <c r="M53" s="138">
        <f t="shared" ref="M53:R53" si="129">+M46+M49+M50</f>
        <v>22.505871377110708</v>
      </c>
      <c r="N53" s="138">
        <f t="shared" si="129"/>
        <v>21.446182763323204</v>
      </c>
      <c r="O53" s="138">
        <f t="shared" si="129"/>
        <v>19.896298735109912</v>
      </c>
      <c r="P53" s="138">
        <f t="shared" si="129"/>
        <v>22.090310823030642</v>
      </c>
      <c r="Q53" s="138">
        <f t="shared" si="129"/>
        <v>14.191977366061304</v>
      </c>
      <c r="R53" s="138">
        <f t="shared" si="129"/>
        <v>14.97957385924032</v>
      </c>
      <c r="S53" s="138">
        <f t="shared" ref="S53:X53" si="130">+S46+S49+S50</f>
        <v>10.99984607028369</v>
      </c>
      <c r="T53" s="138">
        <f t="shared" si="130"/>
        <v>8.9423835194340828</v>
      </c>
      <c r="U53" s="138">
        <f t="shared" si="130"/>
        <v>8.0146397278716126</v>
      </c>
      <c r="V53" s="138">
        <f t="shared" si="130"/>
        <v>13.482607107777117</v>
      </c>
      <c r="W53" s="138">
        <f t="shared" si="130"/>
        <v>11.593171134105814</v>
      </c>
      <c r="X53" s="138">
        <f t="shared" si="130"/>
        <v>14.779645760590361</v>
      </c>
      <c r="Y53" s="138">
        <f>+Y46+Y49+Y50</f>
        <v>13.19946482349097</v>
      </c>
      <c r="Z53" s="138">
        <f>+Z46+Z49+Z50</f>
        <v>18.766599710273717</v>
      </c>
      <c r="AA53" s="137">
        <f t="shared" ref="AA53:AB53" si="131">+AA46+AA49+AA50</f>
        <v>13.361616445306966</v>
      </c>
      <c r="AB53" s="137">
        <f t="shared" si="131"/>
        <v>16.958297660032258</v>
      </c>
      <c r="AC53" s="137">
        <f t="shared" ref="AC53" si="132">+AC46+AC49+AC50</f>
        <v>13.433240815946636</v>
      </c>
      <c r="AD53" s="137">
        <f t="shared" ref="AD53:AE53" si="133">+AD46+AD49+AD50</f>
        <v>12.391719644678052</v>
      </c>
      <c r="AE53" s="137">
        <f t="shared" si="133"/>
        <v>9.8811055877846776</v>
      </c>
      <c r="AF53" s="137">
        <f t="shared" ref="AF53" si="134">+AF46+AF49+AF50</f>
        <v>15.423610496478469</v>
      </c>
    </row>
    <row r="54" spans="1:32" ht="18" customHeight="1" x14ac:dyDescent="0.15"/>
    <row r="55" spans="1:32" ht="18" customHeight="1" x14ac:dyDescent="0.15"/>
    <row r="56" spans="1:32" ht="18" customHeight="1" x14ac:dyDescent="0.15"/>
    <row r="57" spans="1:32" ht="18" customHeight="1" x14ac:dyDescent="0.15"/>
    <row r="58" spans="1:32" ht="18" customHeight="1" x14ac:dyDescent="0.15"/>
    <row r="59" spans="1:32" ht="18" customHeight="1" x14ac:dyDescent="0.15"/>
    <row r="60" spans="1:32" ht="18" customHeight="1" x14ac:dyDescent="0.15"/>
    <row r="61" spans="1:32" ht="18" customHeight="1" x14ac:dyDescent="0.15"/>
    <row r="62" spans="1:32" ht="18" customHeight="1" x14ac:dyDescent="0.15"/>
    <row r="63" spans="1:32" ht="18" customHeight="1" x14ac:dyDescent="0.15"/>
    <row r="64" spans="1:32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8" customHeight="1" x14ac:dyDescent="0.15"/>
    <row r="179" ht="18" customHeight="1" x14ac:dyDescent="0.15"/>
    <row r="180" ht="18" customHeight="1" x14ac:dyDescent="0.15"/>
    <row r="181" ht="18" customHeight="1" x14ac:dyDescent="0.15"/>
    <row r="182" ht="18" customHeight="1" x14ac:dyDescent="0.15"/>
    <row r="183" ht="18" customHeight="1" x14ac:dyDescent="0.15"/>
    <row r="184" ht="18" customHeight="1" x14ac:dyDescent="0.15"/>
    <row r="185" ht="18" customHeight="1" x14ac:dyDescent="0.15"/>
    <row r="186" ht="18" customHeight="1" x14ac:dyDescent="0.15"/>
    <row r="187" ht="18" customHeight="1" x14ac:dyDescent="0.15"/>
    <row r="188" ht="18" customHeight="1" x14ac:dyDescent="0.15"/>
    <row r="189" ht="18" customHeight="1" x14ac:dyDescent="0.15"/>
    <row r="190" ht="18" customHeight="1" x14ac:dyDescent="0.15"/>
    <row r="191" ht="18" customHeight="1" x14ac:dyDescent="0.15"/>
    <row r="192" ht="18" customHeight="1" x14ac:dyDescent="0.15"/>
    <row r="193" ht="18" customHeight="1" x14ac:dyDescent="0.15"/>
    <row r="194" ht="18" customHeight="1" x14ac:dyDescent="0.15"/>
    <row r="195" ht="18" customHeight="1" x14ac:dyDescent="0.15"/>
    <row r="196" ht="18" customHeight="1" x14ac:dyDescent="0.15"/>
    <row r="197" ht="18" customHeight="1" x14ac:dyDescent="0.15"/>
    <row r="198" ht="18" customHeight="1" x14ac:dyDescent="0.15"/>
    <row r="199" ht="18" customHeight="1" x14ac:dyDescent="0.15"/>
    <row r="200" ht="18" customHeight="1" x14ac:dyDescent="0.15"/>
    <row r="201" ht="18" customHeight="1" x14ac:dyDescent="0.15"/>
    <row r="202" ht="18" customHeight="1" x14ac:dyDescent="0.15"/>
    <row r="203" ht="18" customHeight="1" x14ac:dyDescent="0.15"/>
    <row r="204" ht="18" customHeight="1" x14ac:dyDescent="0.15"/>
    <row r="205" ht="18" customHeight="1" x14ac:dyDescent="0.15"/>
    <row r="206" ht="18" customHeight="1" x14ac:dyDescent="0.15"/>
    <row r="207" ht="18" customHeight="1" x14ac:dyDescent="0.15"/>
    <row r="208" ht="18" customHeight="1" x14ac:dyDescent="0.15"/>
    <row r="209" ht="18" customHeight="1" x14ac:dyDescent="0.15"/>
    <row r="210" ht="18" customHeight="1" x14ac:dyDescent="0.15"/>
    <row r="211" ht="18" customHeight="1" x14ac:dyDescent="0.15"/>
    <row r="212" ht="18" customHeight="1" x14ac:dyDescent="0.15"/>
    <row r="213" ht="18" customHeight="1" x14ac:dyDescent="0.15"/>
    <row r="214" ht="18" customHeight="1" x14ac:dyDescent="0.15"/>
    <row r="215" ht="18" customHeight="1" x14ac:dyDescent="0.15"/>
    <row r="216" ht="18" customHeight="1" x14ac:dyDescent="0.15"/>
    <row r="217" ht="18" customHeight="1" x14ac:dyDescent="0.15"/>
    <row r="218" ht="18" customHeight="1" x14ac:dyDescent="0.15"/>
    <row r="219" ht="18" customHeight="1" x14ac:dyDescent="0.15"/>
    <row r="220" ht="18" customHeight="1" x14ac:dyDescent="0.15"/>
    <row r="221" ht="18" customHeight="1" x14ac:dyDescent="0.15"/>
    <row r="222" ht="18" customHeight="1" x14ac:dyDescent="0.15"/>
    <row r="223" ht="18" customHeight="1" x14ac:dyDescent="0.15"/>
    <row r="224" ht="18" customHeight="1" x14ac:dyDescent="0.15"/>
    <row r="225" ht="18" customHeight="1" x14ac:dyDescent="0.15"/>
    <row r="226" ht="18" customHeight="1" x14ac:dyDescent="0.15"/>
    <row r="227" ht="18" customHeight="1" x14ac:dyDescent="0.15"/>
    <row r="228" ht="18" customHeight="1" x14ac:dyDescent="0.15"/>
    <row r="229" ht="18" customHeight="1" x14ac:dyDescent="0.15"/>
    <row r="230" ht="18" customHeight="1" x14ac:dyDescent="0.15"/>
    <row r="231" ht="18" customHeight="1" x14ac:dyDescent="0.15"/>
    <row r="232" ht="18" customHeight="1" x14ac:dyDescent="0.15"/>
    <row r="233" ht="18" customHeight="1" x14ac:dyDescent="0.15"/>
    <row r="234" ht="18" customHeight="1" x14ac:dyDescent="0.15"/>
    <row r="235" ht="18" customHeight="1" x14ac:dyDescent="0.15"/>
    <row r="236" ht="18" customHeight="1" x14ac:dyDescent="0.15"/>
    <row r="237" ht="18" customHeight="1" x14ac:dyDescent="0.15"/>
    <row r="238" ht="18" customHeight="1" x14ac:dyDescent="0.15"/>
    <row r="239" ht="18" customHeight="1" x14ac:dyDescent="0.15"/>
    <row r="240" ht="18" customHeight="1" x14ac:dyDescent="0.15"/>
    <row r="241" ht="18" customHeight="1" x14ac:dyDescent="0.15"/>
    <row r="242" ht="18" customHeight="1" x14ac:dyDescent="0.15"/>
    <row r="243" ht="18" customHeight="1" x14ac:dyDescent="0.15"/>
    <row r="244" ht="18" customHeight="1" x14ac:dyDescent="0.15"/>
    <row r="245" ht="18" customHeight="1" x14ac:dyDescent="0.15"/>
    <row r="246" ht="18" customHeight="1" x14ac:dyDescent="0.15"/>
    <row r="247" ht="18" customHeight="1" x14ac:dyDescent="0.15"/>
    <row r="248" ht="18" customHeight="1" x14ac:dyDescent="0.15"/>
    <row r="249" ht="18" customHeight="1" x14ac:dyDescent="0.15"/>
    <row r="250" ht="18" customHeight="1" x14ac:dyDescent="0.15"/>
    <row r="251" ht="18" customHeight="1" x14ac:dyDescent="0.15"/>
    <row r="252" ht="18" customHeight="1" x14ac:dyDescent="0.15"/>
    <row r="253" ht="18" customHeight="1" x14ac:dyDescent="0.15"/>
    <row r="254" ht="18" customHeight="1" x14ac:dyDescent="0.15"/>
    <row r="255" ht="18" customHeight="1" x14ac:dyDescent="0.15"/>
    <row r="256" ht="18" customHeight="1" x14ac:dyDescent="0.15"/>
    <row r="257" ht="18" customHeight="1" x14ac:dyDescent="0.15"/>
    <row r="258" ht="18" customHeight="1" x14ac:dyDescent="0.15"/>
    <row r="259" ht="18" customHeight="1" x14ac:dyDescent="0.15"/>
    <row r="260" ht="18" customHeight="1" x14ac:dyDescent="0.15"/>
    <row r="261" ht="18" customHeight="1" x14ac:dyDescent="0.15"/>
    <row r="262" ht="18" customHeight="1" x14ac:dyDescent="0.15"/>
    <row r="263" ht="18" customHeight="1" x14ac:dyDescent="0.15"/>
    <row r="264" ht="18" customHeight="1" x14ac:dyDescent="0.15"/>
    <row r="265" ht="18" customHeight="1" x14ac:dyDescent="0.15"/>
    <row r="266" ht="18" customHeight="1" x14ac:dyDescent="0.15"/>
    <row r="267" ht="18" customHeight="1" x14ac:dyDescent="0.15"/>
    <row r="268" ht="18" customHeight="1" x14ac:dyDescent="0.15"/>
    <row r="269" ht="18" customHeight="1" x14ac:dyDescent="0.15"/>
    <row r="270" ht="18" customHeight="1" x14ac:dyDescent="0.15"/>
    <row r="271" ht="18" customHeight="1" x14ac:dyDescent="0.15"/>
    <row r="272" ht="18" customHeight="1" x14ac:dyDescent="0.15"/>
    <row r="273" ht="18" customHeight="1" x14ac:dyDescent="0.15"/>
  </sheetData>
  <phoneticPr fontId="2"/>
  <pageMargins left="0.78740157480314965" right="0.78740157480314965" top="0.78740157480314965" bottom="0.78740157480314965" header="0.51181102362204722" footer="0.51181102362204722"/>
  <pageSetup paperSize="9" firstPageNumber="6" orientation="landscape" useFirstPageNumber="1" r:id="rId1"/>
  <headerFooter alignWithMargins="0">
    <oddFooter>&amp;C-&amp;P--</oddFooter>
  </headerFooter>
  <rowBreaks count="1" manualBreakCount="1">
    <brk id="28" max="31" man="1"/>
  </rowBreaks>
  <colBreaks count="2" manualBreakCount="2">
    <brk id="12" max="52" man="1"/>
    <brk id="22" max="52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W274"/>
  <sheetViews>
    <sheetView topLeftCell="F1" workbookViewId="0">
      <selection activeCell="X22" sqref="X22"/>
    </sheetView>
  </sheetViews>
  <sheetFormatPr defaultColWidth="9" defaultRowHeight="12" x14ac:dyDescent="0.15"/>
  <cols>
    <col min="1" max="1" width="25.21875" style="18" customWidth="1"/>
    <col min="2" max="2" width="8.6640625" style="22" hidden="1" customWidth="1"/>
    <col min="3" max="3" width="8.6640625" style="18" hidden="1" customWidth="1"/>
    <col min="4" max="9" width="8.6640625" style="18" customWidth="1"/>
    <col min="10" max="11" width="8.6640625" style="20" customWidth="1"/>
    <col min="12" max="21" width="8.6640625" style="18" customWidth="1"/>
    <col min="22" max="16384" width="9" style="18"/>
  </cols>
  <sheetData>
    <row r="1" spans="1:23" ht="18" customHeight="1" x14ac:dyDescent="0.2">
      <c r="A1" s="33" t="s">
        <v>98</v>
      </c>
      <c r="L1" s="34" t="str">
        <f>[1]財政指標!$M$1</f>
        <v>栃木市</v>
      </c>
      <c r="T1" s="34"/>
      <c r="V1" s="34" t="str">
        <f>[4]財政指標!$M$1</f>
        <v>栃木市</v>
      </c>
      <c r="W1" s="131"/>
    </row>
    <row r="2" spans="1:23" ht="18" customHeight="1" x14ac:dyDescent="0.15">
      <c r="M2" s="22" t="s">
        <v>169</v>
      </c>
      <c r="U2" s="22"/>
      <c r="V2" s="132"/>
      <c r="W2" s="132" t="s">
        <v>169</v>
      </c>
    </row>
    <row r="3" spans="1:23" ht="18" customHeight="1" x14ac:dyDescent="0.15">
      <c r="A3" s="15"/>
      <c r="B3" s="21" t="s">
        <v>10</v>
      </c>
      <c r="C3" s="15" t="s">
        <v>9</v>
      </c>
      <c r="D3" s="15" t="s">
        <v>8</v>
      </c>
      <c r="E3" s="15" t="s">
        <v>7</v>
      </c>
      <c r="F3" s="15" t="s">
        <v>6</v>
      </c>
      <c r="G3" s="15" t="s">
        <v>5</v>
      </c>
      <c r="H3" s="15" t="s">
        <v>4</v>
      </c>
      <c r="I3" s="15" t="s">
        <v>3</v>
      </c>
      <c r="J3" s="17" t="s">
        <v>165</v>
      </c>
      <c r="K3" s="17" t="s">
        <v>166</v>
      </c>
      <c r="L3" s="15" t="s">
        <v>83</v>
      </c>
      <c r="M3" s="15" t="s">
        <v>174</v>
      </c>
      <c r="N3" s="15" t="s">
        <v>182</v>
      </c>
      <c r="O3" s="2" t="s">
        <v>186</v>
      </c>
      <c r="P3" s="2" t="s">
        <v>187</v>
      </c>
      <c r="Q3" s="2" t="s">
        <v>188</v>
      </c>
      <c r="R3" s="2" t="s">
        <v>193</v>
      </c>
      <c r="S3" s="2" t="s">
        <v>196</v>
      </c>
      <c r="T3" s="2" t="s">
        <v>197</v>
      </c>
      <c r="U3" s="2" t="s">
        <v>204</v>
      </c>
      <c r="V3" s="133" t="s">
        <v>278</v>
      </c>
      <c r="W3" s="133" t="s">
        <v>279</v>
      </c>
    </row>
    <row r="4" spans="1:23" ht="18" customHeight="1" x14ac:dyDescent="0.15">
      <c r="A4" s="19" t="s">
        <v>60</v>
      </c>
      <c r="B4" s="19"/>
      <c r="C4" s="15"/>
      <c r="D4" s="15">
        <v>8266309</v>
      </c>
      <c r="E4" s="15">
        <v>8782566</v>
      </c>
      <c r="F4" s="15">
        <v>8969317</v>
      </c>
      <c r="G4" s="15">
        <v>9271562</v>
      </c>
      <c r="H4" s="15">
        <v>9440251</v>
      </c>
      <c r="I4" s="15">
        <v>9672927</v>
      </c>
      <c r="J4" s="17">
        <v>10038491</v>
      </c>
      <c r="K4" s="16">
        <v>9914292</v>
      </c>
      <c r="L4" s="19">
        <v>9907002</v>
      </c>
      <c r="M4" s="19">
        <v>9940360</v>
      </c>
      <c r="N4" s="19">
        <v>9972634</v>
      </c>
      <c r="O4" s="19">
        <v>9574490</v>
      </c>
      <c r="P4" s="19">
        <v>9413947</v>
      </c>
      <c r="Q4" s="19">
        <v>9375028</v>
      </c>
      <c r="R4" s="19">
        <v>9554670</v>
      </c>
      <c r="S4" s="19">
        <v>8932629</v>
      </c>
      <c r="T4" s="19">
        <v>8963163</v>
      </c>
      <c r="U4" s="19">
        <v>8641048</v>
      </c>
      <c r="V4" s="15">
        <v>8623620</v>
      </c>
      <c r="W4" s="15">
        <v>8343677</v>
      </c>
    </row>
    <row r="5" spans="1:23" ht="18" customHeight="1" x14ac:dyDescent="0.15">
      <c r="A5" s="19" t="s">
        <v>61</v>
      </c>
      <c r="B5" s="19"/>
      <c r="C5" s="15"/>
      <c r="D5" s="15">
        <v>5621221</v>
      </c>
      <c r="E5" s="15">
        <v>6079762</v>
      </c>
      <c r="F5" s="15">
        <v>6348083</v>
      </c>
      <c r="G5" s="15">
        <v>6441581</v>
      </c>
      <c r="H5" s="15">
        <v>6669891</v>
      </c>
      <c r="I5" s="15">
        <v>6881408</v>
      </c>
      <c r="J5" s="17">
        <v>6951108</v>
      </c>
      <c r="K5" s="16">
        <v>6956602</v>
      </c>
      <c r="L5" s="19">
        <v>6897226</v>
      </c>
      <c r="M5" s="19">
        <v>6763253</v>
      </c>
      <c r="N5" s="19">
        <v>6745453</v>
      </c>
      <c r="O5" s="19">
        <v>6407952</v>
      </c>
      <c r="P5" s="19">
        <v>6250122</v>
      </c>
      <c r="Q5" s="19">
        <v>6294169</v>
      </c>
      <c r="R5" s="19">
        <v>6195881</v>
      </c>
      <c r="S5" s="19">
        <v>5936574</v>
      </c>
      <c r="T5" s="19">
        <v>5857800</v>
      </c>
      <c r="U5" s="19">
        <v>5688178</v>
      </c>
      <c r="V5" s="15">
        <v>5425336</v>
      </c>
      <c r="W5" s="15">
        <v>5308184</v>
      </c>
    </row>
    <row r="6" spans="1:23" ht="18" customHeight="1" x14ac:dyDescent="0.15">
      <c r="A6" s="19" t="s">
        <v>62</v>
      </c>
      <c r="B6" s="19"/>
      <c r="C6" s="15"/>
      <c r="D6" s="15">
        <v>1499993</v>
      </c>
      <c r="E6" s="15">
        <v>1689417</v>
      </c>
      <c r="F6" s="15">
        <v>1978835</v>
      </c>
      <c r="G6" s="15">
        <v>2289252</v>
      </c>
      <c r="H6" s="15">
        <v>2482858</v>
      </c>
      <c r="I6" s="15">
        <v>2831808</v>
      </c>
      <c r="J6" s="17">
        <v>3112386</v>
      </c>
      <c r="K6" s="20">
        <v>3436702</v>
      </c>
      <c r="L6" s="19">
        <v>3745628</v>
      </c>
      <c r="M6" s="19">
        <v>2745438</v>
      </c>
      <c r="N6" s="19">
        <v>3147637</v>
      </c>
      <c r="O6" s="19">
        <v>3586667</v>
      </c>
      <c r="P6" s="19">
        <v>4045305</v>
      </c>
      <c r="Q6" s="19">
        <v>4426254</v>
      </c>
      <c r="R6" s="19">
        <v>4586699</v>
      </c>
      <c r="S6" s="19">
        <v>4675038</v>
      </c>
      <c r="T6" s="19">
        <v>4976603</v>
      </c>
      <c r="U6" s="19">
        <v>5016833</v>
      </c>
      <c r="V6" s="15">
        <v>5307768</v>
      </c>
      <c r="W6" s="15">
        <v>7792109</v>
      </c>
    </row>
    <row r="7" spans="1:23" ht="18" customHeight="1" x14ac:dyDescent="0.15">
      <c r="A7" s="19" t="s">
        <v>63</v>
      </c>
      <c r="B7" s="19"/>
      <c r="C7" s="15"/>
      <c r="D7" s="15">
        <v>3374803</v>
      </c>
      <c r="E7" s="15">
        <v>3582158</v>
      </c>
      <c r="F7" s="15">
        <v>3765573</v>
      </c>
      <c r="G7" s="15">
        <v>3986374</v>
      </c>
      <c r="H7" s="15">
        <v>4233401</v>
      </c>
      <c r="I7" s="15">
        <v>4551175</v>
      </c>
      <c r="J7" s="17">
        <v>4748181</v>
      </c>
      <c r="K7" s="16">
        <v>5136447</v>
      </c>
      <c r="L7" s="19">
        <v>4935544</v>
      </c>
      <c r="M7" s="19">
        <v>5045690</v>
      </c>
      <c r="N7" s="19">
        <v>5183473</v>
      </c>
      <c r="O7" s="19">
        <v>5181854</v>
      </c>
      <c r="P7" s="19">
        <v>5013830</v>
      </c>
      <c r="Q7" s="19">
        <v>5639008</v>
      </c>
      <c r="R7" s="19">
        <v>4935737</v>
      </c>
      <c r="S7" s="19">
        <v>4919855</v>
      </c>
      <c r="T7" s="19">
        <v>5074068</v>
      </c>
      <c r="U7" s="19">
        <v>4912518</v>
      </c>
      <c r="V7" s="15">
        <v>4757423</v>
      </c>
      <c r="W7" s="15">
        <v>4729302</v>
      </c>
    </row>
    <row r="8" spans="1:23" ht="18" customHeight="1" x14ac:dyDescent="0.15">
      <c r="A8" s="19" t="s">
        <v>64</v>
      </c>
      <c r="B8" s="19"/>
      <c r="C8" s="15"/>
      <c r="D8" s="15">
        <v>3363267</v>
      </c>
      <c r="E8" s="15">
        <v>3574469</v>
      </c>
      <c r="F8" s="15">
        <v>3758857</v>
      </c>
      <c r="G8" s="15">
        <v>3978874</v>
      </c>
      <c r="H8" s="15">
        <v>4228555</v>
      </c>
      <c r="I8" s="15">
        <v>4548136</v>
      </c>
      <c r="J8" s="17">
        <v>4745447</v>
      </c>
      <c r="K8" s="16">
        <v>5132011</v>
      </c>
      <c r="L8" s="19">
        <v>4934101</v>
      </c>
      <c r="M8" s="19">
        <v>5020607</v>
      </c>
      <c r="N8" s="19">
        <v>5183347</v>
      </c>
      <c r="O8" s="19">
        <v>5181728</v>
      </c>
      <c r="P8" s="19">
        <v>5013625</v>
      </c>
      <c r="Q8" s="19">
        <v>5638884</v>
      </c>
      <c r="R8" s="19">
        <v>4935297</v>
      </c>
      <c r="S8" s="19">
        <v>4919371</v>
      </c>
      <c r="T8" s="19">
        <v>5072938</v>
      </c>
      <c r="U8" s="19">
        <v>4912137</v>
      </c>
      <c r="V8" s="15">
        <v>4757159</v>
      </c>
      <c r="W8" s="15">
        <v>4729007</v>
      </c>
    </row>
    <row r="9" spans="1:23" ht="18" customHeight="1" x14ac:dyDescent="0.15">
      <c r="A9" s="19" t="s">
        <v>65</v>
      </c>
      <c r="B9" s="19"/>
      <c r="C9" s="15"/>
      <c r="D9" s="15">
        <v>11536</v>
      </c>
      <c r="E9" s="15">
        <v>7689</v>
      </c>
      <c r="F9" s="15">
        <v>6716</v>
      </c>
      <c r="G9" s="15">
        <v>7500</v>
      </c>
      <c r="H9" s="15">
        <v>4846</v>
      </c>
      <c r="I9" s="15">
        <v>3039</v>
      </c>
      <c r="J9" s="17">
        <v>2734</v>
      </c>
      <c r="K9" s="16">
        <v>4436</v>
      </c>
      <c r="L9" s="19">
        <v>1443</v>
      </c>
      <c r="M9" s="19">
        <v>805</v>
      </c>
      <c r="N9" s="19">
        <v>126</v>
      </c>
      <c r="O9" s="19">
        <v>126</v>
      </c>
      <c r="P9" s="19">
        <v>205</v>
      </c>
      <c r="Q9" s="19">
        <v>124</v>
      </c>
      <c r="R9" s="19">
        <v>440</v>
      </c>
      <c r="S9" s="19">
        <v>853</v>
      </c>
      <c r="T9" s="19">
        <v>1499</v>
      </c>
      <c r="U9" s="19">
        <v>750</v>
      </c>
      <c r="V9" s="15">
        <v>264</v>
      </c>
      <c r="W9" s="15">
        <v>295</v>
      </c>
    </row>
    <row r="10" spans="1:23" ht="18" customHeight="1" x14ac:dyDescent="0.15">
      <c r="A10" s="19" t="s">
        <v>66</v>
      </c>
      <c r="B10" s="19"/>
      <c r="C10" s="15"/>
      <c r="D10" s="15">
        <v>4257235</v>
      </c>
      <c r="E10" s="15">
        <v>4458721</v>
      </c>
      <c r="F10" s="15">
        <v>4631494</v>
      </c>
      <c r="G10" s="15">
        <v>4462245</v>
      </c>
      <c r="H10" s="15">
        <v>4746021</v>
      </c>
      <c r="I10" s="15">
        <v>4970858</v>
      </c>
      <c r="J10" s="17">
        <v>5084724</v>
      </c>
      <c r="K10" s="16">
        <v>5311240</v>
      </c>
      <c r="L10" s="19">
        <v>5378206</v>
      </c>
      <c r="M10" s="19">
        <v>5334053</v>
      </c>
      <c r="N10" s="19">
        <v>5638831</v>
      </c>
      <c r="O10" s="19">
        <v>5761816</v>
      </c>
      <c r="P10" s="19">
        <v>5882891</v>
      </c>
      <c r="Q10" s="19">
        <v>5788840</v>
      </c>
      <c r="R10" s="19">
        <v>5455750</v>
      </c>
      <c r="S10" s="19">
        <v>5338849</v>
      </c>
      <c r="T10" s="19">
        <v>5370999</v>
      </c>
      <c r="U10" s="19">
        <v>5259175</v>
      </c>
      <c r="V10" s="15">
        <v>6122530</v>
      </c>
      <c r="W10" s="15">
        <v>6097965</v>
      </c>
    </row>
    <row r="11" spans="1:23" ht="18" customHeight="1" x14ac:dyDescent="0.15">
      <c r="A11" s="19" t="s">
        <v>67</v>
      </c>
      <c r="B11" s="19"/>
      <c r="C11" s="15"/>
      <c r="D11" s="15">
        <v>209717</v>
      </c>
      <c r="E11" s="15">
        <v>290088</v>
      </c>
      <c r="F11" s="15">
        <v>258610</v>
      </c>
      <c r="G11" s="15">
        <v>238458</v>
      </c>
      <c r="H11" s="15">
        <v>258132</v>
      </c>
      <c r="I11" s="15">
        <v>276124</v>
      </c>
      <c r="J11" s="17">
        <v>288451</v>
      </c>
      <c r="K11" s="17">
        <v>340424</v>
      </c>
      <c r="L11" s="19">
        <v>315313</v>
      </c>
      <c r="M11" s="19">
        <v>307862</v>
      </c>
      <c r="N11" s="19">
        <v>313629</v>
      </c>
      <c r="O11" s="19">
        <v>333900</v>
      </c>
      <c r="P11" s="19">
        <v>343354</v>
      </c>
      <c r="Q11" s="19">
        <v>264340</v>
      </c>
      <c r="R11" s="19">
        <v>257549</v>
      </c>
      <c r="S11" s="19">
        <v>253392</v>
      </c>
      <c r="T11" s="19">
        <v>214675</v>
      </c>
      <c r="U11" s="19">
        <v>233538</v>
      </c>
      <c r="V11" s="15">
        <v>252017</v>
      </c>
      <c r="W11" s="15">
        <v>129079</v>
      </c>
    </row>
    <row r="12" spans="1:23" ht="18" customHeight="1" x14ac:dyDescent="0.15">
      <c r="A12" s="19" t="s">
        <v>68</v>
      </c>
      <c r="B12" s="19"/>
      <c r="C12" s="15"/>
      <c r="D12" s="15">
        <v>3750582</v>
      </c>
      <c r="E12" s="15">
        <v>4135532</v>
      </c>
      <c r="F12" s="15">
        <v>4290918</v>
      </c>
      <c r="G12" s="15">
        <v>4875552</v>
      </c>
      <c r="H12" s="15">
        <v>4297436</v>
      </c>
      <c r="I12" s="15">
        <v>4765220</v>
      </c>
      <c r="J12" s="17">
        <v>4692023</v>
      </c>
      <c r="K12" s="17">
        <v>4674737</v>
      </c>
      <c r="L12" s="19">
        <v>5324378</v>
      </c>
      <c r="M12" s="19">
        <v>4676638</v>
      </c>
      <c r="N12" s="19">
        <v>4752336</v>
      </c>
      <c r="O12" s="19">
        <v>5017266</v>
      </c>
      <c r="P12" s="19">
        <v>4877086</v>
      </c>
      <c r="Q12" s="19">
        <v>4426002</v>
      </c>
      <c r="R12" s="19">
        <v>4935965</v>
      </c>
      <c r="S12" s="19">
        <v>4933704</v>
      </c>
      <c r="T12" s="19">
        <v>4841148</v>
      </c>
      <c r="U12" s="19">
        <v>5236880</v>
      </c>
      <c r="V12" s="15">
        <v>7332697</v>
      </c>
      <c r="W12" s="15">
        <v>5099552</v>
      </c>
    </row>
    <row r="13" spans="1:23" ht="18" customHeight="1" x14ac:dyDescent="0.15">
      <c r="A13" s="19" t="s">
        <v>69</v>
      </c>
      <c r="B13" s="19"/>
      <c r="C13" s="15"/>
      <c r="D13" s="15">
        <v>2155624</v>
      </c>
      <c r="E13" s="15">
        <v>2447055</v>
      </c>
      <c r="F13" s="15">
        <v>2392603</v>
      </c>
      <c r="G13" s="15">
        <v>2580991</v>
      </c>
      <c r="H13" s="15">
        <v>2558789</v>
      </c>
      <c r="I13" s="15">
        <v>2676135</v>
      </c>
      <c r="J13" s="17">
        <v>2725156</v>
      </c>
      <c r="K13" s="17">
        <v>2721070</v>
      </c>
      <c r="L13" s="19">
        <v>2749374</v>
      </c>
      <c r="M13" s="19">
        <v>2863933</v>
      </c>
      <c r="N13" s="19">
        <v>3017065</v>
      </c>
      <c r="O13" s="19">
        <v>3191344</v>
      </c>
      <c r="P13" s="19">
        <v>2960756</v>
      </c>
      <c r="Q13" s="19">
        <v>2614130</v>
      </c>
      <c r="R13" s="19">
        <v>3149166</v>
      </c>
      <c r="S13" s="19">
        <v>3452887</v>
      </c>
      <c r="T13" s="19">
        <v>3276068</v>
      </c>
      <c r="U13" s="19">
        <v>3519297</v>
      </c>
      <c r="V13" s="15">
        <v>3506737</v>
      </c>
      <c r="W13" s="15">
        <v>3450729</v>
      </c>
    </row>
    <row r="14" spans="1:23" ht="18" customHeight="1" x14ac:dyDescent="0.15">
      <c r="A14" s="19" t="s">
        <v>70</v>
      </c>
      <c r="B14" s="19"/>
      <c r="C14" s="15"/>
      <c r="D14" s="15">
        <v>1958483</v>
      </c>
      <c r="E14" s="15">
        <v>2333531</v>
      </c>
      <c r="F14" s="15">
        <v>2434974</v>
      </c>
      <c r="G14" s="15">
        <v>2475701</v>
      </c>
      <c r="H14" s="15">
        <v>2818114</v>
      </c>
      <c r="I14" s="15">
        <v>2796081</v>
      </c>
      <c r="J14" s="17">
        <v>2577522</v>
      </c>
      <c r="K14" s="17">
        <v>3133230</v>
      </c>
      <c r="L14" s="19">
        <v>3451472</v>
      </c>
      <c r="M14" s="19">
        <v>3909976</v>
      </c>
      <c r="N14" s="19">
        <v>3903939</v>
      </c>
      <c r="O14" s="19">
        <v>4104717</v>
      </c>
      <c r="P14" s="19">
        <v>4084617</v>
      </c>
      <c r="Q14" s="19">
        <v>4569291</v>
      </c>
      <c r="R14" s="19">
        <v>4629509</v>
      </c>
      <c r="S14" s="19">
        <v>5011118</v>
      </c>
      <c r="T14" s="19">
        <v>5055933</v>
      </c>
      <c r="U14" s="19">
        <v>5157529</v>
      </c>
      <c r="V14" s="15">
        <v>5567769</v>
      </c>
      <c r="W14" s="15">
        <v>5781298</v>
      </c>
    </row>
    <row r="15" spans="1:23" ht="18" customHeight="1" x14ac:dyDescent="0.15">
      <c r="A15" s="19" t="s">
        <v>71</v>
      </c>
      <c r="B15" s="19"/>
      <c r="C15" s="15"/>
      <c r="D15" s="15">
        <v>3242756</v>
      </c>
      <c r="E15" s="15">
        <v>1500115</v>
      </c>
      <c r="F15" s="15">
        <v>1540672</v>
      </c>
      <c r="G15" s="15">
        <v>1710773</v>
      </c>
      <c r="H15" s="15">
        <v>1132237</v>
      </c>
      <c r="I15" s="15">
        <v>1049358</v>
      </c>
      <c r="J15" s="17">
        <v>1359284</v>
      </c>
      <c r="K15" s="16">
        <v>1279574</v>
      </c>
      <c r="L15" s="19">
        <v>2149869</v>
      </c>
      <c r="M15" s="19">
        <v>1829592</v>
      </c>
      <c r="N15" s="19">
        <v>1625803</v>
      </c>
      <c r="O15" s="19">
        <v>1545961</v>
      </c>
      <c r="P15" s="19">
        <v>2107888</v>
      </c>
      <c r="Q15" s="19">
        <v>1094538</v>
      </c>
      <c r="R15" s="19">
        <v>1052600</v>
      </c>
      <c r="S15" s="19">
        <v>1493140</v>
      </c>
      <c r="T15" s="19">
        <v>1458578</v>
      </c>
      <c r="U15" s="19">
        <v>1683143</v>
      </c>
      <c r="V15" s="15">
        <v>846727</v>
      </c>
      <c r="W15" s="15">
        <v>3246121</v>
      </c>
    </row>
    <row r="16" spans="1:23" ht="18" customHeight="1" x14ac:dyDescent="0.15">
      <c r="A16" s="19" t="s">
        <v>72</v>
      </c>
      <c r="B16" s="19"/>
      <c r="C16" s="15"/>
      <c r="D16" s="15">
        <v>1295945</v>
      </c>
      <c r="E16" s="15">
        <v>1473821</v>
      </c>
      <c r="F16" s="15">
        <v>1716480</v>
      </c>
      <c r="G16" s="15">
        <v>1924895</v>
      </c>
      <c r="H16" s="15">
        <v>1960900</v>
      </c>
      <c r="I16" s="15">
        <v>2022206</v>
      </c>
      <c r="J16" s="17">
        <v>2034432</v>
      </c>
      <c r="K16" s="16">
        <v>1994577</v>
      </c>
      <c r="L16" s="19">
        <v>2056365</v>
      </c>
      <c r="M16" s="19">
        <v>1871899</v>
      </c>
      <c r="N16" s="19">
        <v>1924700</v>
      </c>
      <c r="O16" s="19">
        <v>2037565</v>
      </c>
      <c r="P16" s="19">
        <v>2919344</v>
      </c>
      <c r="Q16" s="19">
        <v>2180340</v>
      </c>
      <c r="R16" s="19">
        <v>1982175</v>
      </c>
      <c r="S16" s="19">
        <v>1921608</v>
      </c>
      <c r="T16" s="19">
        <v>1579071</v>
      </c>
      <c r="U16" s="19">
        <v>1580528</v>
      </c>
      <c r="V16" s="15">
        <v>1726163</v>
      </c>
      <c r="W16" s="15">
        <v>1584066</v>
      </c>
    </row>
    <row r="17" spans="1:23" ht="18" customHeight="1" x14ac:dyDescent="0.15">
      <c r="A17" s="19" t="s">
        <v>80</v>
      </c>
      <c r="B17" s="19"/>
      <c r="C17" s="15"/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7">
        <v>0</v>
      </c>
      <c r="K17" s="16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1</v>
      </c>
      <c r="R17" s="19">
        <v>1</v>
      </c>
      <c r="S17" s="19">
        <v>1</v>
      </c>
      <c r="T17" s="19">
        <v>1</v>
      </c>
      <c r="U17" s="19">
        <v>1</v>
      </c>
      <c r="V17" s="15">
        <v>0</v>
      </c>
      <c r="W17" s="15">
        <v>0</v>
      </c>
    </row>
    <row r="18" spans="1:23" ht="18" customHeight="1" x14ac:dyDescent="0.15">
      <c r="A18" s="19" t="s">
        <v>176</v>
      </c>
      <c r="B18" s="19"/>
      <c r="C18" s="15"/>
      <c r="D18" s="15">
        <v>14151457</v>
      </c>
      <c r="E18" s="15">
        <v>15198128</v>
      </c>
      <c r="F18" s="15">
        <v>12512554</v>
      </c>
      <c r="G18" s="15">
        <v>13513019</v>
      </c>
      <c r="H18" s="15">
        <v>12795796</v>
      </c>
      <c r="I18" s="15">
        <v>11623015</v>
      </c>
      <c r="J18" s="17">
        <v>10378451</v>
      </c>
      <c r="K18" s="16">
        <v>11622263</v>
      </c>
      <c r="L18" s="19">
        <v>12435906</v>
      </c>
      <c r="M18" s="19">
        <v>10169109</v>
      </c>
      <c r="N18" s="19">
        <v>10226979</v>
      </c>
      <c r="O18" s="19">
        <v>8485065</v>
      </c>
      <c r="P18" s="19">
        <v>9554017</v>
      </c>
      <c r="Q18" s="19">
        <v>5602652</v>
      </c>
      <c r="R18" s="19">
        <v>6528329</v>
      </c>
      <c r="S18" s="19">
        <v>5105532</v>
      </c>
      <c r="T18" s="19">
        <v>3951920</v>
      </c>
      <c r="U18" s="19">
        <v>3373770</v>
      </c>
      <c r="V18" s="15">
        <v>6201483</v>
      </c>
      <c r="W18" s="15">
        <v>5658490</v>
      </c>
    </row>
    <row r="19" spans="1:23" ht="18" customHeight="1" x14ac:dyDescent="0.15">
      <c r="A19" s="19" t="s">
        <v>74</v>
      </c>
      <c r="B19" s="19"/>
      <c r="C19" s="15"/>
      <c r="D19" s="15">
        <v>2525559</v>
      </c>
      <c r="E19" s="15">
        <v>2731821</v>
      </c>
      <c r="F19" s="15">
        <v>3466715</v>
      </c>
      <c r="G19" s="15">
        <v>4237108</v>
      </c>
      <c r="H19" s="15">
        <v>2697401</v>
      </c>
      <c r="I19" s="15">
        <v>1962823</v>
      </c>
      <c r="J19" s="17">
        <v>1481843</v>
      </c>
      <c r="K19" s="16">
        <v>2664995</v>
      </c>
      <c r="L19" s="19">
        <v>2416583</v>
      </c>
      <c r="M19" s="19">
        <v>2209598</v>
      </c>
      <c r="N19" s="19">
        <v>2471976</v>
      </c>
      <c r="O19" s="19">
        <v>1180373</v>
      </c>
      <c r="P19" s="19">
        <v>1779636</v>
      </c>
      <c r="Q19" s="19">
        <v>1289079</v>
      </c>
      <c r="R19" s="19">
        <v>1720099</v>
      </c>
      <c r="S19" s="19">
        <v>1006060</v>
      </c>
      <c r="T19" s="19">
        <v>876427</v>
      </c>
      <c r="U19" s="19">
        <v>1063778</v>
      </c>
      <c r="V19" s="15">
        <v>1408408</v>
      </c>
      <c r="W19" s="15">
        <v>1835556</v>
      </c>
    </row>
    <row r="20" spans="1:23" ht="18" customHeight="1" x14ac:dyDescent="0.15">
      <c r="A20" s="19" t="s">
        <v>75</v>
      </c>
      <c r="B20" s="19"/>
      <c r="C20" s="15"/>
      <c r="D20" s="15">
        <v>11468657</v>
      </c>
      <c r="E20" s="15">
        <v>12218055</v>
      </c>
      <c r="F20" s="15">
        <v>8731850</v>
      </c>
      <c r="G20" s="15">
        <v>8847961</v>
      </c>
      <c r="H20" s="15">
        <v>9284002</v>
      </c>
      <c r="I20" s="15">
        <v>8457230</v>
      </c>
      <c r="J20" s="17">
        <v>7587113</v>
      </c>
      <c r="K20" s="16">
        <v>8044716</v>
      </c>
      <c r="L20" s="19">
        <v>8762223</v>
      </c>
      <c r="M20" s="19">
        <v>7206431</v>
      </c>
      <c r="N20" s="19">
        <v>7077957</v>
      </c>
      <c r="O20" s="19">
        <v>6473712</v>
      </c>
      <c r="P20" s="19">
        <v>6933948</v>
      </c>
      <c r="Q20" s="19">
        <v>4043453</v>
      </c>
      <c r="R20" s="19">
        <v>4608006</v>
      </c>
      <c r="S20" s="19">
        <v>3880627</v>
      </c>
      <c r="T20" s="19">
        <v>2974226</v>
      </c>
      <c r="U20" s="19">
        <v>2274089</v>
      </c>
      <c r="V20" s="15">
        <v>4745941</v>
      </c>
      <c r="W20" s="15">
        <v>3762917</v>
      </c>
    </row>
    <row r="21" spans="1:23" ht="18" customHeight="1" x14ac:dyDescent="0.15">
      <c r="A21" s="19" t="s">
        <v>177</v>
      </c>
      <c r="B21" s="19"/>
      <c r="C21" s="15"/>
      <c r="D21" s="15">
        <v>58799</v>
      </c>
      <c r="E21" s="15">
        <v>0</v>
      </c>
      <c r="F21" s="15">
        <v>14560</v>
      </c>
      <c r="G21" s="15">
        <v>66087</v>
      </c>
      <c r="H21" s="15">
        <v>71138</v>
      </c>
      <c r="I21" s="15">
        <v>13284</v>
      </c>
      <c r="J21" s="17">
        <v>8650</v>
      </c>
      <c r="K21" s="16">
        <v>64217</v>
      </c>
      <c r="L21" s="19">
        <v>42380</v>
      </c>
      <c r="M21" s="19">
        <v>62574</v>
      </c>
      <c r="N21" s="19">
        <v>71394</v>
      </c>
      <c r="O21" s="19">
        <v>146778</v>
      </c>
      <c r="P21" s="19">
        <v>16822</v>
      </c>
      <c r="Q21" s="19">
        <v>0</v>
      </c>
      <c r="R21" s="19">
        <v>412</v>
      </c>
      <c r="S21" s="19">
        <v>412</v>
      </c>
      <c r="T21" s="19">
        <v>0</v>
      </c>
      <c r="U21" s="19">
        <v>3994</v>
      </c>
      <c r="V21" s="15">
        <v>0</v>
      </c>
      <c r="W21" s="15">
        <v>2888</v>
      </c>
    </row>
    <row r="22" spans="1:23" ht="18" customHeight="1" x14ac:dyDescent="0.15">
      <c r="A22" s="19" t="s">
        <v>178</v>
      </c>
      <c r="B22" s="19"/>
      <c r="C22" s="15"/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7">
        <v>0</v>
      </c>
      <c r="K22" s="16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1</v>
      </c>
      <c r="R22" s="19">
        <v>1</v>
      </c>
      <c r="S22" s="19">
        <v>1</v>
      </c>
      <c r="T22" s="19">
        <v>1</v>
      </c>
      <c r="U22" s="19">
        <v>1</v>
      </c>
      <c r="V22" s="15">
        <v>0</v>
      </c>
      <c r="W22" s="15">
        <v>0</v>
      </c>
    </row>
    <row r="23" spans="1:23" ht="18" customHeight="1" x14ac:dyDescent="0.15">
      <c r="A23" s="19" t="s">
        <v>59</v>
      </c>
      <c r="B23" s="19">
        <f t="shared" ref="B23:U23" si="0">SUM(B4:B22)-B5-B8-B9-B13-B19-B20</f>
        <v>0</v>
      </c>
      <c r="C23" s="15">
        <f t="shared" si="0"/>
        <v>0</v>
      </c>
      <c r="D23" s="15">
        <f t="shared" si="0"/>
        <v>42066079</v>
      </c>
      <c r="E23" s="15">
        <f t="shared" si="0"/>
        <v>43444077</v>
      </c>
      <c r="F23" s="15">
        <f t="shared" si="0"/>
        <v>42113987</v>
      </c>
      <c r="G23" s="15">
        <f t="shared" si="0"/>
        <v>44813918</v>
      </c>
      <c r="H23" s="15">
        <f t="shared" si="0"/>
        <v>44236284</v>
      </c>
      <c r="I23" s="15">
        <f t="shared" si="0"/>
        <v>44572056</v>
      </c>
      <c r="J23" s="17">
        <f t="shared" si="0"/>
        <v>44322595</v>
      </c>
      <c r="K23" s="16">
        <f t="shared" si="0"/>
        <v>46907703</v>
      </c>
      <c r="L23" s="21">
        <f t="shared" si="0"/>
        <v>49742063</v>
      </c>
      <c r="M23" s="21">
        <f t="shared" si="0"/>
        <v>45893191</v>
      </c>
      <c r="N23" s="21">
        <f t="shared" si="0"/>
        <v>46761355</v>
      </c>
      <c r="O23" s="21">
        <f t="shared" si="0"/>
        <v>45776079</v>
      </c>
      <c r="P23" s="21">
        <f t="shared" si="0"/>
        <v>48259101</v>
      </c>
      <c r="Q23" s="21">
        <f t="shared" si="0"/>
        <v>43366295</v>
      </c>
      <c r="R23" s="21">
        <f t="shared" si="0"/>
        <v>43919397</v>
      </c>
      <c r="S23" s="21">
        <f t="shared" si="0"/>
        <v>42585279</v>
      </c>
      <c r="T23" s="21">
        <f t="shared" si="0"/>
        <v>41486160</v>
      </c>
      <c r="U23" s="21">
        <f t="shared" si="0"/>
        <v>41098958</v>
      </c>
      <c r="V23" s="21">
        <f>SUM(V4:V22)-V5-V8-V9-V13-V19-V20</f>
        <v>46738197</v>
      </c>
      <c r="W23" s="21">
        <f>SUM(W4:W22)-W5-W8-W9-W13-W19-W20</f>
        <v>48464547</v>
      </c>
    </row>
    <row r="24" spans="1:23" ht="18" customHeight="1" x14ac:dyDescent="0.15">
      <c r="A24" s="19" t="s">
        <v>78</v>
      </c>
      <c r="B24" s="19">
        <f t="shared" ref="B24:S24" si="1">SUM(B4:B7)-B5</f>
        <v>0</v>
      </c>
      <c r="C24" s="15">
        <f t="shared" si="1"/>
        <v>0</v>
      </c>
      <c r="D24" s="15">
        <f t="shared" si="1"/>
        <v>13141105</v>
      </c>
      <c r="E24" s="15">
        <f t="shared" si="1"/>
        <v>14054141</v>
      </c>
      <c r="F24" s="15">
        <f t="shared" si="1"/>
        <v>14713725</v>
      </c>
      <c r="G24" s="15">
        <f t="shared" si="1"/>
        <v>15547188</v>
      </c>
      <c r="H24" s="15">
        <f t="shared" si="1"/>
        <v>16156510</v>
      </c>
      <c r="I24" s="15">
        <f t="shared" si="1"/>
        <v>17055910</v>
      </c>
      <c r="J24" s="17">
        <f t="shared" si="1"/>
        <v>17899058</v>
      </c>
      <c r="K24" s="16">
        <f t="shared" si="1"/>
        <v>18487441</v>
      </c>
      <c r="L24" s="21">
        <f t="shared" si="1"/>
        <v>18588174</v>
      </c>
      <c r="M24" s="21">
        <f t="shared" si="1"/>
        <v>17731488</v>
      </c>
      <c r="N24" s="21">
        <f t="shared" si="1"/>
        <v>18303744</v>
      </c>
      <c r="O24" s="21">
        <f t="shared" si="1"/>
        <v>18343011</v>
      </c>
      <c r="P24" s="21">
        <f t="shared" si="1"/>
        <v>18473082</v>
      </c>
      <c r="Q24" s="21">
        <f t="shared" si="1"/>
        <v>19440290</v>
      </c>
      <c r="R24" s="21">
        <f t="shared" si="1"/>
        <v>19077106</v>
      </c>
      <c r="S24" s="21">
        <f t="shared" si="1"/>
        <v>18527522</v>
      </c>
      <c r="T24" s="21">
        <f>SUM(T4:T7)-T5</f>
        <v>19013834</v>
      </c>
      <c r="U24" s="21">
        <f>SUM(U4:U7)-U5</f>
        <v>18570399</v>
      </c>
      <c r="V24" s="21">
        <f>SUM(V4:V7)-V5</f>
        <v>18688811</v>
      </c>
      <c r="W24" s="21">
        <f>SUM(W4:W7)-W5</f>
        <v>20865088</v>
      </c>
    </row>
    <row r="25" spans="1:23" ht="18" customHeight="1" x14ac:dyDescent="0.15">
      <c r="A25" s="19" t="s">
        <v>179</v>
      </c>
      <c r="B25" s="19">
        <f t="shared" ref="B25:S25" si="2">+B18+B21+B22</f>
        <v>0</v>
      </c>
      <c r="C25" s="15">
        <f t="shared" si="2"/>
        <v>0</v>
      </c>
      <c r="D25" s="15">
        <f t="shared" si="2"/>
        <v>14210256</v>
      </c>
      <c r="E25" s="15">
        <f t="shared" si="2"/>
        <v>15198128</v>
      </c>
      <c r="F25" s="15">
        <f t="shared" si="2"/>
        <v>12527114</v>
      </c>
      <c r="G25" s="15">
        <f t="shared" si="2"/>
        <v>13579106</v>
      </c>
      <c r="H25" s="15">
        <f t="shared" si="2"/>
        <v>12866934</v>
      </c>
      <c r="I25" s="15">
        <f t="shared" si="2"/>
        <v>11636299</v>
      </c>
      <c r="J25" s="17">
        <f t="shared" si="2"/>
        <v>10387101</v>
      </c>
      <c r="K25" s="16">
        <f t="shared" si="2"/>
        <v>11686480</v>
      </c>
      <c r="L25" s="21">
        <f t="shared" si="2"/>
        <v>12478286</v>
      </c>
      <c r="M25" s="21">
        <f t="shared" si="2"/>
        <v>10231683</v>
      </c>
      <c r="N25" s="21">
        <f t="shared" si="2"/>
        <v>10298373</v>
      </c>
      <c r="O25" s="21">
        <f t="shared" si="2"/>
        <v>8631843</v>
      </c>
      <c r="P25" s="21">
        <f t="shared" si="2"/>
        <v>9570839</v>
      </c>
      <c r="Q25" s="21">
        <f t="shared" si="2"/>
        <v>5602653</v>
      </c>
      <c r="R25" s="21">
        <f t="shared" si="2"/>
        <v>6528742</v>
      </c>
      <c r="S25" s="21">
        <f t="shared" si="2"/>
        <v>5105945</v>
      </c>
      <c r="T25" s="21">
        <f>+T18+T21+T22</f>
        <v>3951921</v>
      </c>
      <c r="U25" s="21">
        <f>+U18+U21+U22</f>
        <v>3377765</v>
      </c>
      <c r="V25" s="21">
        <f>+V18+V21+V22</f>
        <v>6201483</v>
      </c>
      <c r="W25" s="21">
        <f>+W18+W21+W22</f>
        <v>5661378</v>
      </c>
    </row>
    <row r="26" spans="1:23" ht="18" customHeight="1" x14ac:dyDescent="0.15"/>
    <row r="27" spans="1:23" ht="18" customHeight="1" x14ac:dyDescent="0.15"/>
    <row r="28" spans="1:23" ht="18" customHeight="1" x14ac:dyDescent="0.15"/>
    <row r="29" spans="1:23" ht="24.45" customHeight="1" x14ac:dyDescent="0.15"/>
    <row r="30" spans="1:23" ht="18" customHeight="1" x14ac:dyDescent="0.2">
      <c r="A30" s="33" t="s">
        <v>99</v>
      </c>
      <c r="L30" s="34"/>
      <c r="M30" s="34" t="str">
        <f>[1]財政指標!$M$1</f>
        <v>栃木市</v>
      </c>
      <c r="P30" s="34"/>
      <c r="Q30" s="34"/>
      <c r="R30" s="34"/>
      <c r="S30" s="34"/>
      <c r="T30" s="34"/>
      <c r="W30" s="34" t="str">
        <f>[1]財政指標!$M$1</f>
        <v>栃木市</v>
      </c>
    </row>
    <row r="31" spans="1:23" ht="18" customHeight="1" x14ac:dyDescent="0.15"/>
    <row r="32" spans="1:23" ht="18" customHeight="1" x14ac:dyDescent="0.15">
      <c r="A32" s="15"/>
      <c r="B32" s="21" t="s">
        <v>10</v>
      </c>
      <c r="C32" s="15" t="s">
        <v>9</v>
      </c>
      <c r="D32" s="15" t="s">
        <v>8</v>
      </c>
      <c r="E32" s="15" t="s">
        <v>7</v>
      </c>
      <c r="F32" s="15" t="s">
        <v>6</v>
      </c>
      <c r="G32" s="15" t="s">
        <v>5</v>
      </c>
      <c r="H32" s="15" t="s">
        <v>4</v>
      </c>
      <c r="I32" s="15" t="s">
        <v>3</v>
      </c>
      <c r="J32" s="17" t="s">
        <v>165</v>
      </c>
      <c r="K32" s="17" t="s">
        <v>166</v>
      </c>
      <c r="L32" s="15" t="s">
        <v>83</v>
      </c>
      <c r="M32" s="15" t="s">
        <v>174</v>
      </c>
      <c r="N32" s="15" t="s">
        <v>182</v>
      </c>
      <c r="O32" s="2" t="s">
        <v>186</v>
      </c>
      <c r="P32" s="2" t="s">
        <v>187</v>
      </c>
      <c r="Q32" s="2" t="s">
        <v>188</v>
      </c>
      <c r="R32" s="2" t="s">
        <v>193</v>
      </c>
      <c r="S32" s="2" t="s">
        <v>196</v>
      </c>
      <c r="T32" s="2" t="s">
        <v>197</v>
      </c>
      <c r="U32" s="2" t="s">
        <v>204</v>
      </c>
      <c r="V32" s="133" t="s">
        <v>278</v>
      </c>
      <c r="W32" s="133" t="s">
        <v>279</v>
      </c>
    </row>
    <row r="33" spans="1:23" ht="18" customHeight="1" x14ac:dyDescent="0.15">
      <c r="A33" s="19" t="s">
        <v>60</v>
      </c>
      <c r="B33" s="35" t="e">
        <f>B4/B$23*100</f>
        <v>#DIV/0!</v>
      </c>
      <c r="C33" s="35" t="e">
        <f t="shared" ref="C33:U48" si="3">C4/C$23*100</f>
        <v>#DIV/0!</v>
      </c>
      <c r="D33" s="35">
        <f t="shared" si="3"/>
        <v>19.650771349523684</v>
      </c>
      <c r="E33" s="35">
        <f t="shared" si="3"/>
        <v>20.21579604510875</v>
      </c>
      <c r="F33" s="35">
        <f t="shared" si="3"/>
        <v>21.297715174770797</v>
      </c>
      <c r="G33" s="35">
        <f t="shared" si="3"/>
        <v>20.689023441333561</v>
      </c>
      <c r="H33" s="35">
        <f t="shared" si="3"/>
        <v>21.340515401338862</v>
      </c>
      <c r="I33" s="35">
        <f t="shared" si="3"/>
        <v>21.701774313484666</v>
      </c>
      <c r="J33" s="35">
        <f t="shared" si="3"/>
        <v>22.648698705479678</v>
      </c>
      <c r="K33" s="35">
        <f t="shared" si="3"/>
        <v>21.135743952331239</v>
      </c>
      <c r="L33" s="35">
        <f t="shared" si="3"/>
        <v>19.916749331446105</v>
      </c>
      <c r="M33" s="35">
        <f t="shared" si="3"/>
        <v>21.659770836157371</v>
      </c>
      <c r="N33" s="35">
        <f t="shared" si="3"/>
        <v>21.326657450366866</v>
      </c>
      <c r="O33" s="35">
        <f t="shared" si="3"/>
        <v>20.915924231955294</v>
      </c>
      <c r="P33" s="35">
        <f t="shared" si="3"/>
        <v>19.507091522488164</v>
      </c>
      <c r="Q33" s="35">
        <f t="shared" si="3"/>
        <v>21.618236005635254</v>
      </c>
      <c r="R33" s="35">
        <f t="shared" si="3"/>
        <v>21.75501180036693</v>
      </c>
      <c r="S33" s="35">
        <f t="shared" si="3"/>
        <v>20.975861165545023</v>
      </c>
      <c r="T33" s="35">
        <f t="shared" si="3"/>
        <v>21.605188332687334</v>
      </c>
      <c r="U33" s="35">
        <f t="shared" si="3"/>
        <v>21.02498073065502</v>
      </c>
      <c r="V33" s="35">
        <f t="shared" ref="V33:W51" si="4">V4/V$23*100</f>
        <v>18.450904299966901</v>
      </c>
      <c r="W33" s="35">
        <f t="shared" si="4"/>
        <v>17.216042481527786</v>
      </c>
    </row>
    <row r="34" spans="1:23" ht="18" customHeight="1" x14ac:dyDescent="0.15">
      <c r="A34" s="19" t="s">
        <v>61</v>
      </c>
      <c r="B34" s="35" t="e">
        <f t="shared" ref="B34:Q49" si="5">B5/B$23*100</f>
        <v>#DIV/0!</v>
      </c>
      <c r="C34" s="35" t="e">
        <f t="shared" si="5"/>
        <v>#DIV/0!</v>
      </c>
      <c r="D34" s="35">
        <f t="shared" si="5"/>
        <v>13.362835647220649</v>
      </c>
      <c r="E34" s="35">
        <f t="shared" si="5"/>
        <v>13.994455446711413</v>
      </c>
      <c r="F34" s="35">
        <f t="shared" si="5"/>
        <v>15.073574012358412</v>
      </c>
      <c r="G34" s="35">
        <f t="shared" si="5"/>
        <v>14.374063432704098</v>
      </c>
      <c r="H34" s="35">
        <f t="shared" si="5"/>
        <v>15.077873629710851</v>
      </c>
      <c r="I34" s="35">
        <f t="shared" si="5"/>
        <v>15.4388390789063</v>
      </c>
      <c r="J34" s="35">
        <f t="shared" si="5"/>
        <v>15.682989680545557</v>
      </c>
      <c r="K34" s="35">
        <f t="shared" si="5"/>
        <v>14.830404294151858</v>
      </c>
      <c r="L34" s="35">
        <f t="shared" si="5"/>
        <v>13.865983001147338</v>
      </c>
      <c r="M34" s="35">
        <f t="shared" si="3"/>
        <v>14.736942131568057</v>
      </c>
      <c r="N34" s="35">
        <f t="shared" si="3"/>
        <v>14.425272749260582</v>
      </c>
      <c r="O34" s="35">
        <f t="shared" si="3"/>
        <v>13.998472870513876</v>
      </c>
      <c r="P34" s="35">
        <f t="shared" si="3"/>
        <v>12.951177851406722</v>
      </c>
      <c r="Q34" s="35">
        <f t="shared" si="3"/>
        <v>14.51396528110137</v>
      </c>
      <c r="R34" s="35">
        <f t="shared" si="3"/>
        <v>14.107390864223387</v>
      </c>
      <c r="S34" s="35">
        <f t="shared" si="3"/>
        <v>13.94043702285008</v>
      </c>
      <c r="T34" s="35">
        <f t="shared" si="3"/>
        <v>14.119889621020601</v>
      </c>
      <c r="U34" s="35">
        <f t="shared" si="3"/>
        <v>13.84020003621503</v>
      </c>
      <c r="V34" s="35">
        <f t="shared" si="4"/>
        <v>11.607927451715778</v>
      </c>
      <c r="W34" s="35">
        <f t="shared" si="4"/>
        <v>10.952715600539916</v>
      </c>
    </row>
    <row r="35" spans="1:23" ht="18" customHeight="1" x14ac:dyDescent="0.15">
      <c r="A35" s="19" t="s">
        <v>62</v>
      </c>
      <c r="B35" s="35" t="e">
        <f t="shared" si="5"/>
        <v>#DIV/0!</v>
      </c>
      <c r="C35" s="35" t="e">
        <f t="shared" si="5"/>
        <v>#DIV/0!</v>
      </c>
      <c r="D35" s="35">
        <f t="shared" si="5"/>
        <v>3.5658017948380687</v>
      </c>
      <c r="E35" s="35">
        <f t="shared" si="5"/>
        <v>3.8887165217021415</v>
      </c>
      <c r="F35" s="35">
        <f t="shared" si="5"/>
        <v>4.6987595831285223</v>
      </c>
      <c r="G35" s="35">
        <f t="shared" si="5"/>
        <v>5.1083504905775037</v>
      </c>
      <c r="H35" s="35">
        <f t="shared" si="5"/>
        <v>5.6127182834796878</v>
      </c>
      <c r="I35" s="35">
        <f t="shared" si="5"/>
        <v>6.3533259493347138</v>
      </c>
      <c r="J35" s="35">
        <f t="shared" si="5"/>
        <v>7.0221204331560454</v>
      </c>
      <c r="K35" s="35">
        <f t="shared" si="5"/>
        <v>7.3265194844437387</v>
      </c>
      <c r="L35" s="35">
        <f t="shared" si="5"/>
        <v>7.5301018375534596</v>
      </c>
      <c r="M35" s="35">
        <f t="shared" si="3"/>
        <v>5.9822338350802413</v>
      </c>
      <c r="N35" s="35">
        <f t="shared" si="3"/>
        <v>6.7312784242458328</v>
      </c>
      <c r="O35" s="35">
        <f t="shared" si="3"/>
        <v>7.8352429442460538</v>
      </c>
      <c r="P35" s="35">
        <f t="shared" si="3"/>
        <v>8.3824706970815726</v>
      </c>
      <c r="Q35" s="35">
        <f t="shared" si="3"/>
        <v>10.206668565991169</v>
      </c>
      <c r="R35" s="35">
        <f t="shared" si="3"/>
        <v>10.443447117454733</v>
      </c>
      <c r="S35" s="35">
        <f t="shared" si="3"/>
        <v>10.978061221578471</v>
      </c>
      <c r="T35" s="35">
        <f t="shared" si="3"/>
        <v>11.995814989866501</v>
      </c>
      <c r="U35" s="35">
        <f t="shared" si="3"/>
        <v>12.206715800434649</v>
      </c>
      <c r="V35" s="35">
        <f t="shared" si="4"/>
        <v>11.356381590843139</v>
      </c>
      <c r="W35" s="35">
        <f t="shared" si="4"/>
        <v>16.077956944485624</v>
      </c>
    </row>
    <row r="36" spans="1:23" ht="18" customHeight="1" x14ac:dyDescent="0.15">
      <c r="A36" s="19" t="s">
        <v>63</v>
      </c>
      <c r="B36" s="35" t="e">
        <f t="shared" si="5"/>
        <v>#DIV/0!</v>
      </c>
      <c r="C36" s="35" t="e">
        <f t="shared" si="5"/>
        <v>#DIV/0!</v>
      </c>
      <c r="D36" s="35">
        <f t="shared" si="5"/>
        <v>8.022623168658054</v>
      </c>
      <c r="E36" s="35">
        <f t="shared" si="5"/>
        <v>8.2454462089273974</v>
      </c>
      <c r="F36" s="35">
        <f t="shared" si="5"/>
        <v>8.9413832986176303</v>
      </c>
      <c r="G36" s="35">
        <f t="shared" si="5"/>
        <v>8.8953927215201318</v>
      </c>
      <c r="H36" s="35">
        <f t="shared" si="5"/>
        <v>9.5699742772245528</v>
      </c>
      <c r="I36" s="35">
        <f t="shared" si="5"/>
        <v>10.210825814272512</v>
      </c>
      <c r="J36" s="35">
        <f t="shared" si="5"/>
        <v>10.712777534799125</v>
      </c>
      <c r="K36" s="35">
        <f t="shared" si="5"/>
        <v>10.950114099596819</v>
      </c>
      <c r="L36" s="35">
        <f t="shared" si="5"/>
        <v>9.9222744340137243</v>
      </c>
      <c r="M36" s="35">
        <f t="shared" si="3"/>
        <v>10.994419629700623</v>
      </c>
      <c r="N36" s="35">
        <f t="shared" si="3"/>
        <v>11.084950382639681</v>
      </c>
      <c r="O36" s="35">
        <f t="shared" si="3"/>
        <v>11.320004057140849</v>
      </c>
      <c r="P36" s="35">
        <f t="shared" si="3"/>
        <v>10.389397846429008</v>
      </c>
      <c r="Q36" s="35">
        <f t="shared" si="3"/>
        <v>13.003204447140343</v>
      </c>
      <c r="R36" s="35">
        <f t="shared" si="3"/>
        <v>11.238171143378858</v>
      </c>
      <c r="S36" s="35">
        <f t="shared" si="3"/>
        <v>11.552947674711724</v>
      </c>
      <c r="T36" s="35">
        <f t="shared" si="3"/>
        <v>12.230748760550506</v>
      </c>
      <c r="U36" s="35">
        <f t="shared" si="3"/>
        <v>11.952901579645888</v>
      </c>
      <c r="V36" s="35">
        <f t="shared" si="4"/>
        <v>10.178875749100891</v>
      </c>
      <c r="W36" s="35">
        <f t="shared" si="4"/>
        <v>9.7582713400787586</v>
      </c>
    </row>
    <row r="37" spans="1:23" ht="18" customHeight="1" x14ac:dyDescent="0.15">
      <c r="A37" s="19" t="s">
        <v>64</v>
      </c>
      <c r="B37" s="35" t="e">
        <f t="shared" si="5"/>
        <v>#DIV/0!</v>
      </c>
      <c r="C37" s="35" t="e">
        <f t="shared" si="5"/>
        <v>#DIV/0!</v>
      </c>
      <c r="D37" s="35">
        <f t="shared" si="5"/>
        <v>7.9951996476781213</v>
      </c>
      <c r="E37" s="35">
        <f t="shared" si="5"/>
        <v>8.2277475937628957</v>
      </c>
      <c r="F37" s="35">
        <f t="shared" si="5"/>
        <v>8.9254361027370788</v>
      </c>
      <c r="G37" s="35">
        <f t="shared" si="5"/>
        <v>8.8786568494189684</v>
      </c>
      <c r="H37" s="35">
        <f t="shared" si="5"/>
        <v>9.5590194691760271</v>
      </c>
      <c r="I37" s="35">
        <f t="shared" si="5"/>
        <v>10.204007641020644</v>
      </c>
      <c r="J37" s="35">
        <f t="shared" si="5"/>
        <v>10.706609123405341</v>
      </c>
      <c r="K37" s="35">
        <f t="shared" si="5"/>
        <v>10.940657230647172</v>
      </c>
      <c r="L37" s="35">
        <f t="shared" si="5"/>
        <v>9.9193734686878585</v>
      </c>
      <c r="M37" s="35">
        <f t="shared" si="3"/>
        <v>10.939764463098676</v>
      </c>
      <c r="N37" s="35">
        <f t="shared" si="3"/>
        <v>11.084680929369989</v>
      </c>
      <c r="O37" s="35">
        <f t="shared" si="3"/>
        <v>11.31972880420798</v>
      </c>
      <c r="P37" s="35">
        <f t="shared" si="3"/>
        <v>10.388973056087391</v>
      </c>
      <c r="Q37" s="35">
        <f t="shared" si="3"/>
        <v>13.002918510792771</v>
      </c>
      <c r="R37" s="35">
        <f t="shared" si="3"/>
        <v>11.237169308130527</v>
      </c>
      <c r="S37" s="35">
        <f t="shared" si="3"/>
        <v>11.551811131729348</v>
      </c>
      <c r="T37" s="35">
        <f t="shared" si="3"/>
        <v>12.228024960613372</v>
      </c>
      <c r="U37" s="35">
        <f t="shared" si="3"/>
        <v>11.951974548843793</v>
      </c>
      <c r="V37" s="35">
        <f t="shared" si="4"/>
        <v>10.178310900610906</v>
      </c>
      <c r="W37" s="35">
        <f t="shared" si="4"/>
        <v>9.75766264770823</v>
      </c>
    </row>
    <row r="38" spans="1:23" ht="18" customHeight="1" x14ac:dyDescent="0.15">
      <c r="A38" s="19" t="s">
        <v>65</v>
      </c>
      <c r="B38" s="35" t="e">
        <f t="shared" si="5"/>
        <v>#DIV/0!</v>
      </c>
      <c r="C38" s="35" t="e">
        <f t="shared" si="5"/>
        <v>#DIV/0!</v>
      </c>
      <c r="D38" s="35">
        <f t="shared" si="5"/>
        <v>2.7423520979932548E-2</v>
      </c>
      <c r="E38" s="35">
        <f t="shared" si="5"/>
        <v>1.7698615164502173E-2</v>
      </c>
      <c r="F38" s="35">
        <f t="shared" si="5"/>
        <v>1.5947195880551514E-2</v>
      </c>
      <c r="G38" s="35">
        <f t="shared" si="5"/>
        <v>1.6735872101162858E-2</v>
      </c>
      <c r="H38" s="35">
        <f t="shared" si="5"/>
        <v>1.0954808048524148E-2</v>
      </c>
      <c r="I38" s="35">
        <f t="shared" si="5"/>
        <v>6.8181732518688394E-3</v>
      </c>
      <c r="J38" s="35">
        <f t="shared" si="5"/>
        <v>6.1684113937823352E-3</v>
      </c>
      <c r="K38" s="35">
        <f t="shared" si="5"/>
        <v>9.456868949647779E-3</v>
      </c>
      <c r="L38" s="35">
        <f t="shared" si="5"/>
        <v>2.9009653258651536E-3</v>
      </c>
      <c r="M38" s="35">
        <f t="shared" si="3"/>
        <v>1.7540728427447984E-3</v>
      </c>
      <c r="N38" s="35">
        <f t="shared" si="3"/>
        <v>2.6945326969246293E-4</v>
      </c>
      <c r="O38" s="35">
        <f t="shared" si="3"/>
        <v>2.7525293286915202E-4</v>
      </c>
      <c r="P38" s="35">
        <f t="shared" si="3"/>
        <v>4.2479034161867208E-4</v>
      </c>
      <c r="Q38" s="35">
        <f t="shared" si="3"/>
        <v>2.8593634757131085E-4</v>
      </c>
      <c r="R38" s="35">
        <f t="shared" si="3"/>
        <v>1.001835248330026E-3</v>
      </c>
      <c r="S38" s="35">
        <f t="shared" si="3"/>
        <v>2.0030395949736531E-3</v>
      </c>
      <c r="T38" s="35">
        <f t="shared" si="3"/>
        <v>3.6132531909436783E-3</v>
      </c>
      <c r="U38" s="35">
        <f t="shared" si="3"/>
        <v>1.8248637836511573E-3</v>
      </c>
      <c r="V38" s="35">
        <f t="shared" si="4"/>
        <v>5.6484848998347107E-4</v>
      </c>
      <c r="W38" s="35">
        <f t="shared" si="4"/>
        <v>6.0869237052808931E-4</v>
      </c>
    </row>
    <row r="39" spans="1:23" ht="18" customHeight="1" x14ac:dyDescent="0.15">
      <c r="A39" s="19" t="s">
        <v>66</v>
      </c>
      <c r="B39" s="35" t="e">
        <f t="shared" si="5"/>
        <v>#DIV/0!</v>
      </c>
      <c r="C39" s="35" t="e">
        <f t="shared" si="5"/>
        <v>#DIV/0!</v>
      </c>
      <c r="D39" s="35">
        <f t="shared" si="5"/>
        <v>10.120351364337999</v>
      </c>
      <c r="E39" s="35">
        <f t="shared" si="5"/>
        <v>10.26312746844639</v>
      </c>
      <c r="F39" s="35">
        <f t="shared" si="5"/>
        <v>10.997519660154714</v>
      </c>
      <c r="G39" s="35">
        <f t="shared" si="5"/>
        <v>9.9572748805404601</v>
      </c>
      <c r="H39" s="35">
        <f t="shared" si="5"/>
        <v>10.728796749745072</v>
      </c>
      <c r="I39" s="35">
        <f t="shared" si="5"/>
        <v>11.15240903403693</v>
      </c>
      <c r="J39" s="35">
        <f t="shared" si="5"/>
        <v>11.472081000672455</v>
      </c>
      <c r="K39" s="35">
        <f t="shared" si="5"/>
        <v>11.322745861164849</v>
      </c>
      <c r="L39" s="35">
        <f t="shared" si="5"/>
        <v>10.8121892732917</v>
      </c>
      <c r="M39" s="35">
        <f t="shared" si="3"/>
        <v>11.622754669641516</v>
      </c>
      <c r="N39" s="35">
        <f t="shared" si="3"/>
        <v>12.058741668200163</v>
      </c>
      <c r="O39" s="35">
        <f t="shared" si="3"/>
        <v>12.586958354384176</v>
      </c>
      <c r="P39" s="35">
        <f t="shared" si="3"/>
        <v>12.190220866319081</v>
      </c>
      <c r="Q39" s="35">
        <f t="shared" si="3"/>
        <v>13.348707792537962</v>
      </c>
      <c r="R39" s="35">
        <f t="shared" si="3"/>
        <v>12.422187854719407</v>
      </c>
      <c r="S39" s="35">
        <f t="shared" si="3"/>
        <v>12.536841663054505</v>
      </c>
      <c r="T39" s="35">
        <f t="shared" si="3"/>
        <v>12.946483839429824</v>
      </c>
      <c r="U39" s="35">
        <f t="shared" si="3"/>
        <v>12.796370652511433</v>
      </c>
      <c r="V39" s="35">
        <f t="shared" si="4"/>
        <v>13.099628126433718</v>
      </c>
      <c r="W39" s="35">
        <f t="shared" si="4"/>
        <v>12.582321258465493</v>
      </c>
    </row>
    <row r="40" spans="1:23" ht="18" customHeight="1" x14ac:dyDescent="0.15">
      <c r="A40" s="19" t="s">
        <v>67</v>
      </c>
      <c r="B40" s="35" t="e">
        <f t="shared" si="5"/>
        <v>#DIV/0!</v>
      </c>
      <c r="C40" s="35" t="e">
        <f t="shared" si="5"/>
        <v>#DIV/0!</v>
      </c>
      <c r="D40" s="35">
        <f t="shared" si="5"/>
        <v>0.49854182986724288</v>
      </c>
      <c r="E40" s="35">
        <f t="shared" si="5"/>
        <v>0.66772738663546705</v>
      </c>
      <c r="F40" s="35">
        <f t="shared" si="5"/>
        <v>0.61407151975423269</v>
      </c>
      <c r="G40" s="35">
        <f t="shared" si="5"/>
        <v>0.53210701193321241</v>
      </c>
      <c r="H40" s="35">
        <f t="shared" si="5"/>
        <v>0.58353002707008572</v>
      </c>
      <c r="I40" s="35">
        <f t="shared" si="5"/>
        <v>0.61950025370155692</v>
      </c>
      <c r="J40" s="35">
        <f t="shared" si="5"/>
        <v>0.65079898864224894</v>
      </c>
      <c r="K40" s="35">
        <f t="shared" si="5"/>
        <v>0.7257315498906437</v>
      </c>
      <c r="L40" s="35">
        <f t="shared" si="5"/>
        <v>0.63389610519370698</v>
      </c>
      <c r="M40" s="35">
        <f t="shared" si="3"/>
        <v>0.67082282423987472</v>
      </c>
      <c r="N40" s="35">
        <f t="shared" si="3"/>
        <v>0.67070126603474178</v>
      </c>
      <c r="O40" s="35">
        <f t="shared" si="3"/>
        <v>0.72942027210325289</v>
      </c>
      <c r="P40" s="35">
        <f t="shared" si="3"/>
        <v>0.71148030710310994</v>
      </c>
      <c r="Q40" s="35">
        <f t="shared" si="3"/>
        <v>0.60955172675000246</v>
      </c>
      <c r="R40" s="35">
        <f t="shared" si="3"/>
        <v>0.5864128781185225</v>
      </c>
      <c r="S40" s="35">
        <f t="shared" si="3"/>
        <v>0.59502251940159878</v>
      </c>
      <c r="T40" s="35">
        <f t="shared" si="3"/>
        <v>0.51746172699521964</v>
      </c>
      <c r="U40" s="35">
        <f t="shared" si="3"/>
        <v>0.56823338440843196</v>
      </c>
      <c r="V40" s="35">
        <f t="shared" si="4"/>
        <v>0.53920993144001683</v>
      </c>
      <c r="W40" s="35">
        <f t="shared" si="4"/>
        <v>0.26633695761150927</v>
      </c>
    </row>
    <row r="41" spans="1:23" ht="18" customHeight="1" x14ac:dyDescent="0.15">
      <c r="A41" s="19" t="s">
        <v>68</v>
      </c>
      <c r="B41" s="35" t="e">
        <f t="shared" si="5"/>
        <v>#DIV/0!</v>
      </c>
      <c r="C41" s="35" t="e">
        <f t="shared" si="5"/>
        <v>#DIV/0!</v>
      </c>
      <c r="D41" s="35">
        <f t="shared" si="5"/>
        <v>8.9159296258631571</v>
      </c>
      <c r="E41" s="35">
        <f t="shared" si="5"/>
        <v>9.5192078772901532</v>
      </c>
      <c r="F41" s="35">
        <f t="shared" si="5"/>
        <v>10.188819215810652</v>
      </c>
      <c r="G41" s="35">
        <f t="shared" si="5"/>
        <v>10.879548625942503</v>
      </c>
      <c r="H41" s="35">
        <f t="shared" si="5"/>
        <v>9.7147310113118905</v>
      </c>
      <c r="I41" s="35">
        <f t="shared" si="5"/>
        <v>10.6910482208853</v>
      </c>
      <c r="J41" s="35">
        <f t="shared" si="5"/>
        <v>10.586074664626473</v>
      </c>
      <c r="K41" s="35">
        <f t="shared" si="5"/>
        <v>9.9658194731897236</v>
      </c>
      <c r="L41" s="35">
        <f t="shared" si="5"/>
        <v>10.703975024115909</v>
      </c>
      <c r="M41" s="35">
        <f t="shared" si="3"/>
        <v>10.19026547968739</v>
      </c>
      <c r="N41" s="35">
        <f t="shared" si="3"/>
        <v>10.162956141882544</v>
      </c>
      <c r="O41" s="35">
        <f t="shared" si="3"/>
        <v>10.960453821306976</v>
      </c>
      <c r="P41" s="35">
        <f t="shared" si="3"/>
        <v>10.106044039237283</v>
      </c>
      <c r="Q41" s="35">
        <f t="shared" si="3"/>
        <v>10.206087469542879</v>
      </c>
      <c r="R41" s="35">
        <f t="shared" si="3"/>
        <v>11.238690276189358</v>
      </c>
      <c r="S41" s="35">
        <f t="shared" si="3"/>
        <v>11.585468302321091</v>
      </c>
      <c r="T41" s="35">
        <f t="shared" si="3"/>
        <v>11.669308511561447</v>
      </c>
      <c r="U41" s="35">
        <f t="shared" si="3"/>
        <v>12.742123535102765</v>
      </c>
      <c r="V41" s="35">
        <f t="shared" si="4"/>
        <v>15.688874348319427</v>
      </c>
      <c r="W41" s="35">
        <f t="shared" si="4"/>
        <v>10.522231849190709</v>
      </c>
    </row>
    <row r="42" spans="1:23" ht="18" customHeight="1" x14ac:dyDescent="0.15">
      <c r="A42" s="19" t="s">
        <v>69</v>
      </c>
      <c r="B42" s="35" t="e">
        <f t="shared" si="5"/>
        <v>#DIV/0!</v>
      </c>
      <c r="C42" s="35" t="e">
        <f t="shared" si="5"/>
        <v>#DIV/0!</v>
      </c>
      <c r="D42" s="35">
        <f t="shared" si="5"/>
        <v>5.1243758658847192</v>
      </c>
      <c r="E42" s="35">
        <f t="shared" si="5"/>
        <v>5.6326550567526157</v>
      </c>
      <c r="F42" s="35">
        <f t="shared" si="5"/>
        <v>5.6812550186711128</v>
      </c>
      <c r="G42" s="35">
        <f t="shared" si="5"/>
        <v>5.75935136936699</v>
      </c>
      <c r="H42" s="35">
        <f t="shared" si="5"/>
        <v>5.7843669689795822</v>
      </c>
      <c r="I42" s="35">
        <f t="shared" si="5"/>
        <v>6.0040645197071463</v>
      </c>
      <c r="J42" s="35">
        <f t="shared" si="5"/>
        <v>6.1484576884543873</v>
      </c>
      <c r="K42" s="35">
        <f t="shared" si="5"/>
        <v>5.8009022526641303</v>
      </c>
      <c r="L42" s="35">
        <f t="shared" si="5"/>
        <v>5.5272617060534861</v>
      </c>
      <c r="M42" s="35">
        <f t="shared" si="3"/>
        <v>6.2404311785597999</v>
      </c>
      <c r="N42" s="35">
        <f t="shared" si="3"/>
        <v>6.4520478501959575</v>
      </c>
      <c r="O42" s="35">
        <f t="shared" si="3"/>
        <v>6.9716412364632632</v>
      </c>
      <c r="P42" s="35">
        <f t="shared" si="3"/>
        <v>6.1351246472660153</v>
      </c>
      <c r="Q42" s="35">
        <f t="shared" si="3"/>
        <v>6.0280224538434748</v>
      </c>
      <c r="R42" s="35">
        <f t="shared" si="3"/>
        <v>7.1703306855510798</v>
      </c>
      <c r="S42" s="35">
        <f t="shared" si="3"/>
        <v>8.1081704313831082</v>
      </c>
      <c r="T42" s="35">
        <f t="shared" si="3"/>
        <v>7.8967732853558879</v>
      </c>
      <c r="U42" s="35">
        <f t="shared" si="3"/>
        <v>8.5629835189495562</v>
      </c>
      <c r="V42" s="35">
        <f t="shared" si="4"/>
        <v>7.5029359818907864</v>
      </c>
      <c r="W42" s="35">
        <f t="shared" si="4"/>
        <v>7.1201098815593999</v>
      </c>
    </row>
    <row r="43" spans="1:23" ht="18" customHeight="1" x14ac:dyDescent="0.15">
      <c r="A43" s="19" t="s">
        <v>70</v>
      </c>
      <c r="B43" s="35" t="e">
        <f t="shared" si="5"/>
        <v>#DIV/0!</v>
      </c>
      <c r="C43" s="35" t="e">
        <f t="shared" si="5"/>
        <v>#DIV/0!</v>
      </c>
      <c r="D43" s="35">
        <f t="shared" si="5"/>
        <v>4.6557298577792334</v>
      </c>
      <c r="E43" s="35">
        <f t="shared" si="5"/>
        <v>5.3713444067415681</v>
      </c>
      <c r="F43" s="35">
        <f t="shared" si="5"/>
        <v>5.7818652981015548</v>
      </c>
      <c r="G43" s="35">
        <f t="shared" si="5"/>
        <v>5.5244020395627986</v>
      </c>
      <c r="H43" s="35">
        <f t="shared" si="5"/>
        <v>6.3705938771891413</v>
      </c>
      <c r="I43" s="35">
        <f t="shared" si="5"/>
        <v>6.2731703469097315</v>
      </c>
      <c r="J43" s="35">
        <f t="shared" si="5"/>
        <v>5.8153679855613145</v>
      </c>
      <c r="K43" s="35">
        <f t="shared" si="5"/>
        <v>6.6795639087251839</v>
      </c>
      <c r="L43" s="35">
        <f t="shared" si="5"/>
        <v>6.9387391512089076</v>
      </c>
      <c r="M43" s="35">
        <f t="shared" si="3"/>
        <v>8.5197300837067527</v>
      </c>
      <c r="N43" s="35">
        <f t="shared" si="3"/>
        <v>8.3486438748406666</v>
      </c>
      <c r="O43" s="35">
        <f t="shared" si="3"/>
        <v>8.9669475622846591</v>
      </c>
      <c r="P43" s="35">
        <f t="shared" si="3"/>
        <v>8.4639309795679782</v>
      </c>
      <c r="Q43" s="35">
        <f t="shared" si="3"/>
        <v>10.536503060729537</v>
      </c>
      <c r="R43" s="35">
        <f t="shared" si="3"/>
        <v>10.54092113332066</v>
      </c>
      <c r="S43" s="35">
        <f t="shared" si="3"/>
        <v>11.767254125539486</v>
      </c>
      <c r="T43" s="35">
        <f t="shared" si="3"/>
        <v>12.187035387223112</v>
      </c>
      <c r="U43" s="35">
        <f t="shared" si="3"/>
        <v>12.549050513640758</v>
      </c>
      <c r="V43" s="35">
        <f t="shared" si="4"/>
        <v>11.912673909949929</v>
      </c>
      <c r="W43" s="35">
        <f t="shared" si="4"/>
        <v>11.928921980845091</v>
      </c>
    </row>
    <row r="44" spans="1:23" ht="18" customHeight="1" x14ac:dyDescent="0.15">
      <c r="A44" s="19" t="s">
        <v>71</v>
      </c>
      <c r="B44" s="35" t="e">
        <f t="shared" si="5"/>
        <v>#DIV/0!</v>
      </c>
      <c r="C44" s="35" t="e">
        <f t="shared" si="5"/>
        <v>#DIV/0!</v>
      </c>
      <c r="D44" s="35">
        <f t="shared" si="5"/>
        <v>7.7087194173718929</v>
      </c>
      <c r="E44" s="35">
        <f t="shared" si="5"/>
        <v>3.4529793324876024</v>
      </c>
      <c r="F44" s="35">
        <f t="shared" si="5"/>
        <v>3.6583380243718078</v>
      </c>
      <c r="G44" s="35">
        <f t="shared" si="5"/>
        <v>3.8175037496163577</v>
      </c>
      <c r="H44" s="35">
        <f t="shared" si="5"/>
        <v>2.5595210483773911</v>
      </c>
      <c r="I44" s="35">
        <f t="shared" si="5"/>
        <v>2.3542957049143078</v>
      </c>
      <c r="J44" s="35">
        <f t="shared" si="5"/>
        <v>3.0667969689049119</v>
      </c>
      <c r="K44" s="35">
        <f t="shared" si="5"/>
        <v>2.7278547406169089</v>
      </c>
      <c r="L44" s="35">
        <f t="shared" si="5"/>
        <v>4.3220342509718588</v>
      </c>
      <c r="M44" s="35">
        <f t="shared" si="3"/>
        <v>3.9866306093206725</v>
      </c>
      <c r="N44" s="35">
        <f t="shared" si="3"/>
        <v>3.4768090017921853</v>
      </c>
      <c r="O44" s="35">
        <f t="shared" si="3"/>
        <v>3.3772245980264057</v>
      </c>
      <c r="P44" s="35">
        <f t="shared" si="3"/>
        <v>4.367855920067802</v>
      </c>
      <c r="Q44" s="35">
        <f t="shared" si="3"/>
        <v>2.5239370806290924</v>
      </c>
      <c r="R44" s="35">
        <f t="shared" si="3"/>
        <v>2.3966631418004214</v>
      </c>
      <c r="S44" s="35">
        <f t="shared" si="3"/>
        <v>3.5062351006318404</v>
      </c>
      <c r="T44" s="35">
        <f t="shared" si="3"/>
        <v>3.5158182873517339</v>
      </c>
      <c r="U44" s="35">
        <f t="shared" si="3"/>
        <v>4.0953422712079464</v>
      </c>
      <c r="V44" s="35">
        <f t="shared" si="4"/>
        <v>1.8116381340084642</v>
      </c>
      <c r="W44" s="35">
        <f t="shared" si="4"/>
        <v>6.6979291068169893</v>
      </c>
    </row>
    <row r="45" spans="1:23" ht="18" customHeight="1" x14ac:dyDescent="0.15">
      <c r="A45" s="19" t="s">
        <v>72</v>
      </c>
      <c r="B45" s="35" t="e">
        <f t="shared" si="5"/>
        <v>#DIV/0!</v>
      </c>
      <c r="C45" s="35" t="e">
        <f t="shared" si="5"/>
        <v>#DIV/0!</v>
      </c>
      <c r="D45" s="35">
        <f t="shared" si="5"/>
        <v>3.0807363814440611</v>
      </c>
      <c r="E45" s="35">
        <f t="shared" si="5"/>
        <v>3.3924555469322089</v>
      </c>
      <c r="F45" s="35">
        <f t="shared" si="5"/>
        <v>4.0757955308292226</v>
      </c>
      <c r="G45" s="35">
        <f t="shared" si="5"/>
        <v>4.2953062037557173</v>
      </c>
      <c r="H45" s="35">
        <f t="shared" si="5"/>
        <v>4.4327864429118868</v>
      </c>
      <c r="I45" s="35">
        <f t="shared" si="5"/>
        <v>4.5369367749156559</v>
      </c>
      <c r="J45" s="35">
        <f t="shared" si="5"/>
        <v>4.5900561553311574</v>
      </c>
      <c r="K45" s="35">
        <f t="shared" si="5"/>
        <v>4.2521310412492381</v>
      </c>
      <c r="L45" s="35">
        <f t="shared" si="5"/>
        <v>4.1340565227461514</v>
      </c>
      <c r="M45" s="35">
        <f t="shared" si="3"/>
        <v>4.0788163978399323</v>
      </c>
      <c r="N45" s="35">
        <f t="shared" si="3"/>
        <v>4.1160056204530431</v>
      </c>
      <c r="O45" s="35">
        <f t="shared" si="3"/>
        <v>4.4511566838216963</v>
      </c>
      <c r="P45" s="35">
        <f t="shared" si="3"/>
        <v>6.0493128539630279</v>
      </c>
      <c r="Q45" s="35">
        <f t="shared" si="3"/>
        <v>5.0277294843841283</v>
      </c>
      <c r="R45" s="35">
        <f t="shared" si="3"/>
        <v>4.5132108712694752</v>
      </c>
      <c r="S45" s="35">
        <f t="shared" si="3"/>
        <v>4.5123762133858509</v>
      </c>
      <c r="T45" s="35">
        <f t="shared" si="3"/>
        <v>3.8062597261351736</v>
      </c>
      <c r="U45" s="35">
        <f t="shared" si="3"/>
        <v>3.845664408328795</v>
      </c>
      <c r="V45" s="35">
        <f t="shared" si="4"/>
        <v>3.6932597121793123</v>
      </c>
      <c r="W45" s="35">
        <f t="shared" si="4"/>
        <v>3.2685047071625366</v>
      </c>
    </row>
    <row r="46" spans="1:23" ht="18" customHeight="1" x14ac:dyDescent="0.15">
      <c r="A46" s="19" t="s">
        <v>80</v>
      </c>
      <c r="B46" s="35" t="e">
        <f t="shared" si="5"/>
        <v>#DIV/0!</v>
      </c>
      <c r="C46" s="35" t="e">
        <f t="shared" si="5"/>
        <v>#DIV/0!</v>
      </c>
      <c r="D46" s="35">
        <f t="shared" si="5"/>
        <v>0</v>
      </c>
      <c r="E46" s="35">
        <f t="shared" si="5"/>
        <v>0</v>
      </c>
      <c r="F46" s="35">
        <f t="shared" si="5"/>
        <v>0</v>
      </c>
      <c r="G46" s="35">
        <f t="shared" si="5"/>
        <v>0</v>
      </c>
      <c r="H46" s="35">
        <f t="shared" si="5"/>
        <v>0</v>
      </c>
      <c r="I46" s="35">
        <f t="shared" si="5"/>
        <v>0</v>
      </c>
      <c r="J46" s="35">
        <f t="shared" si="5"/>
        <v>0</v>
      </c>
      <c r="K46" s="35">
        <f t="shared" si="5"/>
        <v>0</v>
      </c>
      <c r="L46" s="35">
        <f t="shared" si="5"/>
        <v>0</v>
      </c>
      <c r="M46" s="35">
        <f t="shared" si="3"/>
        <v>0</v>
      </c>
      <c r="N46" s="35">
        <f t="shared" si="3"/>
        <v>0</v>
      </c>
      <c r="O46" s="35">
        <f t="shared" si="3"/>
        <v>0</v>
      </c>
      <c r="P46" s="35">
        <f t="shared" si="3"/>
        <v>0</v>
      </c>
      <c r="Q46" s="35">
        <f t="shared" si="3"/>
        <v>2.3059382868654102E-6</v>
      </c>
      <c r="R46" s="35">
        <f t="shared" si="3"/>
        <v>2.27689829165915E-6</v>
      </c>
      <c r="S46" s="35">
        <f t="shared" si="3"/>
        <v>2.3482293024310115E-6</v>
      </c>
      <c r="T46" s="35">
        <f t="shared" si="3"/>
        <v>2.4104424222439482E-6</v>
      </c>
      <c r="U46" s="35">
        <f t="shared" si="3"/>
        <v>2.4331517115348764E-6</v>
      </c>
      <c r="V46" s="35">
        <f t="shared" si="4"/>
        <v>0</v>
      </c>
      <c r="W46" s="35">
        <f t="shared" si="4"/>
        <v>0</v>
      </c>
    </row>
    <row r="47" spans="1:23" ht="18" customHeight="1" x14ac:dyDescent="0.15">
      <c r="A47" s="19" t="s">
        <v>73</v>
      </c>
      <c r="B47" s="35" t="e">
        <f t="shared" si="5"/>
        <v>#DIV/0!</v>
      </c>
      <c r="C47" s="35" t="e">
        <f t="shared" si="5"/>
        <v>#DIV/0!</v>
      </c>
      <c r="D47" s="35">
        <f t="shared" si="5"/>
        <v>33.641017504864188</v>
      </c>
      <c r="E47" s="35">
        <f t="shared" si="5"/>
        <v>34.983199205728319</v>
      </c>
      <c r="F47" s="35">
        <f t="shared" si="5"/>
        <v>29.711159857650145</v>
      </c>
      <c r="G47" s="35">
        <f t="shared" si="5"/>
        <v>30.153621024611148</v>
      </c>
      <c r="H47" s="35">
        <f t="shared" si="5"/>
        <v>28.926019192751362</v>
      </c>
      <c r="I47" s="35">
        <f t="shared" si="5"/>
        <v>26.076910160931327</v>
      </c>
      <c r="J47" s="35">
        <f t="shared" si="5"/>
        <v>23.415711557502444</v>
      </c>
      <c r="K47" s="35">
        <f t="shared" si="5"/>
        <v>24.776875132853977</v>
      </c>
      <c r="L47" s="35">
        <f t="shared" si="5"/>
        <v>25.000784547275412</v>
      </c>
      <c r="M47" s="35">
        <f t="shared" si="3"/>
        <v>22.158208610946229</v>
      </c>
      <c r="N47" s="35">
        <f t="shared" si="3"/>
        <v>21.870578814493292</v>
      </c>
      <c r="O47" s="35">
        <f t="shared" si="3"/>
        <v>18.536024022503106</v>
      </c>
      <c r="P47" s="35">
        <f t="shared" si="3"/>
        <v>19.797337293954151</v>
      </c>
      <c r="Q47" s="35">
        <f t="shared" si="3"/>
        <v>12.919369754783064</v>
      </c>
      <c r="R47" s="35">
        <f t="shared" si="3"/>
        <v>14.864341147488888</v>
      </c>
      <c r="S47" s="35">
        <f t="shared" si="3"/>
        <v>11.988959846899206</v>
      </c>
      <c r="T47" s="35">
        <f t="shared" si="3"/>
        <v>9.5258756173143038</v>
      </c>
      <c r="U47" s="35">
        <f t="shared" si="3"/>
        <v>8.2088942498250201</v>
      </c>
      <c r="V47" s="35">
        <f t="shared" si="4"/>
        <v>13.268554197758206</v>
      </c>
      <c r="W47" s="35">
        <f t="shared" si="4"/>
        <v>11.675524378676231</v>
      </c>
    </row>
    <row r="48" spans="1:23" ht="18" customHeight="1" x14ac:dyDescent="0.15">
      <c r="A48" s="19" t="s">
        <v>74</v>
      </c>
      <c r="B48" s="35" t="e">
        <f t="shared" si="5"/>
        <v>#DIV/0!</v>
      </c>
      <c r="C48" s="35" t="e">
        <f t="shared" si="5"/>
        <v>#DIV/0!</v>
      </c>
      <c r="D48" s="35">
        <f t="shared" si="5"/>
        <v>6.0037898944657995</v>
      </c>
      <c r="E48" s="35">
        <f t="shared" si="5"/>
        <v>6.2881322119008303</v>
      </c>
      <c r="F48" s="35">
        <f t="shared" si="5"/>
        <v>8.2317425799651787</v>
      </c>
      <c r="G48" s="35">
        <f t="shared" si="5"/>
        <v>9.4548930089085275</v>
      </c>
      <c r="H48" s="35">
        <f t="shared" si="5"/>
        <v>6.097711552805837</v>
      </c>
      <c r="I48" s="35">
        <f t="shared" si="5"/>
        <v>4.4037075606294671</v>
      </c>
      <c r="J48" s="35">
        <f t="shared" si="5"/>
        <v>3.3433128182138256</v>
      </c>
      <c r="K48" s="35">
        <f t="shared" si="5"/>
        <v>5.6813589870303387</v>
      </c>
      <c r="L48" s="35">
        <f t="shared" si="5"/>
        <v>4.858228336850444</v>
      </c>
      <c r="M48" s="35">
        <f t="shared" si="3"/>
        <v>4.8146532238300885</v>
      </c>
      <c r="N48" s="35">
        <f t="shared" si="3"/>
        <v>5.2863652047721885</v>
      </c>
      <c r="O48" s="35">
        <f t="shared" si="3"/>
        <v>2.5785803978536479</v>
      </c>
      <c r="P48" s="35">
        <f t="shared" si="3"/>
        <v>3.6876691921799369</v>
      </c>
      <c r="Q48" s="35">
        <f t="shared" si="3"/>
        <v>2.9725366208941759</v>
      </c>
      <c r="R48" s="35">
        <f t="shared" si="3"/>
        <v>3.9164904745846121</v>
      </c>
      <c r="S48" s="35">
        <f t="shared" si="3"/>
        <v>2.3624595720037433</v>
      </c>
      <c r="T48" s="35">
        <f t="shared" si="3"/>
        <v>2.1125768207999966</v>
      </c>
      <c r="U48" s="35">
        <f t="shared" si="3"/>
        <v>2.5883332613931476</v>
      </c>
      <c r="V48" s="35">
        <f t="shared" si="4"/>
        <v>3.0133982275781843</v>
      </c>
      <c r="W48" s="35">
        <f t="shared" si="4"/>
        <v>3.7874201114476529</v>
      </c>
    </row>
    <row r="49" spans="1:23" ht="18" customHeight="1" x14ac:dyDescent="0.15">
      <c r="A49" s="19" t="s">
        <v>75</v>
      </c>
      <c r="B49" s="35" t="e">
        <f t="shared" si="5"/>
        <v>#DIV/0!</v>
      </c>
      <c r="C49" s="35" t="e">
        <f t="shared" si="5"/>
        <v>#DIV/0!</v>
      </c>
      <c r="D49" s="35">
        <f t="shared" si="5"/>
        <v>27.263432372672529</v>
      </c>
      <c r="E49" s="35">
        <f t="shared" si="5"/>
        <v>28.123638119875348</v>
      </c>
      <c r="F49" s="35">
        <f t="shared" si="5"/>
        <v>20.733847878140818</v>
      </c>
      <c r="G49" s="35">
        <f t="shared" si="5"/>
        <v>19.743779153610269</v>
      </c>
      <c r="H49" s="35">
        <f t="shared" si="5"/>
        <v>20.98730083205</v>
      </c>
      <c r="I49" s="35">
        <f t="shared" si="5"/>
        <v>18.974287387595492</v>
      </c>
      <c r="J49" s="35">
        <f t="shared" si="5"/>
        <v>17.117934994555259</v>
      </c>
      <c r="K49" s="35">
        <f t="shared" si="5"/>
        <v>17.15009579556688</v>
      </c>
      <c r="L49" s="35">
        <f t="shared" si="5"/>
        <v>17.615318849964062</v>
      </c>
      <c r="M49" s="35">
        <f t="shared" si="5"/>
        <v>15.702614795297192</v>
      </c>
      <c r="N49" s="35">
        <f t="shared" si="5"/>
        <v>15.136338542798855</v>
      </c>
      <c r="O49" s="35">
        <f t="shared" si="5"/>
        <v>14.142128686906538</v>
      </c>
      <c r="P49" s="35">
        <f t="shared" si="5"/>
        <v>14.368166535054186</v>
      </c>
      <c r="Q49" s="35">
        <f t="shared" si="5"/>
        <v>9.3239530838408022</v>
      </c>
      <c r="R49" s="35">
        <f t="shared" ref="Q49:U51" si="6">R20/R$23*100</f>
        <v>10.491960989355114</v>
      </c>
      <c r="S49" s="35">
        <f t="shared" si="6"/>
        <v>9.1126020332049489</v>
      </c>
      <c r="T49" s="35">
        <f t="shared" si="6"/>
        <v>7.1692005237409289</v>
      </c>
      <c r="U49" s="35">
        <f t="shared" si="6"/>
        <v>5.5332035425326351</v>
      </c>
      <c r="V49" s="35">
        <f t="shared" si="4"/>
        <v>10.154309118941837</v>
      </c>
      <c r="W49" s="35">
        <f t="shared" si="4"/>
        <v>7.7642673519676144</v>
      </c>
    </row>
    <row r="50" spans="1:23" ht="18" customHeight="1" x14ac:dyDescent="0.15">
      <c r="A50" s="19" t="s">
        <v>76</v>
      </c>
      <c r="B50" s="35" t="e">
        <f t="shared" ref="B50:P51" si="7">B21/B$23*100</f>
        <v>#DIV/0!</v>
      </c>
      <c r="C50" s="35" t="e">
        <f t="shared" si="7"/>
        <v>#DIV/0!</v>
      </c>
      <c r="D50" s="35">
        <f t="shared" si="7"/>
        <v>0.13977770545241452</v>
      </c>
      <c r="E50" s="35">
        <f t="shared" si="7"/>
        <v>0</v>
      </c>
      <c r="F50" s="35">
        <f t="shared" si="7"/>
        <v>3.4572836810725142E-2</v>
      </c>
      <c r="G50" s="35">
        <f t="shared" si="7"/>
        <v>0.14746981060660663</v>
      </c>
      <c r="H50" s="35">
        <f t="shared" si="7"/>
        <v>0.16081368860006415</v>
      </c>
      <c r="I50" s="35">
        <f t="shared" si="7"/>
        <v>2.9803426613302288E-2</v>
      </c>
      <c r="J50" s="35">
        <f t="shared" si="7"/>
        <v>1.9516005324146747E-2</v>
      </c>
      <c r="K50" s="35">
        <f t="shared" si="7"/>
        <v>0.13690075593767617</v>
      </c>
      <c r="L50" s="35">
        <f t="shared" si="7"/>
        <v>8.5199522183066673E-2</v>
      </c>
      <c r="M50" s="35">
        <f t="shared" si="7"/>
        <v>0.13634702367939505</v>
      </c>
      <c r="N50" s="35">
        <f t="shared" si="7"/>
        <v>0.15267735505098173</v>
      </c>
      <c r="O50" s="35">
        <f t="shared" si="7"/>
        <v>0.32064345222752699</v>
      </c>
      <c r="P50" s="35">
        <f t="shared" si="7"/>
        <v>3.4857673788825864E-2</v>
      </c>
      <c r="Q50" s="35">
        <f t="shared" si="6"/>
        <v>0</v>
      </c>
      <c r="R50" s="35">
        <f t="shared" si="6"/>
        <v>9.3808209616356986E-4</v>
      </c>
      <c r="S50" s="35">
        <f t="shared" si="6"/>
        <v>9.674704726015768E-4</v>
      </c>
      <c r="T50" s="35">
        <f t="shared" si="6"/>
        <v>0</v>
      </c>
      <c r="U50" s="35">
        <f t="shared" si="6"/>
        <v>9.7180079358702952E-3</v>
      </c>
      <c r="V50" s="35">
        <f t="shared" si="4"/>
        <v>0</v>
      </c>
      <c r="W50" s="35">
        <f t="shared" si="4"/>
        <v>5.9589951392716002E-3</v>
      </c>
    </row>
    <row r="51" spans="1:23" ht="18" customHeight="1" x14ac:dyDescent="0.15">
      <c r="A51" s="19" t="s">
        <v>77</v>
      </c>
      <c r="B51" s="35" t="e">
        <f t="shared" si="7"/>
        <v>#DIV/0!</v>
      </c>
      <c r="C51" s="35" t="e">
        <f t="shared" si="7"/>
        <v>#DIV/0!</v>
      </c>
      <c r="D51" s="35">
        <f t="shared" si="7"/>
        <v>0</v>
      </c>
      <c r="E51" s="35">
        <f t="shared" si="7"/>
        <v>0</v>
      </c>
      <c r="F51" s="35">
        <f t="shared" si="7"/>
        <v>0</v>
      </c>
      <c r="G51" s="35">
        <f t="shared" si="7"/>
        <v>0</v>
      </c>
      <c r="H51" s="35">
        <f t="shared" si="7"/>
        <v>0</v>
      </c>
      <c r="I51" s="35">
        <f t="shared" si="7"/>
        <v>0</v>
      </c>
      <c r="J51" s="35">
        <f t="shared" si="7"/>
        <v>0</v>
      </c>
      <c r="K51" s="35">
        <f t="shared" si="7"/>
        <v>0</v>
      </c>
      <c r="L51" s="35">
        <f t="shared" si="7"/>
        <v>0</v>
      </c>
      <c r="M51" s="35">
        <f t="shared" si="7"/>
        <v>0</v>
      </c>
      <c r="N51" s="35">
        <f t="shared" si="7"/>
        <v>0</v>
      </c>
      <c r="O51" s="35">
        <f t="shared" si="7"/>
        <v>0</v>
      </c>
      <c r="P51" s="35">
        <f t="shared" si="7"/>
        <v>0</v>
      </c>
      <c r="Q51" s="35">
        <f t="shared" si="6"/>
        <v>2.3059382868654102E-6</v>
      </c>
      <c r="R51" s="35">
        <f t="shared" si="6"/>
        <v>2.27689829165915E-6</v>
      </c>
      <c r="S51" s="35">
        <f t="shared" si="6"/>
        <v>2.3482293024310115E-6</v>
      </c>
      <c r="T51" s="35">
        <f t="shared" si="6"/>
        <v>2.4104424222439482E-6</v>
      </c>
      <c r="U51" s="35">
        <f t="shared" si="6"/>
        <v>2.4331517115348764E-6</v>
      </c>
      <c r="V51" s="35">
        <f t="shared" si="4"/>
        <v>0</v>
      </c>
      <c r="W51" s="35">
        <f t="shared" si="4"/>
        <v>0</v>
      </c>
    </row>
    <row r="52" spans="1:23" ht="18" customHeight="1" x14ac:dyDescent="0.15">
      <c r="A52" s="19" t="s">
        <v>59</v>
      </c>
      <c r="B52" s="35" t="e">
        <f t="shared" ref="B52:U52" si="8">SUM(B33:B51)-B34-B37-B38-B42-B48-B49</f>
        <v>#DIV/0!</v>
      </c>
      <c r="C52" s="26" t="e">
        <f t="shared" si="8"/>
        <v>#DIV/0!</v>
      </c>
      <c r="D52" s="26">
        <f t="shared" si="8"/>
        <v>99.999999999999972</v>
      </c>
      <c r="E52" s="26">
        <f t="shared" si="8"/>
        <v>100</v>
      </c>
      <c r="F52" s="26">
        <f t="shared" si="8"/>
        <v>99.999999999999929</v>
      </c>
      <c r="G52" s="26">
        <f t="shared" si="8"/>
        <v>100</v>
      </c>
      <c r="H52" s="26">
        <f t="shared" si="8"/>
        <v>100.00000000000001</v>
      </c>
      <c r="I52" s="26">
        <f t="shared" si="8"/>
        <v>100.00000000000001</v>
      </c>
      <c r="J52" s="27">
        <f t="shared" si="8"/>
        <v>100.00000000000001</v>
      </c>
      <c r="K52" s="36">
        <f t="shared" si="8"/>
        <v>100</v>
      </c>
      <c r="L52" s="37">
        <f t="shared" si="8"/>
        <v>100</v>
      </c>
      <c r="M52" s="37">
        <f t="shared" si="8"/>
        <v>99.999999999999972</v>
      </c>
      <c r="N52" s="37">
        <f t="shared" si="8"/>
        <v>99.999999999999972</v>
      </c>
      <c r="O52" s="37">
        <f t="shared" si="8"/>
        <v>99.999999999999972</v>
      </c>
      <c r="P52" s="37">
        <f t="shared" si="8"/>
        <v>99.999999999999972</v>
      </c>
      <c r="Q52" s="37">
        <f t="shared" si="8"/>
        <v>100</v>
      </c>
      <c r="R52" s="37">
        <f t="shared" si="8"/>
        <v>100</v>
      </c>
      <c r="S52" s="37">
        <f t="shared" si="8"/>
        <v>99.999999999999986</v>
      </c>
      <c r="T52" s="37">
        <f t="shared" si="8"/>
        <v>100.00000000000001</v>
      </c>
      <c r="U52" s="37">
        <f t="shared" si="8"/>
        <v>100.00000000000001</v>
      </c>
      <c r="V52" s="37">
        <f>SUM(V33:V51)-V34-V37-V38-V42-V48-V49</f>
        <v>100</v>
      </c>
      <c r="W52" s="37">
        <f>SUM(W33:W51)-W34-W37-W38-W42-W48-W49</f>
        <v>100</v>
      </c>
    </row>
    <row r="53" spans="1:23" ht="18" customHeight="1" x14ac:dyDescent="0.15">
      <c r="A53" s="19" t="s">
        <v>78</v>
      </c>
      <c r="B53" s="35" t="e">
        <f t="shared" ref="B53:S53" si="9">SUM(B33:B36)-B34</f>
        <v>#DIV/0!</v>
      </c>
      <c r="C53" s="26" t="e">
        <f t="shared" si="9"/>
        <v>#DIV/0!</v>
      </c>
      <c r="D53" s="26">
        <f t="shared" si="9"/>
        <v>31.239196313019804</v>
      </c>
      <c r="E53" s="26">
        <f t="shared" si="9"/>
        <v>32.349958775738287</v>
      </c>
      <c r="F53" s="26">
        <f t="shared" si="9"/>
        <v>34.937858056516944</v>
      </c>
      <c r="G53" s="26">
        <f t="shared" si="9"/>
        <v>34.692766653431192</v>
      </c>
      <c r="H53" s="26">
        <f t="shared" si="9"/>
        <v>36.523207962043102</v>
      </c>
      <c r="I53" s="26">
        <f t="shared" si="9"/>
        <v>38.265926077091891</v>
      </c>
      <c r="J53" s="27">
        <f t="shared" si="9"/>
        <v>40.383596673434852</v>
      </c>
      <c r="K53" s="36">
        <f t="shared" si="9"/>
        <v>39.412377536371793</v>
      </c>
      <c r="L53" s="37">
        <f t="shared" si="9"/>
        <v>37.369125603013288</v>
      </c>
      <c r="M53" s="37">
        <f t="shared" si="9"/>
        <v>38.636424300938238</v>
      </c>
      <c r="N53" s="37">
        <f t="shared" si="9"/>
        <v>39.142886257252385</v>
      </c>
      <c r="O53" s="37">
        <f t="shared" si="9"/>
        <v>40.071171233342199</v>
      </c>
      <c r="P53" s="37">
        <f t="shared" si="9"/>
        <v>38.278960065998746</v>
      </c>
      <c r="Q53" s="37">
        <f t="shared" si="9"/>
        <v>44.828109018766767</v>
      </c>
      <c r="R53" s="37">
        <f t="shared" si="9"/>
        <v>43.436630061200518</v>
      </c>
      <c r="S53" s="37">
        <f t="shared" si="9"/>
        <v>43.506870061835215</v>
      </c>
      <c r="T53" s="37">
        <f>SUM(T33:T36)-T34</f>
        <v>45.831752083104348</v>
      </c>
      <c r="U53" s="37">
        <f>SUM(U33:U36)-U34</f>
        <v>45.184598110735564</v>
      </c>
      <c r="V53" s="37">
        <f>SUM(V33:V36)-V34</f>
        <v>39.986161639910932</v>
      </c>
      <c r="W53" s="37">
        <f>SUM(W33:W36)-W34</f>
        <v>43.052270766092171</v>
      </c>
    </row>
    <row r="54" spans="1:23" ht="18" customHeight="1" x14ac:dyDescent="0.15">
      <c r="A54" s="19" t="s">
        <v>79</v>
      </c>
      <c r="B54" s="35" t="e">
        <f t="shared" ref="B54:R54" si="10">+B47+B50+B51</f>
        <v>#DIV/0!</v>
      </c>
      <c r="C54" s="26" t="e">
        <f t="shared" si="10"/>
        <v>#DIV/0!</v>
      </c>
      <c r="D54" s="26">
        <f t="shared" si="10"/>
        <v>33.780795210316604</v>
      </c>
      <c r="E54" s="26">
        <f t="shared" si="10"/>
        <v>34.983199205728319</v>
      </c>
      <c r="F54" s="26">
        <f t="shared" si="10"/>
        <v>29.74573269446087</v>
      </c>
      <c r="G54" s="26">
        <f t="shared" si="10"/>
        <v>30.301090835217753</v>
      </c>
      <c r="H54" s="26">
        <f t="shared" si="10"/>
        <v>29.086832881351427</v>
      </c>
      <c r="I54" s="26">
        <f t="shared" si="10"/>
        <v>26.106713587544629</v>
      </c>
      <c r="J54" s="27">
        <f t="shared" si="10"/>
        <v>23.43522756282659</v>
      </c>
      <c r="K54" s="36">
        <f t="shared" si="10"/>
        <v>24.913775888791655</v>
      </c>
      <c r="L54" s="37">
        <f t="shared" si="10"/>
        <v>25.08598406945848</v>
      </c>
      <c r="M54" s="37">
        <f t="shared" si="10"/>
        <v>22.294555634625624</v>
      </c>
      <c r="N54" s="37">
        <f t="shared" si="10"/>
        <v>22.023256169544275</v>
      </c>
      <c r="O54" s="37">
        <f t="shared" si="10"/>
        <v>18.856667474730635</v>
      </c>
      <c r="P54" s="37">
        <f t="shared" si="10"/>
        <v>19.832194967742975</v>
      </c>
      <c r="Q54" s="37">
        <f t="shared" si="10"/>
        <v>12.919372060721351</v>
      </c>
      <c r="R54" s="37">
        <f t="shared" si="10"/>
        <v>14.865281506483344</v>
      </c>
      <c r="S54" s="37">
        <f>+S47+S50+S51</f>
        <v>11.98992966560111</v>
      </c>
      <c r="T54" s="37">
        <f>+T47+T50+T51</f>
        <v>9.5258780277567254</v>
      </c>
      <c r="U54" s="37">
        <f>+U47+U50+U51</f>
        <v>8.2186146909126023</v>
      </c>
      <c r="V54" s="37">
        <f>+V47+V50+V51</f>
        <v>13.268554197758206</v>
      </c>
      <c r="W54" s="37">
        <f>+W47+W50+W51</f>
        <v>11.681483373815503</v>
      </c>
    </row>
    <row r="55" spans="1:23" ht="18" customHeight="1" x14ac:dyDescent="0.15"/>
    <row r="56" spans="1:23" ht="18" customHeight="1" x14ac:dyDescent="0.15"/>
    <row r="57" spans="1:23" ht="18" customHeight="1" x14ac:dyDescent="0.15"/>
    <row r="58" spans="1:23" ht="18" customHeight="1" x14ac:dyDescent="0.15"/>
    <row r="59" spans="1:23" ht="18" customHeight="1" x14ac:dyDescent="0.15"/>
    <row r="60" spans="1:23" ht="18" customHeight="1" x14ac:dyDescent="0.15"/>
    <row r="61" spans="1:23" ht="18" customHeight="1" x14ac:dyDescent="0.15"/>
    <row r="62" spans="1:23" ht="18" customHeight="1" x14ac:dyDescent="0.15"/>
    <row r="63" spans="1:23" ht="18" customHeight="1" x14ac:dyDescent="0.15"/>
    <row r="64" spans="1:23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8" customHeight="1" x14ac:dyDescent="0.15"/>
    <row r="179" ht="18" customHeight="1" x14ac:dyDescent="0.15"/>
    <row r="180" ht="18" customHeight="1" x14ac:dyDescent="0.15"/>
    <row r="181" ht="18" customHeight="1" x14ac:dyDescent="0.15"/>
    <row r="182" ht="18" customHeight="1" x14ac:dyDescent="0.15"/>
    <row r="183" ht="18" customHeight="1" x14ac:dyDescent="0.15"/>
    <row r="184" ht="18" customHeight="1" x14ac:dyDescent="0.15"/>
    <row r="185" ht="18" customHeight="1" x14ac:dyDescent="0.15"/>
    <row r="186" ht="18" customHeight="1" x14ac:dyDescent="0.15"/>
    <row r="187" ht="18" customHeight="1" x14ac:dyDescent="0.15"/>
    <row r="188" ht="18" customHeight="1" x14ac:dyDescent="0.15"/>
    <row r="189" ht="18" customHeight="1" x14ac:dyDescent="0.15"/>
    <row r="190" ht="18" customHeight="1" x14ac:dyDescent="0.15"/>
    <row r="191" ht="18" customHeight="1" x14ac:dyDescent="0.15"/>
    <row r="192" ht="18" customHeight="1" x14ac:dyDescent="0.15"/>
    <row r="193" ht="18" customHeight="1" x14ac:dyDescent="0.15"/>
    <row r="194" ht="18" customHeight="1" x14ac:dyDescent="0.15"/>
    <row r="195" ht="18" customHeight="1" x14ac:dyDescent="0.15"/>
    <row r="196" ht="18" customHeight="1" x14ac:dyDescent="0.15"/>
    <row r="197" ht="18" customHeight="1" x14ac:dyDescent="0.15"/>
    <row r="198" ht="18" customHeight="1" x14ac:dyDescent="0.15"/>
    <row r="199" ht="18" customHeight="1" x14ac:dyDescent="0.15"/>
    <row r="200" ht="18" customHeight="1" x14ac:dyDescent="0.15"/>
    <row r="201" ht="18" customHeight="1" x14ac:dyDescent="0.15"/>
    <row r="202" ht="18" customHeight="1" x14ac:dyDescent="0.15"/>
    <row r="203" ht="18" customHeight="1" x14ac:dyDescent="0.15"/>
    <row r="204" ht="18" customHeight="1" x14ac:dyDescent="0.15"/>
    <row r="205" ht="18" customHeight="1" x14ac:dyDescent="0.15"/>
    <row r="206" ht="18" customHeight="1" x14ac:dyDescent="0.15"/>
    <row r="207" ht="18" customHeight="1" x14ac:dyDescent="0.15"/>
    <row r="208" ht="18" customHeight="1" x14ac:dyDescent="0.15"/>
    <row r="209" ht="18" customHeight="1" x14ac:dyDescent="0.15"/>
    <row r="210" ht="18" customHeight="1" x14ac:dyDescent="0.15"/>
    <row r="211" ht="18" customHeight="1" x14ac:dyDescent="0.15"/>
    <row r="212" ht="18" customHeight="1" x14ac:dyDescent="0.15"/>
    <row r="213" ht="18" customHeight="1" x14ac:dyDescent="0.15"/>
    <row r="214" ht="18" customHeight="1" x14ac:dyDescent="0.15"/>
    <row r="215" ht="18" customHeight="1" x14ac:dyDescent="0.15"/>
    <row r="216" ht="18" customHeight="1" x14ac:dyDescent="0.15"/>
    <row r="217" ht="18" customHeight="1" x14ac:dyDescent="0.15"/>
    <row r="218" ht="18" customHeight="1" x14ac:dyDescent="0.15"/>
    <row r="219" ht="18" customHeight="1" x14ac:dyDescent="0.15"/>
    <row r="220" ht="18" customHeight="1" x14ac:dyDescent="0.15"/>
    <row r="221" ht="18" customHeight="1" x14ac:dyDescent="0.15"/>
    <row r="222" ht="18" customHeight="1" x14ac:dyDescent="0.15"/>
    <row r="223" ht="18" customHeight="1" x14ac:dyDescent="0.15"/>
    <row r="224" ht="18" customHeight="1" x14ac:dyDescent="0.15"/>
    <row r="225" ht="18" customHeight="1" x14ac:dyDescent="0.15"/>
    <row r="226" ht="18" customHeight="1" x14ac:dyDescent="0.15"/>
    <row r="227" ht="18" customHeight="1" x14ac:dyDescent="0.15"/>
    <row r="228" ht="18" customHeight="1" x14ac:dyDescent="0.15"/>
    <row r="229" ht="18" customHeight="1" x14ac:dyDescent="0.15"/>
    <row r="230" ht="18" customHeight="1" x14ac:dyDescent="0.15"/>
    <row r="231" ht="18" customHeight="1" x14ac:dyDescent="0.15"/>
    <row r="232" ht="18" customHeight="1" x14ac:dyDescent="0.15"/>
    <row r="233" ht="18" customHeight="1" x14ac:dyDescent="0.15"/>
    <row r="234" ht="18" customHeight="1" x14ac:dyDescent="0.15"/>
    <row r="235" ht="18" customHeight="1" x14ac:dyDescent="0.15"/>
    <row r="236" ht="18" customHeight="1" x14ac:dyDescent="0.15"/>
    <row r="237" ht="18" customHeight="1" x14ac:dyDescent="0.15"/>
    <row r="238" ht="18" customHeight="1" x14ac:dyDescent="0.15"/>
    <row r="239" ht="18" customHeight="1" x14ac:dyDescent="0.15"/>
    <row r="240" ht="18" customHeight="1" x14ac:dyDescent="0.15"/>
    <row r="241" ht="18" customHeight="1" x14ac:dyDescent="0.15"/>
    <row r="242" ht="18" customHeight="1" x14ac:dyDescent="0.15"/>
    <row r="243" ht="18" customHeight="1" x14ac:dyDescent="0.15"/>
    <row r="244" ht="18" customHeight="1" x14ac:dyDescent="0.15"/>
    <row r="245" ht="18" customHeight="1" x14ac:dyDescent="0.15"/>
    <row r="246" ht="18" customHeight="1" x14ac:dyDescent="0.15"/>
    <row r="247" ht="18" customHeight="1" x14ac:dyDescent="0.15"/>
    <row r="248" ht="18" customHeight="1" x14ac:dyDescent="0.15"/>
    <row r="249" ht="18" customHeight="1" x14ac:dyDescent="0.15"/>
    <row r="250" ht="18" customHeight="1" x14ac:dyDescent="0.15"/>
    <row r="251" ht="18" customHeight="1" x14ac:dyDescent="0.15"/>
    <row r="252" ht="18" customHeight="1" x14ac:dyDescent="0.15"/>
    <row r="253" ht="18" customHeight="1" x14ac:dyDescent="0.15"/>
    <row r="254" ht="18" customHeight="1" x14ac:dyDescent="0.15"/>
    <row r="255" ht="18" customHeight="1" x14ac:dyDescent="0.15"/>
    <row r="256" ht="18" customHeight="1" x14ac:dyDescent="0.15"/>
    <row r="257" ht="18" customHeight="1" x14ac:dyDescent="0.15"/>
    <row r="258" ht="18" customHeight="1" x14ac:dyDescent="0.15"/>
    <row r="259" ht="18" customHeight="1" x14ac:dyDescent="0.15"/>
    <row r="260" ht="18" customHeight="1" x14ac:dyDescent="0.15"/>
    <row r="261" ht="18" customHeight="1" x14ac:dyDescent="0.15"/>
    <row r="262" ht="18" customHeight="1" x14ac:dyDescent="0.15"/>
    <row r="263" ht="18" customHeight="1" x14ac:dyDescent="0.15"/>
    <row r="264" ht="18" customHeight="1" x14ac:dyDescent="0.15"/>
    <row r="265" ht="18" customHeight="1" x14ac:dyDescent="0.15"/>
    <row r="266" ht="18" customHeight="1" x14ac:dyDescent="0.15"/>
    <row r="267" ht="18" customHeight="1" x14ac:dyDescent="0.15"/>
    <row r="268" ht="18" customHeight="1" x14ac:dyDescent="0.15"/>
    <row r="269" ht="18" customHeight="1" x14ac:dyDescent="0.15"/>
    <row r="270" ht="18" customHeight="1" x14ac:dyDescent="0.15"/>
    <row r="271" ht="18" customHeight="1" x14ac:dyDescent="0.15"/>
    <row r="272" ht="18" customHeight="1" x14ac:dyDescent="0.15"/>
    <row r="273" ht="18" customHeight="1" x14ac:dyDescent="0.15"/>
    <row r="274" ht="18" customHeight="1" x14ac:dyDescent="0.15"/>
  </sheetData>
  <phoneticPr fontId="2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W274"/>
  <sheetViews>
    <sheetView topLeftCell="F16" workbookViewId="0">
      <selection activeCell="W30" sqref="W30"/>
    </sheetView>
  </sheetViews>
  <sheetFormatPr defaultColWidth="9" defaultRowHeight="12" x14ac:dyDescent="0.15"/>
  <cols>
    <col min="1" max="1" width="25.21875" style="18" customWidth="1"/>
    <col min="2" max="2" width="8.6640625" style="22" customWidth="1"/>
    <col min="3" max="9" width="8.6640625" style="18" customWidth="1"/>
    <col min="10" max="11" width="8.6640625" style="20" customWidth="1"/>
    <col min="12" max="21" width="8.6640625" style="18" customWidth="1"/>
    <col min="22" max="16384" width="9" style="18"/>
  </cols>
  <sheetData>
    <row r="1" spans="1:23" ht="18" customHeight="1" x14ac:dyDescent="0.2">
      <c r="A1" s="33" t="s">
        <v>98</v>
      </c>
      <c r="L1" s="34" t="str">
        <f>[2]財政指標!$M$1</f>
        <v>西方町</v>
      </c>
      <c r="T1" s="29"/>
      <c r="V1" s="34" t="str">
        <f>[2]財政指標!$M$1</f>
        <v>西方町</v>
      </c>
    </row>
    <row r="2" spans="1:23" ht="18" customHeight="1" x14ac:dyDescent="0.15">
      <c r="M2" s="22" t="s">
        <v>169</v>
      </c>
      <c r="U2" s="22"/>
      <c r="W2" s="22" t="s">
        <v>169</v>
      </c>
    </row>
    <row r="3" spans="1:23" ht="18" customHeight="1" x14ac:dyDescent="0.15">
      <c r="A3" s="15"/>
      <c r="B3" s="21" t="s">
        <v>10</v>
      </c>
      <c r="C3" s="15" t="s">
        <v>9</v>
      </c>
      <c r="D3" s="15" t="s">
        <v>8</v>
      </c>
      <c r="E3" s="15" t="s">
        <v>7</v>
      </c>
      <c r="F3" s="15" t="s">
        <v>6</v>
      </c>
      <c r="G3" s="15" t="s">
        <v>5</v>
      </c>
      <c r="H3" s="15" t="s">
        <v>4</v>
      </c>
      <c r="I3" s="15" t="s">
        <v>3</v>
      </c>
      <c r="J3" s="17" t="s">
        <v>165</v>
      </c>
      <c r="K3" s="17" t="s">
        <v>166</v>
      </c>
      <c r="L3" s="15" t="s">
        <v>83</v>
      </c>
      <c r="M3" s="15" t="s">
        <v>174</v>
      </c>
      <c r="N3" s="15" t="s">
        <v>182</v>
      </c>
      <c r="O3" s="15" t="s">
        <v>186</v>
      </c>
      <c r="P3" s="2" t="s">
        <v>213</v>
      </c>
      <c r="Q3" s="2" t="s">
        <v>214</v>
      </c>
      <c r="R3" s="2" t="s">
        <v>215</v>
      </c>
      <c r="S3" s="2" t="s">
        <v>216</v>
      </c>
      <c r="T3" s="2" t="s">
        <v>217</v>
      </c>
      <c r="U3" s="2" t="s">
        <v>218</v>
      </c>
      <c r="V3" s="2" t="s">
        <v>280</v>
      </c>
      <c r="W3" s="2" t="s">
        <v>281</v>
      </c>
    </row>
    <row r="4" spans="1:23" ht="18" customHeight="1" x14ac:dyDescent="0.15">
      <c r="A4" s="19" t="s">
        <v>60</v>
      </c>
      <c r="B4" s="19"/>
      <c r="C4" s="15"/>
      <c r="D4" s="15">
        <v>587162</v>
      </c>
      <c r="E4" s="15">
        <v>671126</v>
      </c>
      <c r="F4" s="15">
        <v>744414</v>
      </c>
      <c r="G4" s="15">
        <v>752751</v>
      </c>
      <c r="H4" s="15">
        <v>769474</v>
      </c>
      <c r="I4" s="15">
        <v>812721</v>
      </c>
      <c r="J4" s="17">
        <v>845085</v>
      </c>
      <c r="K4" s="16">
        <v>879153</v>
      </c>
      <c r="L4" s="19">
        <v>879512</v>
      </c>
      <c r="M4" s="19">
        <v>829204</v>
      </c>
      <c r="N4" s="19">
        <v>848313</v>
      </c>
      <c r="O4" s="19">
        <v>839271</v>
      </c>
      <c r="P4" s="19">
        <v>805610</v>
      </c>
      <c r="Q4" s="19">
        <v>801583</v>
      </c>
      <c r="R4" s="19">
        <v>791783</v>
      </c>
      <c r="S4" s="19">
        <v>783377</v>
      </c>
      <c r="T4" s="19">
        <v>758268</v>
      </c>
      <c r="U4" s="19">
        <v>739053</v>
      </c>
      <c r="V4" s="15">
        <v>712538</v>
      </c>
      <c r="W4" s="15">
        <v>674645</v>
      </c>
    </row>
    <row r="5" spans="1:23" ht="18" customHeight="1" x14ac:dyDescent="0.15">
      <c r="A5" s="19" t="s">
        <v>61</v>
      </c>
      <c r="B5" s="19"/>
      <c r="C5" s="15"/>
      <c r="D5" s="15">
        <v>383600</v>
      </c>
      <c r="E5" s="15">
        <v>434099</v>
      </c>
      <c r="F5" s="15">
        <v>482181</v>
      </c>
      <c r="G5" s="15">
        <v>490676</v>
      </c>
      <c r="H5" s="15">
        <v>501674</v>
      </c>
      <c r="I5" s="15">
        <v>533486</v>
      </c>
      <c r="J5" s="17">
        <v>562667</v>
      </c>
      <c r="K5" s="16">
        <v>577868</v>
      </c>
      <c r="L5" s="19">
        <v>571286</v>
      </c>
      <c r="M5" s="19">
        <v>553727</v>
      </c>
      <c r="N5" s="19">
        <v>558603</v>
      </c>
      <c r="O5" s="19">
        <v>548257</v>
      </c>
      <c r="P5" s="19">
        <v>523132</v>
      </c>
      <c r="Q5" s="19">
        <v>517584</v>
      </c>
      <c r="R5" s="19">
        <v>524045</v>
      </c>
      <c r="S5" s="19">
        <v>519417</v>
      </c>
      <c r="T5" s="19">
        <v>495702</v>
      </c>
      <c r="U5" s="19">
        <v>486160</v>
      </c>
      <c r="V5" s="15">
        <v>463286</v>
      </c>
      <c r="W5" s="15">
        <v>413101</v>
      </c>
    </row>
    <row r="6" spans="1:23" ht="18" customHeight="1" x14ac:dyDescent="0.15">
      <c r="A6" s="19" t="s">
        <v>62</v>
      </c>
      <c r="B6" s="19"/>
      <c r="C6" s="15"/>
      <c r="D6" s="15">
        <v>13466</v>
      </c>
      <c r="E6" s="15">
        <v>18078</v>
      </c>
      <c r="F6" s="15">
        <v>51006</v>
      </c>
      <c r="G6" s="15">
        <v>50523</v>
      </c>
      <c r="H6" s="15">
        <v>51493</v>
      </c>
      <c r="I6" s="15">
        <v>61832</v>
      </c>
      <c r="J6" s="17">
        <v>99284</v>
      </c>
      <c r="K6" s="20">
        <v>125941</v>
      </c>
      <c r="L6" s="19">
        <v>126454</v>
      </c>
      <c r="M6" s="19">
        <v>75502</v>
      </c>
      <c r="N6" s="19">
        <v>83288</v>
      </c>
      <c r="O6" s="19">
        <v>90593</v>
      </c>
      <c r="P6" s="19">
        <v>120764</v>
      </c>
      <c r="Q6" s="19">
        <v>131576</v>
      </c>
      <c r="R6" s="19">
        <v>140652</v>
      </c>
      <c r="S6" s="19">
        <v>140554</v>
      </c>
      <c r="T6" s="19">
        <v>151285</v>
      </c>
      <c r="U6" s="19">
        <v>148340</v>
      </c>
      <c r="V6" s="15">
        <v>158742</v>
      </c>
      <c r="W6" s="15">
        <v>223533</v>
      </c>
    </row>
    <row r="7" spans="1:23" ht="18" customHeight="1" x14ac:dyDescent="0.15">
      <c r="A7" s="19" t="s">
        <v>63</v>
      </c>
      <c r="B7" s="19"/>
      <c r="C7" s="15"/>
      <c r="D7" s="15">
        <v>118124</v>
      </c>
      <c r="E7" s="15">
        <v>126174</v>
      </c>
      <c r="F7" s="15">
        <v>138556</v>
      </c>
      <c r="G7" s="15">
        <v>149283</v>
      </c>
      <c r="H7" s="15">
        <v>162841</v>
      </c>
      <c r="I7" s="15">
        <v>178664</v>
      </c>
      <c r="J7" s="17">
        <v>197743</v>
      </c>
      <c r="K7" s="16">
        <v>214213</v>
      </c>
      <c r="L7" s="19">
        <v>230711</v>
      </c>
      <c r="M7" s="19">
        <v>251589</v>
      </c>
      <c r="N7" s="19">
        <v>271727</v>
      </c>
      <c r="O7" s="19">
        <v>260729</v>
      </c>
      <c r="P7" s="19">
        <v>254659</v>
      </c>
      <c r="Q7" s="19">
        <v>267291</v>
      </c>
      <c r="R7" s="19">
        <v>269045</v>
      </c>
      <c r="S7" s="19">
        <v>284352</v>
      </c>
      <c r="T7" s="19">
        <v>326859</v>
      </c>
      <c r="U7" s="19">
        <v>342805</v>
      </c>
      <c r="V7" s="15">
        <v>305023</v>
      </c>
      <c r="W7" s="15">
        <v>283604</v>
      </c>
    </row>
    <row r="8" spans="1:23" ht="18" customHeight="1" x14ac:dyDescent="0.15">
      <c r="A8" s="19" t="s">
        <v>64</v>
      </c>
      <c r="B8" s="19"/>
      <c r="C8" s="15"/>
      <c r="D8" s="15">
        <v>118124</v>
      </c>
      <c r="E8" s="15">
        <v>126174</v>
      </c>
      <c r="F8" s="15">
        <v>138556</v>
      </c>
      <c r="G8" s="15">
        <v>149283</v>
      </c>
      <c r="H8" s="15">
        <v>162841</v>
      </c>
      <c r="I8" s="15">
        <v>178664</v>
      </c>
      <c r="J8" s="17">
        <v>197743</v>
      </c>
      <c r="K8" s="16">
        <v>214213</v>
      </c>
      <c r="L8" s="19">
        <v>230711</v>
      </c>
      <c r="M8" s="19">
        <v>251589</v>
      </c>
      <c r="N8" s="19">
        <v>271727</v>
      </c>
      <c r="O8" s="19">
        <v>260605</v>
      </c>
      <c r="P8" s="19">
        <v>253158</v>
      </c>
      <c r="Q8" s="19">
        <v>267291</v>
      </c>
      <c r="R8" s="19">
        <v>269045</v>
      </c>
      <c r="S8" s="19">
        <v>284352</v>
      </c>
      <c r="T8" s="19">
        <v>326859</v>
      </c>
      <c r="U8" s="19">
        <v>342805</v>
      </c>
      <c r="V8" s="15">
        <v>305023</v>
      </c>
      <c r="W8" s="15">
        <v>283604</v>
      </c>
    </row>
    <row r="9" spans="1:23" ht="18" customHeight="1" x14ac:dyDescent="0.15">
      <c r="A9" s="19" t="s">
        <v>65</v>
      </c>
      <c r="B9" s="19"/>
      <c r="C9" s="15"/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7">
        <v>0</v>
      </c>
      <c r="K9" s="16">
        <v>0</v>
      </c>
      <c r="L9" s="19">
        <v>0</v>
      </c>
      <c r="M9" s="19">
        <v>0</v>
      </c>
      <c r="N9" s="19">
        <v>0</v>
      </c>
      <c r="O9" s="19">
        <v>124</v>
      </c>
      <c r="P9" s="19">
        <v>1501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5">
        <v>0</v>
      </c>
      <c r="W9" s="15">
        <v>0</v>
      </c>
    </row>
    <row r="10" spans="1:23" ht="18" customHeight="1" x14ac:dyDescent="0.15">
      <c r="A10" s="19" t="s">
        <v>66</v>
      </c>
      <c r="B10" s="19"/>
      <c r="C10" s="15"/>
      <c r="D10" s="15">
        <v>235303</v>
      </c>
      <c r="E10" s="15">
        <v>284655</v>
      </c>
      <c r="F10" s="15">
        <v>281745</v>
      </c>
      <c r="G10" s="15">
        <v>289506</v>
      </c>
      <c r="H10" s="15">
        <v>307617</v>
      </c>
      <c r="I10" s="15">
        <v>304119</v>
      </c>
      <c r="J10" s="17">
        <v>333968</v>
      </c>
      <c r="K10" s="16">
        <v>319319</v>
      </c>
      <c r="L10" s="19">
        <v>329971</v>
      </c>
      <c r="M10" s="19">
        <v>340455</v>
      </c>
      <c r="N10" s="19">
        <v>370078</v>
      </c>
      <c r="O10" s="19">
        <v>439657</v>
      </c>
      <c r="P10" s="19">
        <v>353274</v>
      </c>
      <c r="Q10" s="19">
        <v>336378</v>
      </c>
      <c r="R10" s="19">
        <v>296873</v>
      </c>
      <c r="S10" s="19">
        <v>306679</v>
      </c>
      <c r="T10" s="19">
        <v>329660</v>
      </c>
      <c r="U10" s="19">
        <v>328310</v>
      </c>
      <c r="V10" s="15">
        <v>436296</v>
      </c>
      <c r="W10" s="15">
        <v>503720</v>
      </c>
    </row>
    <row r="11" spans="1:23" ht="18" customHeight="1" x14ac:dyDescent="0.15">
      <c r="A11" s="19" t="s">
        <v>67</v>
      </c>
      <c r="B11" s="19"/>
      <c r="C11" s="15"/>
      <c r="D11" s="15">
        <v>19638</v>
      </c>
      <c r="E11" s="15">
        <v>14379</v>
      </c>
      <c r="F11" s="15">
        <v>16087</v>
      </c>
      <c r="G11" s="15">
        <v>13787</v>
      </c>
      <c r="H11" s="15">
        <v>10348</v>
      </c>
      <c r="I11" s="15">
        <v>11081</v>
      </c>
      <c r="J11" s="17">
        <v>11367</v>
      </c>
      <c r="K11" s="17">
        <v>15295</v>
      </c>
      <c r="L11" s="19">
        <v>16155</v>
      </c>
      <c r="M11" s="19">
        <v>15492</v>
      </c>
      <c r="N11" s="19">
        <v>21587</v>
      </c>
      <c r="O11" s="19">
        <v>19852</v>
      </c>
      <c r="P11" s="19">
        <v>12936</v>
      </c>
      <c r="Q11" s="19">
        <v>8854</v>
      </c>
      <c r="R11" s="19">
        <v>11298</v>
      </c>
      <c r="S11" s="19">
        <v>16561</v>
      </c>
      <c r="T11" s="19">
        <v>12593</v>
      </c>
      <c r="U11" s="19">
        <v>17555</v>
      </c>
      <c r="V11" s="15">
        <v>23140</v>
      </c>
      <c r="W11" s="15">
        <v>17381</v>
      </c>
    </row>
    <row r="12" spans="1:23" ht="18" customHeight="1" x14ac:dyDescent="0.15">
      <c r="A12" s="19" t="s">
        <v>68</v>
      </c>
      <c r="B12" s="19"/>
      <c r="C12" s="15"/>
      <c r="D12" s="15">
        <v>324097</v>
      </c>
      <c r="E12" s="15">
        <v>399907</v>
      </c>
      <c r="F12" s="15">
        <v>447204</v>
      </c>
      <c r="G12" s="15">
        <v>409752</v>
      </c>
      <c r="H12" s="15">
        <v>410956</v>
      </c>
      <c r="I12" s="15">
        <v>432382</v>
      </c>
      <c r="J12" s="17">
        <v>455018</v>
      </c>
      <c r="K12" s="17">
        <v>443610</v>
      </c>
      <c r="L12" s="19">
        <v>475632</v>
      </c>
      <c r="M12" s="19">
        <v>451106</v>
      </c>
      <c r="N12" s="19">
        <v>449516</v>
      </c>
      <c r="O12" s="19">
        <v>457733</v>
      </c>
      <c r="P12" s="19">
        <v>422172</v>
      </c>
      <c r="Q12" s="19">
        <v>366910</v>
      </c>
      <c r="R12" s="19">
        <v>358667</v>
      </c>
      <c r="S12" s="19">
        <v>388934</v>
      </c>
      <c r="T12" s="19">
        <v>376934</v>
      </c>
      <c r="U12" s="19">
        <v>441185</v>
      </c>
      <c r="V12" s="15">
        <v>570114</v>
      </c>
      <c r="W12" s="15">
        <v>427071</v>
      </c>
    </row>
    <row r="13" spans="1:23" ht="18" customHeight="1" x14ac:dyDescent="0.15">
      <c r="A13" s="19" t="s">
        <v>69</v>
      </c>
      <c r="B13" s="19"/>
      <c r="C13" s="15"/>
      <c r="D13" s="15">
        <v>176559</v>
      </c>
      <c r="E13" s="15">
        <v>165777</v>
      </c>
      <c r="F13" s="15">
        <v>175485</v>
      </c>
      <c r="G13" s="15">
        <v>187324</v>
      </c>
      <c r="H13" s="15">
        <v>175301</v>
      </c>
      <c r="I13" s="15">
        <v>181060</v>
      </c>
      <c r="J13" s="17">
        <v>181282</v>
      </c>
      <c r="K13" s="17">
        <v>185791</v>
      </c>
      <c r="L13" s="19">
        <v>196025</v>
      </c>
      <c r="M13" s="19">
        <v>201710</v>
      </c>
      <c r="N13" s="19">
        <v>211486</v>
      </c>
      <c r="O13" s="19">
        <v>216731</v>
      </c>
      <c r="P13" s="19">
        <v>200715</v>
      </c>
      <c r="Q13" s="19">
        <v>189002</v>
      </c>
      <c r="R13" s="19">
        <v>209971</v>
      </c>
      <c r="S13" s="19">
        <v>227076</v>
      </c>
      <c r="T13" s="19">
        <v>234360</v>
      </c>
      <c r="U13" s="19">
        <v>240100</v>
      </c>
      <c r="V13" s="15">
        <v>248197</v>
      </c>
      <c r="W13" s="15">
        <v>255251</v>
      </c>
    </row>
    <row r="14" spans="1:23" ht="18" customHeight="1" x14ac:dyDescent="0.15">
      <c r="A14" s="19" t="s">
        <v>70</v>
      </c>
      <c r="B14" s="19"/>
      <c r="C14" s="15"/>
      <c r="D14" s="15">
        <v>242124</v>
      </c>
      <c r="E14" s="15">
        <v>207546</v>
      </c>
      <c r="F14" s="15">
        <v>212586</v>
      </c>
      <c r="G14" s="15">
        <v>171970</v>
      </c>
      <c r="H14" s="15">
        <v>262806</v>
      </c>
      <c r="I14" s="15">
        <v>223230</v>
      </c>
      <c r="J14" s="17">
        <v>243012</v>
      </c>
      <c r="K14" s="17">
        <v>221142</v>
      </c>
      <c r="L14" s="19">
        <v>233579</v>
      </c>
      <c r="M14" s="19">
        <v>292186</v>
      </c>
      <c r="N14" s="19">
        <v>320280</v>
      </c>
      <c r="O14" s="19">
        <v>309487</v>
      </c>
      <c r="P14" s="19">
        <v>340103</v>
      </c>
      <c r="Q14" s="19">
        <v>308369</v>
      </c>
      <c r="R14" s="19">
        <v>289631</v>
      </c>
      <c r="S14" s="19">
        <v>342904</v>
      </c>
      <c r="T14" s="19">
        <v>315466</v>
      </c>
      <c r="U14" s="19">
        <v>295521</v>
      </c>
      <c r="V14" s="15">
        <v>297047</v>
      </c>
      <c r="W14" s="15">
        <v>285375</v>
      </c>
    </row>
    <row r="15" spans="1:23" ht="18" customHeight="1" x14ac:dyDescent="0.15">
      <c r="A15" s="19" t="s">
        <v>71</v>
      </c>
      <c r="B15" s="19"/>
      <c r="C15" s="15"/>
      <c r="D15" s="15">
        <v>306802</v>
      </c>
      <c r="E15" s="15">
        <v>227713</v>
      </c>
      <c r="F15" s="15">
        <v>170567</v>
      </c>
      <c r="G15" s="15">
        <v>173539</v>
      </c>
      <c r="H15" s="15">
        <v>139066</v>
      </c>
      <c r="I15" s="15">
        <v>26145</v>
      </c>
      <c r="J15" s="17">
        <v>5835</v>
      </c>
      <c r="K15" s="16">
        <v>158341</v>
      </c>
      <c r="L15" s="19">
        <v>59506</v>
      </c>
      <c r="M15" s="19">
        <v>5188</v>
      </c>
      <c r="N15" s="19">
        <v>4128</v>
      </c>
      <c r="O15" s="19">
        <v>2902</v>
      </c>
      <c r="P15" s="19">
        <v>94813</v>
      </c>
      <c r="Q15" s="19">
        <v>37167</v>
      </c>
      <c r="R15" s="19">
        <v>16483</v>
      </c>
      <c r="S15" s="19">
        <v>215</v>
      </c>
      <c r="T15" s="19">
        <v>2121</v>
      </c>
      <c r="U15" s="19">
        <v>25711</v>
      </c>
      <c r="V15" s="15">
        <v>106219</v>
      </c>
      <c r="W15" s="15">
        <v>233402</v>
      </c>
    </row>
    <row r="16" spans="1:23" ht="18" customHeight="1" x14ac:dyDescent="0.15">
      <c r="A16" s="19" t="s">
        <v>72</v>
      </c>
      <c r="B16" s="19"/>
      <c r="C16" s="15"/>
      <c r="D16" s="15">
        <v>50412</v>
      </c>
      <c r="E16" s="15">
        <v>91855</v>
      </c>
      <c r="F16" s="15">
        <v>22306</v>
      </c>
      <c r="G16" s="15">
        <v>17662</v>
      </c>
      <c r="H16" s="15">
        <v>15141</v>
      </c>
      <c r="I16" s="15">
        <v>20423</v>
      </c>
      <c r="J16" s="17">
        <v>45814</v>
      </c>
      <c r="K16" s="16">
        <v>68646</v>
      </c>
      <c r="L16" s="19">
        <v>24177</v>
      </c>
      <c r="M16" s="19">
        <v>22725</v>
      </c>
      <c r="N16" s="19">
        <v>22295</v>
      </c>
      <c r="O16" s="19">
        <v>24284</v>
      </c>
      <c r="P16" s="19">
        <v>25635</v>
      </c>
      <c r="Q16" s="19">
        <v>25118</v>
      </c>
      <c r="R16" s="19">
        <v>21598</v>
      </c>
      <c r="S16" s="19">
        <v>18932</v>
      </c>
      <c r="T16" s="19">
        <v>19897</v>
      </c>
      <c r="U16" s="19">
        <v>21413</v>
      </c>
      <c r="V16" s="15">
        <v>19649</v>
      </c>
      <c r="W16" s="15">
        <v>22755</v>
      </c>
    </row>
    <row r="17" spans="1:23" ht="18" customHeight="1" x14ac:dyDescent="0.15">
      <c r="A17" s="19" t="s">
        <v>80</v>
      </c>
      <c r="B17" s="19"/>
      <c r="C17" s="15"/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7">
        <v>0</v>
      </c>
      <c r="K17" s="16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5">
        <v>0</v>
      </c>
      <c r="W17" s="15">
        <v>0</v>
      </c>
    </row>
    <row r="18" spans="1:23" ht="18" customHeight="1" x14ac:dyDescent="0.15">
      <c r="A18" s="19" t="s">
        <v>176</v>
      </c>
      <c r="B18" s="19"/>
      <c r="C18" s="15"/>
      <c r="D18" s="15">
        <v>1290890</v>
      </c>
      <c r="E18" s="15">
        <v>1543489</v>
      </c>
      <c r="F18" s="15">
        <v>1304834</v>
      </c>
      <c r="G18" s="15">
        <v>843287</v>
      </c>
      <c r="H18" s="15">
        <v>910050</v>
      </c>
      <c r="I18" s="15">
        <v>678205</v>
      </c>
      <c r="J18" s="17">
        <v>538298</v>
      </c>
      <c r="K18" s="16">
        <v>673084</v>
      </c>
      <c r="L18" s="19">
        <v>961242</v>
      </c>
      <c r="M18" s="19">
        <v>377304</v>
      </c>
      <c r="N18" s="19">
        <v>435642</v>
      </c>
      <c r="O18" s="19">
        <v>701104</v>
      </c>
      <c r="P18" s="19">
        <v>1118571</v>
      </c>
      <c r="Q18" s="19">
        <v>286116</v>
      </c>
      <c r="R18" s="19">
        <v>81700</v>
      </c>
      <c r="S18" s="19">
        <v>90701</v>
      </c>
      <c r="T18" s="19">
        <v>129450</v>
      </c>
      <c r="U18" s="19">
        <v>260116</v>
      </c>
      <c r="V18" s="15">
        <v>759464</v>
      </c>
      <c r="W18" s="15">
        <v>536907</v>
      </c>
    </row>
    <row r="19" spans="1:23" ht="18" customHeight="1" x14ac:dyDescent="0.15">
      <c r="A19" s="19" t="s">
        <v>74</v>
      </c>
      <c r="B19" s="19"/>
      <c r="C19" s="15"/>
      <c r="D19" s="15">
        <v>95711</v>
      </c>
      <c r="E19" s="15">
        <v>102964</v>
      </c>
      <c r="F19" s="15">
        <v>111559</v>
      </c>
      <c r="G19" s="15">
        <v>57931</v>
      </c>
      <c r="H19" s="15">
        <v>237576</v>
      </c>
      <c r="I19" s="15">
        <v>182075</v>
      </c>
      <c r="J19" s="17">
        <v>108952</v>
      </c>
      <c r="K19" s="16">
        <v>51026</v>
      </c>
      <c r="L19" s="19">
        <v>384721</v>
      </c>
      <c r="M19" s="19">
        <v>35855</v>
      </c>
      <c r="N19" s="19">
        <v>28175</v>
      </c>
      <c r="O19" s="19">
        <v>131817</v>
      </c>
      <c r="P19" s="19">
        <v>9117</v>
      </c>
      <c r="Q19" s="19">
        <v>7347</v>
      </c>
      <c r="R19" s="19">
        <v>14151</v>
      </c>
      <c r="S19" s="19">
        <v>5412</v>
      </c>
      <c r="T19" s="19">
        <v>16684</v>
      </c>
      <c r="U19" s="19">
        <v>118522</v>
      </c>
      <c r="V19" s="15">
        <v>372167</v>
      </c>
      <c r="W19" s="15">
        <v>82042</v>
      </c>
    </row>
    <row r="20" spans="1:23" ht="18" customHeight="1" x14ac:dyDescent="0.15">
      <c r="A20" s="19" t="s">
        <v>75</v>
      </c>
      <c r="B20" s="19"/>
      <c r="C20" s="15"/>
      <c r="D20" s="15">
        <v>1194984</v>
      </c>
      <c r="E20" s="15">
        <v>1393806</v>
      </c>
      <c r="F20" s="15">
        <v>1128184</v>
      </c>
      <c r="G20" s="15">
        <v>741514</v>
      </c>
      <c r="H20" s="15">
        <v>559838</v>
      </c>
      <c r="I20" s="15">
        <v>454376</v>
      </c>
      <c r="J20" s="17">
        <v>394140</v>
      </c>
      <c r="K20" s="16">
        <v>587750</v>
      </c>
      <c r="L20" s="19">
        <v>517376</v>
      </c>
      <c r="M20" s="19">
        <v>303146</v>
      </c>
      <c r="N20" s="19">
        <v>367249</v>
      </c>
      <c r="O20" s="19">
        <v>537734</v>
      </c>
      <c r="P20" s="19">
        <v>1083579</v>
      </c>
      <c r="Q20" s="19">
        <v>264417</v>
      </c>
      <c r="R20" s="19">
        <v>52956</v>
      </c>
      <c r="S20" s="19">
        <v>75596</v>
      </c>
      <c r="T20" s="19">
        <v>102674</v>
      </c>
      <c r="U20" s="19">
        <v>137478</v>
      </c>
      <c r="V20" s="15">
        <v>387297</v>
      </c>
      <c r="W20" s="15">
        <v>453365</v>
      </c>
    </row>
    <row r="21" spans="1:23" ht="18" customHeight="1" x14ac:dyDescent="0.15">
      <c r="A21" s="19" t="s">
        <v>177</v>
      </c>
      <c r="B21" s="19"/>
      <c r="C21" s="15"/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7">
        <v>0</v>
      </c>
      <c r="K21" s="16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1</v>
      </c>
      <c r="R21" s="19">
        <v>1</v>
      </c>
      <c r="S21" s="19">
        <v>1</v>
      </c>
      <c r="T21" s="19">
        <v>1</v>
      </c>
      <c r="U21" s="19">
        <v>4391</v>
      </c>
      <c r="V21" s="15">
        <v>4391</v>
      </c>
      <c r="W21" s="15"/>
    </row>
    <row r="22" spans="1:23" ht="18" customHeight="1" x14ac:dyDescent="0.15">
      <c r="A22" s="19" t="s">
        <v>178</v>
      </c>
      <c r="B22" s="19"/>
      <c r="C22" s="15"/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7">
        <v>0</v>
      </c>
      <c r="K22" s="16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1</v>
      </c>
      <c r="R22" s="19">
        <v>1</v>
      </c>
      <c r="S22" s="19">
        <v>1</v>
      </c>
      <c r="T22" s="19">
        <v>1</v>
      </c>
      <c r="U22" s="19">
        <v>1</v>
      </c>
      <c r="V22" s="15">
        <v>1</v>
      </c>
      <c r="W22" s="15">
        <v>1</v>
      </c>
    </row>
    <row r="23" spans="1:23" ht="18" customHeight="1" x14ac:dyDescent="0.15">
      <c r="A23" s="19" t="s">
        <v>59</v>
      </c>
      <c r="B23" s="19">
        <f t="shared" ref="B23:U23" si="0">SUM(B4:B22)-B5-B8-B9-B13-B19-B20</f>
        <v>0</v>
      </c>
      <c r="C23" s="15">
        <f t="shared" si="0"/>
        <v>0</v>
      </c>
      <c r="D23" s="15">
        <f t="shared" si="0"/>
        <v>3188018</v>
      </c>
      <c r="E23" s="15">
        <f t="shared" si="0"/>
        <v>3584922</v>
      </c>
      <c r="F23" s="15">
        <f t="shared" si="0"/>
        <v>3389305</v>
      </c>
      <c r="G23" s="15">
        <f t="shared" si="0"/>
        <v>2872060</v>
      </c>
      <c r="H23" s="15">
        <f t="shared" si="0"/>
        <v>3039792</v>
      </c>
      <c r="I23" s="15">
        <f t="shared" si="0"/>
        <v>2748802</v>
      </c>
      <c r="J23" s="17">
        <f t="shared" si="0"/>
        <v>2775424</v>
      </c>
      <c r="K23" s="16">
        <f t="shared" si="0"/>
        <v>3118744</v>
      </c>
      <c r="L23" s="21">
        <f t="shared" si="0"/>
        <v>3336939</v>
      </c>
      <c r="M23" s="21">
        <f t="shared" si="0"/>
        <v>2660751</v>
      </c>
      <c r="N23" s="21">
        <f t="shared" si="0"/>
        <v>2826854</v>
      </c>
      <c r="O23" s="21">
        <f t="shared" si="0"/>
        <v>3145612</v>
      </c>
      <c r="P23" s="21">
        <f t="shared" si="0"/>
        <v>3548537</v>
      </c>
      <c r="Q23" s="21">
        <f t="shared" si="0"/>
        <v>2569364</v>
      </c>
      <c r="R23" s="21">
        <f t="shared" si="0"/>
        <v>2277732</v>
      </c>
      <c r="S23" s="21">
        <f t="shared" si="0"/>
        <v>2373211</v>
      </c>
      <c r="T23" s="21">
        <f t="shared" si="0"/>
        <v>2422535</v>
      </c>
      <c r="U23" s="21">
        <f t="shared" si="0"/>
        <v>2624401</v>
      </c>
      <c r="V23" s="21">
        <f>SUM(V4:V22)-V5-V8-V9-V13-V19-V20</f>
        <v>3392624</v>
      </c>
      <c r="W23" s="21">
        <f>SUM(W4:W22)-W5-W8-W9-W13-W19-W20</f>
        <v>3208394</v>
      </c>
    </row>
    <row r="24" spans="1:23" ht="18" customHeight="1" x14ac:dyDescent="0.15">
      <c r="A24" s="19" t="s">
        <v>78</v>
      </c>
      <c r="B24" s="19">
        <f t="shared" ref="B24:S24" si="1">SUM(B4:B7)-B5</f>
        <v>0</v>
      </c>
      <c r="C24" s="15">
        <f t="shared" si="1"/>
        <v>0</v>
      </c>
      <c r="D24" s="15">
        <f t="shared" si="1"/>
        <v>718752</v>
      </c>
      <c r="E24" s="15">
        <f t="shared" si="1"/>
        <v>815378</v>
      </c>
      <c r="F24" s="15">
        <f t="shared" si="1"/>
        <v>933976</v>
      </c>
      <c r="G24" s="15">
        <f t="shared" si="1"/>
        <v>952557</v>
      </c>
      <c r="H24" s="15">
        <f t="shared" si="1"/>
        <v>983808</v>
      </c>
      <c r="I24" s="15">
        <f t="shared" si="1"/>
        <v>1053217</v>
      </c>
      <c r="J24" s="17">
        <f t="shared" si="1"/>
        <v>1142112</v>
      </c>
      <c r="K24" s="16">
        <f t="shared" si="1"/>
        <v>1219307</v>
      </c>
      <c r="L24" s="21">
        <f t="shared" si="1"/>
        <v>1236677</v>
      </c>
      <c r="M24" s="21">
        <f t="shared" si="1"/>
        <v>1156295</v>
      </c>
      <c r="N24" s="21">
        <f t="shared" si="1"/>
        <v>1203328</v>
      </c>
      <c r="O24" s="21">
        <f t="shared" si="1"/>
        <v>1190593</v>
      </c>
      <c r="P24" s="21">
        <f t="shared" si="1"/>
        <v>1181033</v>
      </c>
      <c r="Q24" s="21">
        <f t="shared" si="1"/>
        <v>1200450</v>
      </c>
      <c r="R24" s="21">
        <f t="shared" si="1"/>
        <v>1201480</v>
      </c>
      <c r="S24" s="21">
        <f t="shared" si="1"/>
        <v>1208283</v>
      </c>
      <c r="T24" s="21">
        <f>SUM(T4:T7)-T5</f>
        <v>1236412</v>
      </c>
      <c r="U24" s="21">
        <f>SUM(U4:U7)-U5</f>
        <v>1230198</v>
      </c>
      <c r="V24" s="21">
        <f>SUM(V4:V7)-V5</f>
        <v>1176303</v>
      </c>
      <c r="W24" s="21">
        <f>SUM(W4:W7)-W5</f>
        <v>1181782</v>
      </c>
    </row>
    <row r="25" spans="1:23" ht="18" customHeight="1" x14ac:dyDescent="0.15">
      <c r="A25" s="19" t="s">
        <v>179</v>
      </c>
      <c r="B25" s="19">
        <f t="shared" ref="B25:S25" si="2">+B18+B21+B22</f>
        <v>0</v>
      </c>
      <c r="C25" s="15">
        <f t="shared" si="2"/>
        <v>0</v>
      </c>
      <c r="D25" s="15">
        <f t="shared" si="2"/>
        <v>1290890</v>
      </c>
      <c r="E25" s="15">
        <f t="shared" si="2"/>
        <v>1543489</v>
      </c>
      <c r="F25" s="15">
        <f t="shared" si="2"/>
        <v>1304834</v>
      </c>
      <c r="G25" s="15">
        <f t="shared" si="2"/>
        <v>843287</v>
      </c>
      <c r="H25" s="15">
        <f t="shared" si="2"/>
        <v>910050</v>
      </c>
      <c r="I25" s="15">
        <f t="shared" si="2"/>
        <v>678205</v>
      </c>
      <c r="J25" s="17">
        <f t="shared" si="2"/>
        <v>538298</v>
      </c>
      <c r="K25" s="16">
        <f t="shared" si="2"/>
        <v>673084</v>
      </c>
      <c r="L25" s="21">
        <f t="shared" si="2"/>
        <v>961242</v>
      </c>
      <c r="M25" s="21">
        <f t="shared" si="2"/>
        <v>377304</v>
      </c>
      <c r="N25" s="21">
        <f t="shared" si="2"/>
        <v>435642</v>
      </c>
      <c r="O25" s="21">
        <f t="shared" si="2"/>
        <v>701104</v>
      </c>
      <c r="P25" s="21">
        <f t="shared" si="2"/>
        <v>1118571</v>
      </c>
      <c r="Q25" s="21">
        <f t="shared" si="2"/>
        <v>286118</v>
      </c>
      <c r="R25" s="21">
        <f t="shared" si="2"/>
        <v>81702</v>
      </c>
      <c r="S25" s="21">
        <f t="shared" si="2"/>
        <v>90703</v>
      </c>
      <c r="T25" s="21">
        <f>+T18+T21+T22</f>
        <v>129452</v>
      </c>
      <c r="U25" s="21">
        <f>+U18+U21+U22</f>
        <v>264508</v>
      </c>
      <c r="V25" s="21">
        <f>+V18+V21+V22</f>
        <v>763856</v>
      </c>
      <c r="W25" s="21">
        <f>+W18+W21+W22</f>
        <v>536908</v>
      </c>
    </row>
    <row r="26" spans="1:23" ht="18" customHeight="1" x14ac:dyDescent="0.15"/>
    <row r="27" spans="1:23" ht="18" customHeight="1" x14ac:dyDescent="0.15"/>
    <row r="28" spans="1:23" ht="18" customHeight="1" x14ac:dyDescent="0.15"/>
    <row r="29" spans="1:23" ht="18" customHeight="1" x14ac:dyDescent="0.15"/>
    <row r="30" spans="1:23" ht="18" customHeight="1" x14ac:dyDescent="0.2">
      <c r="A30" s="33" t="s">
        <v>99</v>
      </c>
      <c r="L30" s="34"/>
      <c r="M30" s="34" t="str">
        <f>[2]財政指標!$M$1</f>
        <v>西方町</v>
      </c>
      <c r="N30" s="34"/>
      <c r="O30" s="34"/>
      <c r="P30" s="34"/>
      <c r="R30" s="34"/>
      <c r="S30" s="34"/>
      <c r="T30" s="34"/>
      <c r="W30" s="34" t="str">
        <f>[2]財政指標!$M$1</f>
        <v>西方町</v>
      </c>
    </row>
    <row r="31" spans="1:23" ht="18" customHeight="1" x14ac:dyDescent="0.15"/>
    <row r="32" spans="1:23" ht="18" customHeight="1" x14ac:dyDescent="0.15">
      <c r="A32" s="15"/>
      <c r="B32" s="21" t="s">
        <v>10</v>
      </c>
      <c r="C32" s="15" t="s">
        <v>9</v>
      </c>
      <c r="D32" s="15" t="s">
        <v>8</v>
      </c>
      <c r="E32" s="15" t="s">
        <v>7</v>
      </c>
      <c r="F32" s="15" t="s">
        <v>6</v>
      </c>
      <c r="G32" s="15" t="s">
        <v>5</v>
      </c>
      <c r="H32" s="15" t="s">
        <v>4</v>
      </c>
      <c r="I32" s="15" t="s">
        <v>3</v>
      </c>
      <c r="J32" s="17" t="s">
        <v>165</v>
      </c>
      <c r="K32" s="17" t="s">
        <v>166</v>
      </c>
      <c r="L32" s="15" t="s">
        <v>83</v>
      </c>
      <c r="M32" s="74" t="s">
        <v>174</v>
      </c>
      <c r="N32" s="74" t="s">
        <v>182</v>
      </c>
      <c r="O32" s="15" t="s">
        <v>186</v>
      </c>
      <c r="P32" s="2" t="s">
        <v>213</v>
      </c>
      <c r="Q32" s="2" t="s">
        <v>214</v>
      </c>
      <c r="R32" s="2" t="s">
        <v>215</v>
      </c>
      <c r="S32" s="2" t="s">
        <v>216</v>
      </c>
      <c r="T32" s="2" t="s">
        <v>217</v>
      </c>
      <c r="U32" s="2" t="s">
        <v>218</v>
      </c>
      <c r="V32" s="2" t="s">
        <v>280</v>
      </c>
      <c r="W32" s="2" t="s">
        <v>281</v>
      </c>
    </row>
    <row r="33" spans="1:23" ht="18" customHeight="1" x14ac:dyDescent="0.15">
      <c r="A33" s="19" t="s">
        <v>60</v>
      </c>
      <c r="B33" s="35" t="e">
        <f>B4/B$23*100</f>
        <v>#DIV/0!</v>
      </c>
      <c r="C33" s="35" t="e">
        <f t="shared" ref="C33:U48" si="3">C4/C$23*100</f>
        <v>#DIV/0!</v>
      </c>
      <c r="D33" s="35">
        <f t="shared" si="3"/>
        <v>18.417775558356318</v>
      </c>
      <c r="E33" s="35">
        <f t="shared" si="3"/>
        <v>18.720797830468836</v>
      </c>
      <c r="F33" s="35">
        <f t="shared" si="3"/>
        <v>21.963617909866475</v>
      </c>
      <c r="G33" s="35">
        <f t="shared" si="3"/>
        <v>26.209445485122178</v>
      </c>
      <c r="H33" s="35">
        <f t="shared" si="3"/>
        <v>25.3133767047219</v>
      </c>
      <c r="I33" s="35">
        <f t="shared" si="3"/>
        <v>29.566371095480871</v>
      </c>
      <c r="J33" s="35">
        <f t="shared" si="3"/>
        <v>30.448861146981503</v>
      </c>
      <c r="K33" s="35">
        <f t="shared" si="3"/>
        <v>28.189328781073407</v>
      </c>
      <c r="L33" s="35">
        <f t="shared" si="3"/>
        <v>26.356849795576125</v>
      </c>
      <c r="M33" s="35">
        <f t="shared" si="3"/>
        <v>31.164284068670838</v>
      </c>
      <c r="N33" s="35">
        <f t="shared" si="3"/>
        <v>30.009084303611012</v>
      </c>
      <c r="O33" s="35">
        <f t="shared" si="3"/>
        <v>26.680690434802511</v>
      </c>
      <c r="P33" s="35">
        <f t="shared" si="3"/>
        <v>22.702595463989809</v>
      </c>
      <c r="Q33" s="35">
        <f t="shared" si="3"/>
        <v>31.197720525390721</v>
      </c>
      <c r="R33" s="35">
        <f t="shared" si="3"/>
        <v>34.761903507524153</v>
      </c>
      <c r="S33" s="35">
        <f t="shared" si="3"/>
        <v>33.009159320431266</v>
      </c>
      <c r="T33" s="35">
        <f t="shared" si="3"/>
        <v>31.300600404122132</v>
      </c>
      <c r="U33" s="35">
        <f t="shared" si="3"/>
        <v>28.160826032302229</v>
      </c>
      <c r="V33" s="35">
        <f t="shared" ref="V33:W51" si="4">V4/V$23*100</f>
        <v>21.002563207711788</v>
      </c>
      <c r="W33" s="35">
        <f t="shared" si="4"/>
        <v>21.027498493015511</v>
      </c>
    </row>
    <row r="34" spans="1:23" ht="18" customHeight="1" x14ac:dyDescent="0.15">
      <c r="A34" s="19" t="s">
        <v>61</v>
      </c>
      <c r="B34" s="35" t="e">
        <f t="shared" ref="B34:Q49" si="5">B5/B$23*100</f>
        <v>#DIV/0!</v>
      </c>
      <c r="C34" s="35" t="e">
        <f t="shared" si="5"/>
        <v>#DIV/0!</v>
      </c>
      <c r="D34" s="35">
        <f t="shared" si="5"/>
        <v>12.032554395866022</v>
      </c>
      <c r="E34" s="35">
        <f t="shared" si="5"/>
        <v>12.109022176772605</v>
      </c>
      <c r="F34" s="35">
        <f t="shared" si="5"/>
        <v>14.226544970133995</v>
      </c>
      <c r="G34" s="35">
        <f t="shared" si="5"/>
        <v>17.084462023773877</v>
      </c>
      <c r="H34" s="35">
        <f t="shared" si="5"/>
        <v>16.503563401706433</v>
      </c>
      <c r="I34" s="35">
        <f t="shared" si="5"/>
        <v>19.407945715988273</v>
      </c>
      <c r="J34" s="35">
        <f t="shared" si="5"/>
        <v>20.27319069086381</v>
      </c>
      <c r="K34" s="35">
        <f t="shared" si="5"/>
        <v>18.528869314057197</v>
      </c>
      <c r="L34" s="35">
        <f t="shared" si="5"/>
        <v>17.12006122976776</v>
      </c>
      <c r="M34" s="35">
        <f t="shared" si="3"/>
        <v>20.810928944497249</v>
      </c>
      <c r="N34" s="35">
        <f t="shared" si="3"/>
        <v>19.760588979834122</v>
      </c>
      <c r="O34" s="35">
        <f t="shared" si="3"/>
        <v>17.429263367510043</v>
      </c>
      <c r="P34" s="35">
        <f t="shared" si="3"/>
        <v>14.742188118652841</v>
      </c>
      <c r="Q34" s="35">
        <f t="shared" si="3"/>
        <v>20.144440414047988</v>
      </c>
      <c r="R34" s="35">
        <f t="shared" si="3"/>
        <v>23.007316049473776</v>
      </c>
      <c r="S34" s="35">
        <f t="shared" si="3"/>
        <v>21.886675900288679</v>
      </c>
      <c r="T34" s="35">
        <f t="shared" si="3"/>
        <v>20.462119226347607</v>
      </c>
      <c r="U34" s="35">
        <f t="shared" si="3"/>
        <v>18.524608091522598</v>
      </c>
      <c r="V34" s="35">
        <f t="shared" si="4"/>
        <v>13.655683624238938</v>
      </c>
      <c r="W34" s="35">
        <f t="shared" si="4"/>
        <v>12.875631858182008</v>
      </c>
    </row>
    <row r="35" spans="1:23" ht="18" customHeight="1" x14ac:dyDescent="0.15">
      <c r="A35" s="19" t="s">
        <v>62</v>
      </c>
      <c r="B35" s="35" t="e">
        <f t="shared" si="5"/>
        <v>#DIV/0!</v>
      </c>
      <c r="C35" s="35" t="e">
        <f t="shared" si="5"/>
        <v>#DIV/0!</v>
      </c>
      <c r="D35" s="35">
        <f t="shared" si="5"/>
        <v>0.42239410191535931</v>
      </c>
      <c r="E35" s="35">
        <f t="shared" si="5"/>
        <v>0.50427875418209933</v>
      </c>
      <c r="F35" s="35">
        <f t="shared" si="5"/>
        <v>1.504910298719059</v>
      </c>
      <c r="G35" s="35">
        <f t="shared" si="5"/>
        <v>1.7591206311845853</v>
      </c>
      <c r="H35" s="35">
        <f t="shared" si="5"/>
        <v>1.693964587050693</v>
      </c>
      <c r="I35" s="35">
        <f t="shared" si="5"/>
        <v>2.2494162911697533</v>
      </c>
      <c r="J35" s="35">
        <f t="shared" si="5"/>
        <v>3.5772552229857495</v>
      </c>
      <c r="K35" s="35">
        <f t="shared" si="5"/>
        <v>4.0381961456278548</v>
      </c>
      <c r="L35" s="35">
        <f t="shared" si="5"/>
        <v>3.7895208752692215</v>
      </c>
      <c r="M35" s="35">
        <f t="shared" si="3"/>
        <v>2.8376199050568802</v>
      </c>
      <c r="N35" s="35">
        <f t="shared" si="3"/>
        <v>2.9463141711598828</v>
      </c>
      <c r="O35" s="35">
        <f t="shared" si="3"/>
        <v>2.8799801119782096</v>
      </c>
      <c r="P35" s="35">
        <f t="shared" si="3"/>
        <v>3.4032053209533961</v>
      </c>
      <c r="Q35" s="35">
        <f t="shared" si="3"/>
        <v>5.1209560031198382</v>
      </c>
      <c r="R35" s="35">
        <f t="shared" si="3"/>
        <v>6.1750899579054952</v>
      </c>
      <c r="S35" s="35">
        <f t="shared" si="3"/>
        <v>5.9225243773098981</v>
      </c>
      <c r="T35" s="35">
        <f t="shared" si="3"/>
        <v>6.2449046143812161</v>
      </c>
      <c r="U35" s="35">
        <f t="shared" si="3"/>
        <v>5.6523374286170442</v>
      </c>
      <c r="V35" s="35">
        <f t="shared" si="4"/>
        <v>4.6790331024009735</v>
      </c>
      <c r="W35" s="35">
        <f t="shared" si="4"/>
        <v>6.9671305955565312</v>
      </c>
    </row>
    <row r="36" spans="1:23" ht="18" customHeight="1" x14ac:dyDescent="0.15">
      <c r="A36" s="19" t="s">
        <v>63</v>
      </c>
      <c r="B36" s="35" t="e">
        <f t="shared" si="5"/>
        <v>#DIV/0!</v>
      </c>
      <c r="C36" s="35" t="e">
        <f t="shared" si="5"/>
        <v>#DIV/0!</v>
      </c>
      <c r="D36" s="35">
        <f t="shared" si="5"/>
        <v>3.7052488411295039</v>
      </c>
      <c r="E36" s="35">
        <f t="shared" si="5"/>
        <v>3.5195744844657706</v>
      </c>
      <c r="F36" s="35">
        <f t="shared" si="5"/>
        <v>4.0880357477417935</v>
      </c>
      <c r="G36" s="35">
        <f t="shared" si="5"/>
        <v>5.1977674561116416</v>
      </c>
      <c r="H36" s="35">
        <f t="shared" si="5"/>
        <v>5.3569783722044146</v>
      </c>
      <c r="I36" s="35">
        <f t="shared" si="5"/>
        <v>6.4997042347902836</v>
      </c>
      <c r="J36" s="35">
        <f t="shared" si="5"/>
        <v>7.1247852580362494</v>
      </c>
      <c r="K36" s="35">
        <f t="shared" si="5"/>
        <v>6.8685663202879113</v>
      </c>
      <c r="L36" s="35">
        <f t="shared" si="5"/>
        <v>6.9138512870627844</v>
      </c>
      <c r="M36" s="35">
        <f t="shared" si="3"/>
        <v>9.455563485647474</v>
      </c>
      <c r="N36" s="35">
        <f t="shared" si="3"/>
        <v>9.612346445907713</v>
      </c>
      <c r="O36" s="35">
        <f t="shared" si="3"/>
        <v>8.2886573423550001</v>
      </c>
      <c r="P36" s="35">
        <f t="shared" si="3"/>
        <v>7.1764504639517641</v>
      </c>
      <c r="Q36" s="35">
        <f t="shared" si="3"/>
        <v>10.40300245508227</v>
      </c>
      <c r="R36" s="35">
        <f t="shared" si="3"/>
        <v>11.811969099086284</v>
      </c>
      <c r="S36" s="35">
        <f t="shared" si="3"/>
        <v>11.981741193682314</v>
      </c>
      <c r="T36" s="35">
        <f t="shared" si="3"/>
        <v>13.492436641782266</v>
      </c>
      <c r="U36" s="35">
        <f t="shared" si="3"/>
        <v>13.062218769159134</v>
      </c>
      <c r="V36" s="35">
        <f t="shared" si="4"/>
        <v>8.9907693867637555</v>
      </c>
      <c r="W36" s="35">
        <f t="shared" si="4"/>
        <v>8.8394380490675406</v>
      </c>
    </row>
    <row r="37" spans="1:23" ht="18" customHeight="1" x14ac:dyDescent="0.15">
      <c r="A37" s="19" t="s">
        <v>64</v>
      </c>
      <c r="B37" s="35" t="e">
        <f t="shared" si="5"/>
        <v>#DIV/0!</v>
      </c>
      <c r="C37" s="35" t="e">
        <f t="shared" si="5"/>
        <v>#DIV/0!</v>
      </c>
      <c r="D37" s="35">
        <f t="shared" si="5"/>
        <v>3.7052488411295039</v>
      </c>
      <c r="E37" s="35">
        <f t="shared" si="5"/>
        <v>3.5195744844657706</v>
      </c>
      <c r="F37" s="35">
        <f t="shared" si="5"/>
        <v>4.0880357477417935</v>
      </c>
      <c r="G37" s="35">
        <f t="shared" si="5"/>
        <v>5.1977674561116416</v>
      </c>
      <c r="H37" s="35">
        <f t="shared" si="5"/>
        <v>5.3569783722044146</v>
      </c>
      <c r="I37" s="35">
        <f t="shared" si="5"/>
        <v>6.4997042347902836</v>
      </c>
      <c r="J37" s="35">
        <f t="shared" si="5"/>
        <v>7.1247852580362494</v>
      </c>
      <c r="K37" s="35">
        <f t="shared" si="5"/>
        <v>6.8685663202879113</v>
      </c>
      <c r="L37" s="35">
        <f t="shared" si="5"/>
        <v>6.9138512870627844</v>
      </c>
      <c r="M37" s="35">
        <f t="shared" si="3"/>
        <v>9.455563485647474</v>
      </c>
      <c r="N37" s="35">
        <f t="shared" si="3"/>
        <v>9.612346445907713</v>
      </c>
      <c r="O37" s="35">
        <f t="shared" si="3"/>
        <v>8.2847153431510314</v>
      </c>
      <c r="P37" s="35">
        <f t="shared" si="3"/>
        <v>7.134151341806497</v>
      </c>
      <c r="Q37" s="35">
        <f t="shared" si="3"/>
        <v>10.40300245508227</v>
      </c>
      <c r="R37" s="35">
        <f t="shared" si="3"/>
        <v>11.811969099086284</v>
      </c>
      <c r="S37" s="35">
        <f t="shared" si="3"/>
        <v>11.981741193682314</v>
      </c>
      <c r="T37" s="35">
        <f t="shared" si="3"/>
        <v>13.492436641782266</v>
      </c>
      <c r="U37" s="35">
        <f t="shared" si="3"/>
        <v>13.062218769159134</v>
      </c>
      <c r="V37" s="35">
        <f t="shared" si="4"/>
        <v>8.9907693867637555</v>
      </c>
      <c r="W37" s="35">
        <f t="shared" si="4"/>
        <v>8.8394380490675406</v>
      </c>
    </row>
    <row r="38" spans="1:23" ht="18" customHeight="1" x14ac:dyDescent="0.15">
      <c r="A38" s="19" t="s">
        <v>65</v>
      </c>
      <c r="B38" s="35" t="e">
        <f t="shared" si="5"/>
        <v>#DIV/0!</v>
      </c>
      <c r="C38" s="35" t="e">
        <f t="shared" si="5"/>
        <v>#DIV/0!</v>
      </c>
      <c r="D38" s="35">
        <f t="shared" si="5"/>
        <v>0</v>
      </c>
      <c r="E38" s="35">
        <f t="shared" si="5"/>
        <v>0</v>
      </c>
      <c r="F38" s="35">
        <f t="shared" si="5"/>
        <v>0</v>
      </c>
      <c r="G38" s="35">
        <f t="shared" si="5"/>
        <v>0</v>
      </c>
      <c r="H38" s="35">
        <f t="shared" si="5"/>
        <v>0</v>
      </c>
      <c r="I38" s="35">
        <f t="shared" si="5"/>
        <v>0</v>
      </c>
      <c r="J38" s="35">
        <f t="shared" si="5"/>
        <v>0</v>
      </c>
      <c r="K38" s="35">
        <f t="shared" si="5"/>
        <v>0</v>
      </c>
      <c r="L38" s="35">
        <f t="shared" si="5"/>
        <v>0</v>
      </c>
      <c r="M38" s="35">
        <f t="shared" si="3"/>
        <v>0</v>
      </c>
      <c r="N38" s="35">
        <f t="shared" si="3"/>
        <v>0</v>
      </c>
      <c r="O38" s="35">
        <f t="shared" si="3"/>
        <v>3.9419992039704836E-3</v>
      </c>
      <c r="P38" s="35">
        <f t="shared" si="3"/>
        <v>4.2299122145267189E-2</v>
      </c>
      <c r="Q38" s="35">
        <f t="shared" si="3"/>
        <v>0</v>
      </c>
      <c r="R38" s="35">
        <f t="shared" si="3"/>
        <v>0</v>
      </c>
      <c r="S38" s="35">
        <f t="shared" si="3"/>
        <v>0</v>
      </c>
      <c r="T38" s="35">
        <f t="shared" si="3"/>
        <v>0</v>
      </c>
      <c r="U38" s="35">
        <f t="shared" si="3"/>
        <v>0</v>
      </c>
      <c r="V38" s="35">
        <f t="shared" si="4"/>
        <v>0</v>
      </c>
      <c r="W38" s="35">
        <f t="shared" si="4"/>
        <v>0</v>
      </c>
    </row>
    <row r="39" spans="1:23" ht="18" customHeight="1" x14ac:dyDescent="0.15">
      <c r="A39" s="19" t="s">
        <v>66</v>
      </c>
      <c r="B39" s="35" t="e">
        <f t="shared" si="5"/>
        <v>#DIV/0!</v>
      </c>
      <c r="C39" s="35" t="e">
        <f t="shared" si="5"/>
        <v>#DIV/0!</v>
      </c>
      <c r="D39" s="35">
        <f t="shared" si="5"/>
        <v>7.3808554405903601</v>
      </c>
      <c r="E39" s="35">
        <f t="shared" si="5"/>
        <v>7.9403401245550107</v>
      </c>
      <c r="F39" s="35">
        <f t="shared" si="5"/>
        <v>8.3127661865780738</v>
      </c>
      <c r="G39" s="35">
        <f t="shared" si="5"/>
        <v>10.080081892439573</v>
      </c>
      <c r="H39" s="35">
        <f t="shared" si="5"/>
        <v>10.119672661813702</v>
      </c>
      <c r="I39" s="35">
        <f t="shared" si="5"/>
        <v>11.063692474030505</v>
      </c>
      <c r="J39" s="35">
        <f t="shared" si="5"/>
        <v>12.033044320435364</v>
      </c>
      <c r="K39" s="35">
        <f t="shared" si="5"/>
        <v>10.238705068450633</v>
      </c>
      <c r="L39" s="35">
        <f t="shared" si="5"/>
        <v>9.8884336812869531</v>
      </c>
      <c r="M39" s="35">
        <f t="shared" si="3"/>
        <v>12.795447601072027</v>
      </c>
      <c r="N39" s="35">
        <f t="shared" si="3"/>
        <v>13.091514453876997</v>
      </c>
      <c r="O39" s="35">
        <f t="shared" si="3"/>
        <v>13.976835032419766</v>
      </c>
      <c r="P39" s="35">
        <f t="shared" si="3"/>
        <v>9.9554830624564445</v>
      </c>
      <c r="Q39" s="35">
        <f t="shared" si="3"/>
        <v>13.091877990039558</v>
      </c>
      <c r="R39" s="35">
        <f t="shared" si="3"/>
        <v>13.033710726283864</v>
      </c>
      <c r="S39" s="35">
        <f t="shared" si="3"/>
        <v>12.922534068820681</v>
      </c>
      <c r="T39" s="35">
        <f t="shared" si="3"/>
        <v>13.608059326284245</v>
      </c>
      <c r="U39" s="35">
        <f t="shared" si="3"/>
        <v>12.509902259601333</v>
      </c>
      <c r="V39" s="35">
        <f t="shared" si="4"/>
        <v>12.860134220591496</v>
      </c>
      <c r="W39" s="35">
        <f t="shared" si="4"/>
        <v>15.700066762373948</v>
      </c>
    </row>
    <row r="40" spans="1:23" ht="18" customHeight="1" x14ac:dyDescent="0.15">
      <c r="A40" s="19" t="s">
        <v>67</v>
      </c>
      <c r="B40" s="35" t="e">
        <f t="shared" si="5"/>
        <v>#DIV/0!</v>
      </c>
      <c r="C40" s="35" t="e">
        <f t="shared" si="5"/>
        <v>#DIV/0!</v>
      </c>
      <c r="D40" s="35">
        <f t="shared" si="5"/>
        <v>0.6159940125808574</v>
      </c>
      <c r="E40" s="35">
        <f t="shared" si="5"/>
        <v>0.40109659289658184</v>
      </c>
      <c r="F40" s="35">
        <f t="shared" si="5"/>
        <v>0.47464008107856914</v>
      </c>
      <c r="G40" s="35">
        <f t="shared" si="5"/>
        <v>0.48003871785408381</v>
      </c>
      <c r="H40" s="35">
        <f t="shared" si="5"/>
        <v>0.34041802860195697</v>
      </c>
      <c r="I40" s="35">
        <f t="shared" si="5"/>
        <v>0.40312106874194648</v>
      </c>
      <c r="J40" s="35">
        <f t="shared" si="5"/>
        <v>0.40955904395148268</v>
      </c>
      <c r="K40" s="35">
        <f t="shared" si="5"/>
        <v>0.49042178518018786</v>
      </c>
      <c r="L40" s="35">
        <f t="shared" si="5"/>
        <v>0.48412632055905125</v>
      </c>
      <c r="M40" s="35">
        <f t="shared" si="3"/>
        <v>0.58224163027656484</v>
      </c>
      <c r="N40" s="35">
        <f t="shared" si="3"/>
        <v>0.76364042854707037</v>
      </c>
      <c r="O40" s="35">
        <f t="shared" si="3"/>
        <v>0.63110135642920995</v>
      </c>
      <c r="P40" s="35">
        <f t="shared" si="3"/>
        <v>0.36454459964768576</v>
      </c>
      <c r="Q40" s="35">
        <f t="shared" si="3"/>
        <v>0.34459889684762457</v>
      </c>
      <c r="R40" s="35">
        <f t="shared" si="3"/>
        <v>0.49601972488422691</v>
      </c>
      <c r="S40" s="35">
        <f t="shared" si="3"/>
        <v>0.69783091347545589</v>
      </c>
      <c r="T40" s="35">
        <f t="shared" si="3"/>
        <v>0.51982737091517772</v>
      </c>
      <c r="U40" s="35">
        <f t="shared" si="3"/>
        <v>0.66891454469038847</v>
      </c>
      <c r="V40" s="35">
        <f t="shared" si="4"/>
        <v>0.68206792146727724</v>
      </c>
      <c r="W40" s="35">
        <f t="shared" si="4"/>
        <v>0.54173521082510434</v>
      </c>
    </row>
    <row r="41" spans="1:23" ht="18" customHeight="1" x14ac:dyDescent="0.15">
      <c r="A41" s="19" t="s">
        <v>68</v>
      </c>
      <c r="B41" s="35" t="e">
        <f t="shared" si="5"/>
        <v>#DIV/0!</v>
      </c>
      <c r="C41" s="35" t="e">
        <f t="shared" si="5"/>
        <v>#DIV/0!</v>
      </c>
      <c r="D41" s="35">
        <f t="shared" si="5"/>
        <v>10.166096929189234</v>
      </c>
      <c r="E41" s="35">
        <f t="shared" si="5"/>
        <v>11.155249681861976</v>
      </c>
      <c r="F41" s="35">
        <f t="shared" si="5"/>
        <v>13.194563487204606</v>
      </c>
      <c r="G41" s="35">
        <f t="shared" si="5"/>
        <v>14.266832865608659</v>
      </c>
      <c r="H41" s="35">
        <f t="shared" si="5"/>
        <v>13.519214472569177</v>
      </c>
      <c r="I41" s="35">
        <f t="shared" si="5"/>
        <v>15.729834305999486</v>
      </c>
      <c r="J41" s="35">
        <f t="shared" si="5"/>
        <v>16.394540077480055</v>
      </c>
      <c r="K41" s="35">
        <f t="shared" si="5"/>
        <v>14.223995300672321</v>
      </c>
      <c r="L41" s="35">
        <f t="shared" si="5"/>
        <v>14.253541943679521</v>
      </c>
      <c r="M41" s="35">
        <f t="shared" si="3"/>
        <v>16.95408551946424</v>
      </c>
      <c r="N41" s="35">
        <f t="shared" si="3"/>
        <v>15.90163482089984</v>
      </c>
      <c r="O41" s="35">
        <f t="shared" si="3"/>
        <v>14.551476787346946</v>
      </c>
      <c r="P41" s="35">
        <f t="shared" si="3"/>
        <v>11.897071948242333</v>
      </c>
      <c r="Q41" s="35">
        <f t="shared" si="3"/>
        <v>14.280187626198545</v>
      </c>
      <c r="R41" s="35">
        <f t="shared" si="3"/>
        <v>15.746672567273059</v>
      </c>
      <c r="S41" s="35">
        <f t="shared" si="3"/>
        <v>16.388513284322382</v>
      </c>
      <c r="T41" s="35">
        <f t="shared" si="3"/>
        <v>15.55948624065287</v>
      </c>
      <c r="U41" s="35">
        <f t="shared" si="3"/>
        <v>16.810883702604897</v>
      </c>
      <c r="V41" s="35">
        <f t="shared" si="4"/>
        <v>16.804514735496774</v>
      </c>
      <c r="W41" s="35">
        <f t="shared" si="4"/>
        <v>13.311052196207823</v>
      </c>
    </row>
    <row r="42" spans="1:23" ht="18" customHeight="1" x14ac:dyDescent="0.15">
      <c r="A42" s="19" t="s">
        <v>69</v>
      </c>
      <c r="B42" s="35" t="e">
        <f t="shared" si="5"/>
        <v>#DIV/0!</v>
      </c>
      <c r="C42" s="35" t="e">
        <f t="shared" si="5"/>
        <v>#DIV/0!</v>
      </c>
      <c r="D42" s="35">
        <f t="shared" si="5"/>
        <v>5.5382058696029945</v>
      </c>
      <c r="E42" s="35">
        <f t="shared" si="5"/>
        <v>4.6242847124707316</v>
      </c>
      <c r="F42" s="35">
        <f t="shared" si="5"/>
        <v>5.1776101590149013</v>
      </c>
      <c r="G42" s="35">
        <f t="shared" si="5"/>
        <v>6.5222871388480739</v>
      </c>
      <c r="H42" s="35">
        <f t="shared" si="5"/>
        <v>5.7668748388047604</v>
      </c>
      <c r="I42" s="35">
        <f t="shared" si="5"/>
        <v>6.586869479867957</v>
      </c>
      <c r="J42" s="35">
        <f t="shared" si="5"/>
        <v>6.5316866900336663</v>
      </c>
      <c r="K42" s="35">
        <f t="shared" si="5"/>
        <v>5.9572379137242431</v>
      </c>
      <c r="L42" s="35">
        <f t="shared" si="5"/>
        <v>5.8743956662078629</v>
      </c>
      <c r="M42" s="35">
        <f t="shared" si="3"/>
        <v>7.5809423730367849</v>
      </c>
      <c r="N42" s="35">
        <f t="shared" si="3"/>
        <v>7.4813202238247891</v>
      </c>
      <c r="O42" s="35">
        <f t="shared" si="3"/>
        <v>6.8899470119010227</v>
      </c>
      <c r="P42" s="35">
        <f t="shared" si="3"/>
        <v>5.6562746844685572</v>
      </c>
      <c r="Q42" s="35">
        <f t="shared" si="3"/>
        <v>7.3559838154500481</v>
      </c>
      <c r="R42" s="35">
        <f t="shared" si="3"/>
        <v>9.2184242922345554</v>
      </c>
      <c r="S42" s="35">
        <f t="shared" si="3"/>
        <v>9.5683021863626951</v>
      </c>
      <c r="T42" s="35">
        <f t="shared" si="3"/>
        <v>9.6741636343747359</v>
      </c>
      <c r="U42" s="35">
        <f t="shared" si="3"/>
        <v>9.1487543252726997</v>
      </c>
      <c r="V42" s="35">
        <f t="shared" si="4"/>
        <v>7.3157827097845214</v>
      </c>
      <c r="W42" s="35">
        <f t="shared" si="4"/>
        <v>7.9557248891501482</v>
      </c>
    </row>
    <row r="43" spans="1:23" ht="18" customHeight="1" x14ac:dyDescent="0.15">
      <c r="A43" s="19" t="s">
        <v>70</v>
      </c>
      <c r="B43" s="35" t="e">
        <f t="shared" si="5"/>
        <v>#DIV/0!</v>
      </c>
      <c r="C43" s="35" t="e">
        <f t="shared" si="5"/>
        <v>#DIV/0!</v>
      </c>
      <c r="D43" s="35">
        <f t="shared" si="5"/>
        <v>7.5948128272801467</v>
      </c>
      <c r="E43" s="35">
        <f t="shared" si="5"/>
        <v>5.7894146650889473</v>
      </c>
      <c r="F43" s="35">
        <f t="shared" si="5"/>
        <v>6.2722593570068197</v>
      </c>
      <c r="G43" s="35">
        <f t="shared" si="5"/>
        <v>5.9876882794927688</v>
      </c>
      <c r="H43" s="35">
        <f t="shared" si="5"/>
        <v>8.6455257464984445</v>
      </c>
      <c r="I43" s="35">
        <f t="shared" si="5"/>
        <v>8.1209923450288528</v>
      </c>
      <c r="J43" s="35">
        <f t="shared" si="5"/>
        <v>8.7558513582068898</v>
      </c>
      <c r="K43" s="35">
        <f t="shared" si="5"/>
        <v>7.0907390924038651</v>
      </c>
      <c r="L43" s="35">
        <f t="shared" si="5"/>
        <v>6.9997983181592476</v>
      </c>
      <c r="M43" s="35">
        <f t="shared" si="3"/>
        <v>10.981335720629252</v>
      </c>
      <c r="N43" s="35">
        <f t="shared" si="3"/>
        <v>11.329909503639028</v>
      </c>
      <c r="O43" s="35">
        <f t="shared" si="3"/>
        <v>9.8386895777355896</v>
      </c>
      <c r="P43" s="35">
        <f t="shared" si="3"/>
        <v>9.584316015304335</v>
      </c>
      <c r="Q43" s="35">
        <f t="shared" si="3"/>
        <v>12.001763860628545</v>
      </c>
      <c r="R43" s="35">
        <f t="shared" si="3"/>
        <v>12.71576287289286</v>
      </c>
      <c r="S43" s="35">
        <f t="shared" si="3"/>
        <v>14.44894701735328</v>
      </c>
      <c r="T43" s="35">
        <f t="shared" si="3"/>
        <v>13.022144158907919</v>
      </c>
      <c r="U43" s="35">
        <f t="shared" si="3"/>
        <v>11.260512398829295</v>
      </c>
      <c r="V43" s="35">
        <f t="shared" si="4"/>
        <v>8.7556711265380418</v>
      </c>
      <c r="W43" s="35">
        <f t="shared" si="4"/>
        <v>8.8946370053054586</v>
      </c>
    </row>
    <row r="44" spans="1:23" ht="18" customHeight="1" x14ac:dyDescent="0.15">
      <c r="A44" s="19" t="s">
        <v>71</v>
      </c>
      <c r="B44" s="35" t="e">
        <f t="shared" si="5"/>
        <v>#DIV/0!</v>
      </c>
      <c r="C44" s="35" t="e">
        <f t="shared" si="5"/>
        <v>#DIV/0!</v>
      </c>
      <c r="D44" s="35">
        <f t="shared" si="5"/>
        <v>9.6235968554757214</v>
      </c>
      <c r="E44" s="35">
        <f t="shared" si="5"/>
        <v>6.3519652589372937</v>
      </c>
      <c r="F44" s="35">
        <f t="shared" si="5"/>
        <v>5.0325066643456404</v>
      </c>
      <c r="G44" s="35">
        <f t="shared" si="5"/>
        <v>6.0423180574221993</v>
      </c>
      <c r="H44" s="35">
        <f t="shared" si="5"/>
        <v>4.5748524899072045</v>
      </c>
      <c r="I44" s="35">
        <f t="shared" si="5"/>
        <v>0.95114162460591922</v>
      </c>
      <c r="J44" s="35">
        <f t="shared" si="5"/>
        <v>0.21023814739657798</v>
      </c>
      <c r="K44" s="35">
        <f t="shared" si="5"/>
        <v>5.0770758997852976</v>
      </c>
      <c r="L44" s="35">
        <f t="shared" si="5"/>
        <v>1.7832510573312848</v>
      </c>
      <c r="M44" s="35">
        <f t="shared" si="3"/>
        <v>0.19498254440193766</v>
      </c>
      <c r="N44" s="35">
        <f t="shared" si="3"/>
        <v>0.1460280580461531</v>
      </c>
      <c r="O44" s="35">
        <f t="shared" si="3"/>
        <v>9.2255497499373729E-2</v>
      </c>
      <c r="P44" s="35">
        <f t="shared" si="3"/>
        <v>2.6718898520714309</v>
      </c>
      <c r="Q44" s="35">
        <f t="shared" si="3"/>
        <v>1.4465447480388143</v>
      </c>
      <c r="R44" s="35">
        <f t="shared" si="3"/>
        <v>0.72365844620877251</v>
      </c>
      <c r="S44" s="35">
        <f t="shared" si="3"/>
        <v>9.0594557331817524E-3</v>
      </c>
      <c r="T44" s="35">
        <f t="shared" si="3"/>
        <v>8.7552914612172794E-2</v>
      </c>
      <c r="U44" s="35">
        <f t="shared" si="3"/>
        <v>0.9796902226450912</v>
      </c>
      <c r="V44" s="35">
        <f t="shared" si="4"/>
        <v>3.1308804040766089</v>
      </c>
      <c r="W44" s="35">
        <f t="shared" si="4"/>
        <v>7.2747299739371165</v>
      </c>
    </row>
    <row r="45" spans="1:23" ht="18" customHeight="1" x14ac:dyDescent="0.15">
      <c r="A45" s="19" t="s">
        <v>72</v>
      </c>
      <c r="B45" s="35" t="e">
        <f t="shared" si="5"/>
        <v>#DIV/0!</v>
      </c>
      <c r="C45" s="35" t="e">
        <f t="shared" si="5"/>
        <v>#DIV/0!</v>
      </c>
      <c r="D45" s="35">
        <f t="shared" si="5"/>
        <v>1.5812959650792435</v>
      </c>
      <c r="E45" s="35">
        <f t="shared" si="5"/>
        <v>2.5622593741230633</v>
      </c>
      <c r="F45" s="35">
        <f t="shared" si="5"/>
        <v>0.65812902645232574</v>
      </c>
      <c r="G45" s="35">
        <f t="shared" si="5"/>
        <v>0.61495929750771217</v>
      </c>
      <c r="H45" s="35">
        <f t="shared" si="5"/>
        <v>0.49809329059356688</v>
      </c>
      <c r="I45" s="35">
        <f t="shared" si="5"/>
        <v>0.74297821378185835</v>
      </c>
      <c r="J45" s="35">
        <f t="shared" si="5"/>
        <v>1.6507027394733202</v>
      </c>
      <c r="K45" s="35">
        <f t="shared" si="5"/>
        <v>2.2010783828361675</v>
      </c>
      <c r="L45" s="35">
        <f t="shared" si="5"/>
        <v>0.72452627992300722</v>
      </c>
      <c r="M45" s="35">
        <f t="shared" si="3"/>
        <v>0.85408217454395385</v>
      </c>
      <c r="N45" s="35">
        <f t="shared" si="3"/>
        <v>0.78868593850266056</v>
      </c>
      <c r="O45" s="35">
        <f t="shared" si="3"/>
        <v>0.77199603765499369</v>
      </c>
      <c r="P45" s="35">
        <f t="shared" si="3"/>
        <v>0.72241039053559253</v>
      </c>
      <c r="Q45" s="35">
        <f t="shared" si="3"/>
        <v>0.97759601208703784</v>
      </c>
      <c r="R45" s="35">
        <f t="shared" si="3"/>
        <v>0.94822393503713343</v>
      </c>
      <c r="S45" s="35">
        <f t="shared" si="3"/>
        <v>0.79773774856091595</v>
      </c>
      <c r="T45" s="35">
        <f t="shared" si="3"/>
        <v>0.82132972279038274</v>
      </c>
      <c r="U45" s="35">
        <f t="shared" si="3"/>
        <v>0.81591951839676946</v>
      </c>
      <c r="V45" s="35">
        <f t="shared" si="4"/>
        <v>0.57916821905404192</v>
      </c>
      <c r="W45" s="35">
        <f t="shared" si="4"/>
        <v>0.70923334228900814</v>
      </c>
    </row>
    <row r="46" spans="1:23" ht="18" customHeight="1" x14ac:dyDescent="0.15">
      <c r="A46" s="19" t="s">
        <v>80</v>
      </c>
      <c r="B46" s="35" t="e">
        <f t="shared" si="5"/>
        <v>#DIV/0!</v>
      </c>
      <c r="C46" s="35" t="e">
        <f t="shared" si="5"/>
        <v>#DIV/0!</v>
      </c>
      <c r="D46" s="35">
        <f t="shared" si="5"/>
        <v>0</v>
      </c>
      <c r="E46" s="35">
        <f t="shared" si="5"/>
        <v>0</v>
      </c>
      <c r="F46" s="35">
        <f t="shared" si="5"/>
        <v>0</v>
      </c>
      <c r="G46" s="35">
        <f t="shared" si="5"/>
        <v>0</v>
      </c>
      <c r="H46" s="35">
        <f t="shared" si="5"/>
        <v>0</v>
      </c>
      <c r="I46" s="35">
        <f t="shared" si="5"/>
        <v>0</v>
      </c>
      <c r="J46" s="35">
        <f t="shared" si="5"/>
        <v>0</v>
      </c>
      <c r="K46" s="35">
        <f t="shared" si="5"/>
        <v>0</v>
      </c>
      <c r="L46" s="35">
        <f t="shared" si="5"/>
        <v>0</v>
      </c>
      <c r="M46" s="35">
        <f t="shared" si="3"/>
        <v>0</v>
      </c>
      <c r="N46" s="35">
        <f t="shared" si="3"/>
        <v>0</v>
      </c>
      <c r="O46" s="35">
        <f t="shared" si="3"/>
        <v>0</v>
      </c>
      <c r="P46" s="35">
        <f t="shared" si="3"/>
        <v>0</v>
      </c>
      <c r="Q46" s="35">
        <f t="shared" si="3"/>
        <v>0</v>
      </c>
      <c r="R46" s="35">
        <f t="shared" si="3"/>
        <v>0</v>
      </c>
      <c r="S46" s="35">
        <f t="shared" si="3"/>
        <v>0</v>
      </c>
      <c r="T46" s="35">
        <f t="shared" si="3"/>
        <v>0</v>
      </c>
      <c r="U46" s="35">
        <f t="shared" si="3"/>
        <v>0</v>
      </c>
      <c r="V46" s="35">
        <f t="shared" si="4"/>
        <v>0</v>
      </c>
      <c r="W46" s="35">
        <f t="shared" si="4"/>
        <v>0</v>
      </c>
    </row>
    <row r="47" spans="1:23" ht="18" customHeight="1" x14ac:dyDescent="0.15">
      <c r="A47" s="19" t="s">
        <v>73</v>
      </c>
      <c r="B47" s="35" t="e">
        <f t="shared" si="5"/>
        <v>#DIV/0!</v>
      </c>
      <c r="C47" s="35" t="e">
        <f t="shared" si="5"/>
        <v>#DIV/0!</v>
      </c>
      <c r="D47" s="35">
        <f t="shared" si="5"/>
        <v>40.491929468403256</v>
      </c>
      <c r="E47" s="35">
        <f t="shared" si="5"/>
        <v>43.055023233420421</v>
      </c>
      <c r="F47" s="35">
        <f t="shared" si="5"/>
        <v>38.498571241006637</v>
      </c>
      <c r="G47" s="35">
        <f t="shared" si="5"/>
        <v>29.361747317256604</v>
      </c>
      <c r="H47" s="35">
        <f t="shared" si="5"/>
        <v>29.937903646038937</v>
      </c>
      <c r="I47" s="35">
        <f t="shared" si="5"/>
        <v>24.672748346370525</v>
      </c>
      <c r="J47" s="35">
        <f t="shared" si="5"/>
        <v>19.395162685052806</v>
      </c>
      <c r="K47" s="35">
        <f t="shared" si="5"/>
        <v>21.581893223682354</v>
      </c>
      <c r="L47" s="35">
        <f t="shared" si="5"/>
        <v>28.806100441152804</v>
      </c>
      <c r="M47" s="35">
        <f t="shared" si="3"/>
        <v>14.180357350236832</v>
      </c>
      <c r="N47" s="35">
        <f t="shared" si="3"/>
        <v>15.410841875809645</v>
      </c>
      <c r="O47" s="35">
        <f t="shared" si="3"/>
        <v>22.288317821778399</v>
      </c>
      <c r="P47" s="35">
        <f t="shared" si="3"/>
        <v>31.522032882847213</v>
      </c>
      <c r="Q47" s="35">
        <f t="shared" si="3"/>
        <v>11.135674042292178</v>
      </c>
      <c r="R47" s="35">
        <f t="shared" si="3"/>
        <v>3.5869013562614036</v>
      </c>
      <c r="S47" s="35">
        <f t="shared" si="3"/>
        <v>3.8218683463038055</v>
      </c>
      <c r="T47" s="35">
        <f t="shared" si="3"/>
        <v>5.3435760474048877</v>
      </c>
      <c r="U47" s="35">
        <f t="shared" si="3"/>
        <v>9.9114426491988077</v>
      </c>
      <c r="V47" s="35">
        <f t="shared" si="4"/>
        <v>22.385740359084885</v>
      </c>
      <c r="W47" s="35">
        <f t="shared" si="4"/>
        <v>16.73444720318016</v>
      </c>
    </row>
    <row r="48" spans="1:23" ht="18" customHeight="1" x14ac:dyDescent="0.15">
      <c r="A48" s="19" t="s">
        <v>74</v>
      </c>
      <c r="B48" s="35" t="e">
        <f t="shared" si="5"/>
        <v>#DIV/0!</v>
      </c>
      <c r="C48" s="35" t="e">
        <f t="shared" si="5"/>
        <v>#DIV/0!</v>
      </c>
      <c r="D48" s="35">
        <f t="shared" si="5"/>
        <v>3.0022101506327759</v>
      </c>
      <c r="E48" s="35">
        <f t="shared" si="5"/>
        <v>2.8721405932960327</v>
      </c>
      <c r="F48" s="35">
        <f t="shared" si="5"/>
        <v>3.2915007649060795</v>
      </c>
      <c r="G48" s="35">
        <f t="shared" si="5"/>
        <v>2.0170539612682186</v>
      </c>
      <c r="H48" s="35">
        <f t="shared" si="5"/>
        <v>7.8155347471142766</v>
      </c>
      <c r="I48" s="35">
        <f t="shared" si="5"/>
        <v>6.6237946567268207</v>
      </c>
      <c r="J48" s="35">
        <f t="shared" si="5"/>
        <v>3.9255983950560349</v>
      </c>
      <c r="K48" s="35">
        <f t="shared" si="5"/>
        <v>1.6361073560382002</v>
      </c>
      <c r="L48" s="35">
        <f t="shared" si="5"/>
        <v>11.529158908808341</v>
      </c>
      <c r="M48" s="35">
        <f t="shared" si="3"/>
        <v>1.3475518753915718</v>
      </c>
      <c r="N48" s="35">
        <f t="shared" si="3"/>
        <v>0.996691021184681</v>
      </c>
      <c r="O48" s="35">
        <f t="shared" si="3"/>
        <v>4.1905041054014287</v>
      </c>
      <c r="P48" s="35">
        <f t="shared" si="3"/>
        <v>0.25692278254390472</v>
      </c>
      <c r="Q48" s="35">
        <f t="shared" si="3"/>
        <v>0.28594624973339705</v>
      </c>
      <c r="R48" s="35">
        <f t="shared" si="3"/>
        <v>0.62127590076444472</v>
      </c>
      <c r="S48" s="35">
        <f t="shared" si="3"/>
        <v>0.22804546245571927</v>
      </c>
      <c r="T48" s="35">
        <f t="shared" si="3"/>
        <v>0.68870006006105178</v>
      </c>
      <c r="U48" s="35">
        <f t="shared" si="3"/>
        <v>4.5161543529361561</v>
      </c>
      <c r="V48" s="35">
        <f t="shared" si="4"/>
        <v>10.969886435985833</v>
      </c>
      <c r="W48" s="35">
        <f t="shared" si="4"/>
        <v>2.557104894224338</v>
      </c>
    </row>
    <row r="49" spans="1:23" ht="18" customHeight="1" x14ac:dyDescent="0.15">
      <c r="A49" s="19" t="s">
        <v>75</v>
      </c>
      <c r="B49" s="35" t="e">
        <f t="shared" si="5"/>
        <v>#DIV/0!</v>
      </c>
      <c r="C49" s="35" t="e">
        <f t="shared" si="5"/>
        <v>#DIV/0!</v>
      </c>
      <c r="D49" s="35">
        <f t="shared" si="5"/>
        <v>37.483602664727741</v>
      </c>
      <c r="E49" s="35">
        <f t="shared" si="5"/>
        <v>38.879674369484192</v>
      </c>
      <c r="F49" s="35">
        <f t="shared" si="5"/>
        <v>33.286588253343972</v>
      </c>
      <c r="G49" s="35">
        <f t="shared" si="5"/>
        <v>25.818193213233709</v>
      </c>
      <c r="H49" s="35">
        <f t="shared" si="5"/>
        <v>18.416983793627985</v>
      </c>
      <c r="I49" s="35">
        <f t="shared" si="5"/>
        <v>16.529964690072259</v>
      </c>
      <c r="J49" s="35">
        <f t="shared" si="5"/>
        <v>14.201073421574506</v>
      </c>
      <c r="K49" s="35">
        <f t="shared" si="5"/>
        <v>18.845727639075218</v>
      </c>
      <c r="L49" s="35">
        <f t="shared" si="5"/>
        <v>15.504508772860397</v>
      </c>
      <c r="M49" s="35">
        <f t="shared" si="5"/>
        <v>11.393249499859252</v>
      </c>
      <c r="N49" s="35">
        <f t="shared" si="5"/>
        <v>12.991438539096819</v>
      </c>
      <c r="O49" s="35">
        <f t="shared" si="5"/>
        <v>17.094733870547291</v>
      </c>
      <c r="P49" s="35">
        <f t="shared" si="5"/>
        <v>30.5359363591249</v>
      </c>
      <c r="Q49" s="35">
        <f t="shared" si="5"/>
        <v>10.291145980094685</v>
      </c>
      <c r="R49" s="35">
        <f t="shared" ref="Q49:U51" si="6">R20/R$23*100</f>
        <v>2.3249442866851764</v>
      </c>
      <c r="S49" s="35">
        <f t="shared" si="6"/>
        <v>3.1853889097935246</v>
      </c>
      <c r="T49" s="35">
        <f t="shared" si="6"/>
        <v>4.2382875789204286</v>
      </c>
      <c r="U49" s="35">
        <f t="shared" si="6"/>
        <v>5.2384525078294057</v>
      </c>
      <c r="V49" s="35">
        <f t="shared" si="4"/>
        <v>11.415853923099052</v>
      </c>
      <c r="W49" s="35">
        <f t="shared" si="4"/>
        <v>14.130589946247248</v>
      </c>
    </row>
    <row r="50" spans="1:23" ht="18" customHeight="1" x14ac:dyDescent="0.15">
      <c r="A50" s="19" t="s">
        <v>76</v>
      </c>
      <c r="B50" s="35" t="e">
        <f t="shared" ref="B50:P51" si="7">B21/B$23*100</f>
        <v>#DIV/0!</v>
      </c>
      <c r="C50" s="35" t="e">
        <f t="shared" si="7"/>
        <v>#DIV/0!</v>
      </c>
      <c r="D50" s="35">
        <f t="shared" si="7"/>
        <v>0</v>
      </c>
      <c r="E50" s="35">
        <f t="shared" si="7"/>
        <v>0</v>
      </c>
      <c r="F50" s="35">
        <f t="shared" si="7"/>
        <v>0</v>
      </c>
      <c r="G50" s="35">
        <f t="shared" si="7"/>
        <v>0</v>
      </c>
      <c r="H50" s="35">
        <f t="shared" si="7"/>
        <v>0</v>
      </c>
      <c r="I50" s="35">
        <f t="shared" si="7"/>
        <v>0</v>
      </c>
      <c r="J50" s="35">
        <f t="shared" si="7"/>
        <v>0</v>
      </c>
      <c r="K50" s="35">
        <f t="shared" si="7"/>
        <v>0</v>
      </c>
      <c r="L50" s="35">
        <f t="shared" si="7"/>
        <v>0</v>
      </c>
      <c r="M50" s="35">
        <f t="shared" si="7"/>
        <v>0</v>
      </c>
      <c r="N50" s="35">
        <f t="shared" si="7"/>
        <v>0</v>
      </c>
      <c r="O50" s="35">
        <f t="shared" si="7"/>
        <v>0</v>
      </c>
      <c r="P50" s="35">
        <f t="shared" si="7"/>
        <v>0</v>
      </c>
      <c r="Q50" s="35">
        <f t="shared" si="6"/>
        <v>3.8920137434789311E-5</v>
      </c>
      <c r="R50" s="35">
        <f t="shared" si="6"/>
        <v>4.3903321374068589E-5</v>
      </c>
      <c r="S50" s="35">
        <f t="shared" si="6"/>
        <v>4.2137003410147686E-5</v>
      </c>
      <c r="T50" s="35">
        <f t="shared" si="6"/>
        <v>4.1279073367361051E-5</v>
      </c>
      <c r="U50" s="35">
        <f t="shared" si="6"/>
        <v>0.16731437002195931</v>
      </c>
      <c r="V50" s="35">
        <f t="shared" si="4"/>
        <v>0.12942784110470243</v>
      </c>
      <c r="W50" s="35">
        <f t="shared" si="4"/>
        <v>0</v>
      </c>
    </row>
    <row r="51" spans="1:23" ht="18" customHeight="1" x14ac:dyDescent="0.15">
      <c r="A51" s="19" t="s">
        <v>77</v>
      </c>
      <c r="B51" s="35" t="e">
        <f t="shared" si="7"/>
        <v>#DIV/0!</v>
      </c>
      <c r="C51" s="35" t="e">
        <f t="shared" si="7"/>
        <v>#DIV/0!</v>
      </c>
      <c r="D51" s="35">
        <f t="shared" si="7"/>
        <v>0</v>
      </c>
      <c r="E51" s="35">
        <f t="shared" si="7"/>
        <v>0</v>
      </c>
      <c r="F51" s="35">
        <f t="shared" si="7"/>
        <v>0</v>
      </c>
      <c r="G51" s="35">
        <f t="shared" si="7"/>
        <v>0</v>
      </c>
      <c r="H51" s="35">
        <f t="shared" si="7"/>
        <v>0</v>
      </c>
      <c r="I51" s="35">
        <f t="shared" si="7"/>
        <v>0</v>
      </c>
      <c r="J51" s="35">
        <f t="shared" si="7"/>
        <v>0</v>
      </c>
      <c r="K51" s="35">
        <f t="shared" si="7"/>
        <v>0</v>
      </c>
      <c r="L51" s="35">
        <f t="shared" si="7"/>
        <v>0</v>
      </c>
      <c r="M51" s="35">
        <f t="shared" si="7"/>
        <v>0</v>
      </c>
      <c r="N51" s="35">
        <f t="shared" si="7"/>
        <v>0</v>
      </c>
      <c r="O51" s="35">
        <f t="shared" si="7"/>
        <v>0</v>
      </c>
      <c r="P51" s="35">
        <f t="shared" si="7"/>
        <v>0</v>
      </c>
      <c r="Q51" s="35">
        <f t="shared" si="6"/>
        <v>3.8920137434789311E-5</v>
      </c>
      <c r="R51" s="35">
        <f t="shared" si="6"/>
        <v>4.3903321374068589E-5</v>
      </c>
      <c r="S51" s="35">
        <f t="shared" si="6"/>
        <v>4.2137003410147686E-5</v>
      </c>
      <c r="T51" s="35">
        <f t="shared" si="6"/>
        <v>4.1279073367361051E-5</v>
      </c>
      <c r="U51" s="35">
        <f t="shared" si="6"/>
        <v>3.8103933049865477E-5</v>
      </c>
      <c r="V51" s="35">
        <f t="shared" si="4"/>
        <v>2.9475709657185706E-5</v>
      </c>
      <c r="W51" s="35">
        <f t="shared" si="4"/>
        <v>3.1168241805713389E-5</v>
      </c>
    </row>
    <row r="52" spans="1:23" ht="18" customHeight="1" x14ac:dyDescent="0.15">
      <c r="A52" s="19" t="s">
        <v>59</v>
      </c>
      <c r="B52" s="35" t="e">
        <f t="shared" ref="B52:U52" si="8">SUM(B33:B51)-B34-B37-B38-B42-B48-B49</f>
        <v>#DIV/0!</v>
      </c>
      <c r="C52" s="26" t="e">
        <f t="shared" si="8"/>
        <v>#DIV/0!</v>
      </c>
      <c r="D52" s="26">
        <f t="shared" si="8"/>
        <v>100.00000000000001</v>
      </c>
      <c r="E52" s="26">
        <f t="shared" si="8"/>
        <v>99.999999999999986</v>
      </c>
      <c r="F52" s="26">
        <f t="shared" si="8"/>
        <v>99.999999999999972</v>
      </c>
      <c r="G52" s="26">
        <f t="shared" si="8"/>
        <v>100.00000000000001</v>
      </c>
      <c r="H52" s="26">
        <f t="shared" si="8"/>
        <v>100</v>
      </c>
      <c r="I52" s="26">
        <f t="shared" si="8"/>
        <v>100.00000000000003</v>
      </c>
      <c r="J52" s="27">
        <f t="shared" si="8"/>
        <v>100</v>
      </c>
      <c r="K52" s="36">
        <f t="shared" si="8"/>
        <v>99.999999999999986</v>
      </c>
      <c r="L52" s="37">
        <f t="shared" si="8"/>
        <v>99.999999999999972</v>
      </c>
      <c r="M52" s="37">
        <f t="shared" si="8"/>
        <v>99.999999999999972</v>
      </c>
      <c r="N52" s="37">
        <f t="shared" si="8"/>
        <v>100</v>
      </c>
      <c r="O52" s="37">
        <f t="shared" si="8"/>
        <v>100.00000000000006</v>
      </c>
      <c r="P52" s="37">
        <f t="shared" si="8"/>
        <v>99.999999999999957</v>
      </c>
      <c r="Q52" s="37">
        <f t="shared" si="8"/>
        <v>100</v>
      </c>
      <c r="R52" s="37">
        <f t="shared" si="8"/>
        <v>99.999999999999929</v>
      </c>
      <c r="S52" s="37">
        <f t="shared" si="8"/>
        <v>100</v>
      </c>
      <c r="T52" s="37">
        <f t="shared" si="8"/>
        <v>100.00000000000001</v>
      </c>
      <c r="U52" s="37">
        <f t="shared" si="8"/>
        <v>100.00000000000003</v>
      </c>
      <c r="V52" s="37">
        <f>SUM(V33:V51)-V34-V37-V38-V42-V48-V49</f>
        <v>100</v>
      </c>
      <c r="W52" s="37">
        <f>SUM(W33:W51)-W34-W37-W38-W42-W48-W49</f>
        <v>100</v>
      </c>
    </row>
    <row r="53" spans="1:23" ht="18" customHeight="1" x14ac:dyDescent="0.15">
      <c r="A53" s="19" t="s">
        <v>78</v>
      </c>
      <c r="B53" s="35" t="e">
        <f t="shared" ref="B53:S53" si="9">SUM(B33:B36)-B34</f>
        <v>#DIV/0!</v>
      </c>
      <c r="C53" s="26" t="e">
        <f t="shared" si="9"/>
        <v>#DIV/0!</v>
      </c>
      <c r="D53" s="26">
        <f t="shared" si="9"/>
        <v>22.54541850140118</v>
      </c>
      <c r="E53" s="26">
        <f t="shared" si="9"/>
        <v>22.744651069116706</v>
      </c>
      <c r="F53" s="26">
        <f t="shared" si="9"/>
        <v>27.556563956327331</v>
      </c>
      <c r="G53" s="26">
        <f t="shared" si="9"/>
        <v>33.166333572418409</v>
      </c>
      <c r="H53" s="26">
        <f t="shared" si="9"/>
        <v>32.364319663977014</v>
      </c>
      <c r="I53" s="26">
        <f t="shared" si="9"/>
        <v>38.315491621440913</v>
      </c>
      <c r="J53" s="27">
        <f t="shared" si="9"/>
        <v>41.150901628003496</v>
      </c>
      <c r="K53" s="36">
        <f t="shared" si="9"/>
        <v>39.096091246989175</v>
      </c>
      <c r="L53" s="37">
        <f t="shared" si="9"/>
        <v>37.060221957908126</v>
      </c>
      <c r="M53" s="37">
        <f t="shared" si="9"/>
        <v>43.457467459375195</v>
      </c>
      <c r="N53" s="37">
        <f t="shared" si="9"/>
        <v>42.567744920678606</v>
      </c>
      <c r="O53" s="37">
        <f t="shared" si="9"/>
        <v>37.849327889135722</v>
      </c>
      <c r="P53" s="37">
        <f t="shared" si="9"/>
        <v>33.282251248894973</v>
      </c>
      <c r="Q53" s="37">
        <f t="shared" si="9"/>
        <v>46.721678983592824</v>
      </c>
      <c r="R53" s="37">
        <f t="shared" si="9"/>
        <v>52.748962564515935</v>
      </c>
      <c r="S53" s="37">
        <f t="shared" si="9"/>
        <v>50.913424891423475</v>
      </c>
      <c r="T53" s="37">
        <f>SUM(T33:T36)-T34</f>
        <v>51.037941660285611</v>
      </c>
      <c r="U53" s="37">
        <f>SUM(U33:U36)-U34</f>
        <v>46.875382230078415</v>
      </c>
      <c r="V53" s="37">
        <f>SUM(V33:V36)-V34</f>
        <v>34.672365696876518</v>
      </c>
      <c r="W53" s="37">
        <f>SUM(W33:W36)-W34</f>
        <v>36.834067137639579</v>
      </c>
    </row>
    <row r="54" spans="1:23" ht="18" customHeight="1" x14ac:dyDescent="0.15">
      <c r="A54" s="19" t="s">
        <v>79</v>
      </c>
      <c r="B54" s="35" t="e">
        <f t="shared" ref="B54:R54" si="10">+B47+B50+B51</f>
        <v>#DIV/0!</v>
      </c>
      <c r="C54" s="26" t="e">
        <f t="shared" si="10"/>
        <v>#DIV/0!</v>
      </c>
      <c r="D54" s="26">
        <f t="shared" si="10"/>
        <v>40.491929468403256</v>
      </c>
      <c r="E54" s="26">
        <f t="shared" si="10"/>
        <v>43.055023233420421</v>
      </c>
      <c r="F54" s="26">
        <f t="shared" si="10"/>
        <v>38.498571241006637</v>
      </c>
      <c r="G54" s="26">
        <f t="shared" si="10"/>
        <v>29.361747317256604</v>
      </c>
      <c r="H54" s="26">
        <f t="shared" si="10"/>
        <v>29.937903646038937</v>
      </c>
      <c r="I54" s="26">
        <f t="shared" si="10"/>
        <v>24.672748346370525</v>
      </c>
      <c r="J54" s="27">
        <f t="shared" si="10"/>
        <v>19.395162685052806</v>
      </c>
      <c r="K54" s="36">
        <f t="shared" si="10"/>
        <v>21.581893223682354</v>
      </c>
      <c r="L54" s="37">
        <f t="shared" si="10"/>
        <v>28.806100441152804</v>
      </c>
      <c r="M54" s="37">
        <f t="shared" si="10"/>
        <v>14.180357350236832</v>
      </c>
      <c r="N54" s="37">
        <f t="shared" si="10"/>
        <v>15.410841875809645</v>
      </c>
      <c r="O54" s="37">
        <f t="shared" si="10"/>
        <v>22.288317821778399</v>
      </c>
      <c r="P54" s="37">
        <f t="shared" si="10"/>
        <v>31.522032882847213</v>
      </c>
      <c r="Q54" s="37">
        <f t="shared" si="10"/>
        <v>11.135751882567048</v>
      </c>
      <c r="R54" s="37">
        <f t="shared" si="10"/>
        <v>3.5869891629041515</v>
      </c>
      <c r="S54" s="37">
        <f>+S47+S50+S51</f>
        <v>3.8219526203106255</v>
      </c>
      <c r="T54" s="37">
        <f>+T47+T50+T51</f>
        <v>5.3436586055516226</v>
      </c>
      <c r="U54" s="37">
        <f>+U47+U50+U51</f>
        <v>10.078795123153817</v>
      </c>
      <c r="V54" s="37">
        <f>+V47+V50+V51</f>
        <v>22.515197675899245</v>
      </c>
      <c r="W54" s="37">
        <f>+W47+W50+W51</f>
        <v>16.734478371421964</v>
      </c>
    </row>
    <row r="55" spans="1:23" ht="18" customHeight="1" x14ac:dyDescent="0.15"/>
    <row r="56" spans="1:23" ht="18" customHeight="1" x14ac:dyDescent="0.15"/>
    <row r="57" spans="1:23" ht="18" customHeight="1" x14ac:dyDescent="0.15"/>
    <row r="58" spans="1:23" ht="18" customHeight="1" x14ac:dyDescent="0.15"/>
    <row r="59" spans="1:23" ht="18" customHeight="1" x14ac:dyDescent="0.15"/>
    <row r="60" spans="1:23" ht="18" customHeight="1" x14ac:dyDescent="0.15"/>
    <row r="61" spans="1:23" ht="18" customHeight="1" x14ac:dyDescent="0.15"/>
    <row r="62" spans="1:23" ht="18" customHeight="1" x14ac:dyDescent="0.15"/>
    <row r="63" spans="1:23" ht="18" customHeight="1" x14ac:dyDescent="0.15"/>
    <row r="64" spans="1:23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8" customHeight="1" x14ac:dyDescent="0.15"/>
    <row r="179" ht="18" customHeight="1" x14ac:dyDescent="0.15"/>
    <row r="180" ht="18" customHeight="1" x14ac:dyDescent="0.15"/>
    <row r="181" ht="18" customHeight="1" x14ac:dyDescent="0.15"/>
    <row r="182" ht="18" customHeight="1" x14ac:dyDescent="0.15"/>
    <row r="183" ht="18" customHeight="1" x14ac:dyDescent="0.15"/>
    <row r="184" ht="18" customHeight="1" x14ac:dyDescent="0.15"/>
    <row r="185" ht="18" customHeight="1" x14ac:dyDescent="0.15"/>
    <row r="186" ht="18" customHeight="1" x14ac:dyDescent="0.15"/>
    <row r="187" ht="18" customHeight="1" x14ac:dyDescent="0.15"/>
    <row r="188" ht="18" customHeight="1" x14ac:dyDescent="0.15"/>
    <row r="189" ht="18" customHeight="1" x14ac:dyDescent="0.15"/>
    <row r="190" ht="18" customHeight="1" x14ac:dyDescent="0.15"/>
    <row r="191" ht="18" customHeight="1" x14ac:dyDescent="0.15"/>
    <row r="192" ht="18" customHeight="1" x14ac:dyDescent="0.15"/>
    <row r="193" ht="18" customHeight="1" x14ac:dyDescent="0.15"/>
    <row r="194" ht="18" customHeight="1" x14ac:dyDescent="0.15"/>
    <row r="195" ht="18" customHeight="1" x14ac:dyDescent="0.15"/>
    <row r="196" ht="18" customHeight="1" x14ac:dyDescent="0.15"/>
    <row r="197" ht="18" customHeight="1" x14ac:dyDescent="0.15"/>
    <row r="198" ht="18" customHeight="1" x14ac:dyDescent="0.15"/>
    <row r="199" ht="18" customHeight="1" x14ac:dyDescent="0.15"/>
    <row r="200" ht="18" customHeight="1" x14ac:dyDescent="0.15"/>
    <row r="201" ht="18" customHeight="1" x14ac:dyDescent="0.15"/>
    <row r="202" ht="18" customHeight="1" x14ac:dyDescent="0.15"/>
    <row r="203" ht="18" customHeight="1" x14ac:dyDescent="0.15"/>
    <row r="204" ht="18" customHeight="1" x14ac:dyDescent="0.15"/>
    <row r="205" ht="18" customHeight="1" x14ac:dyDescent="0.15"/>
    <row r="206" ht="18" customHeight="1" x14ac:dyDescent="0.15"/>
    <row r="207" ht="18" customHeight="1" x14ac:dyDescent="0.15"/>
    <row r="208" ht="18" customHeight="1" x14ac:dyDescent="0.15"/>
    <row r="209" ht="18" customHeight="1" x14ac:dyDescent="0.15"/>
    <row r="210" ht="18" customHeight="1" x14ac:dyDescent="0.15"/>
    <row r="211" ht="18" customHeight="1" x14ac:dyDescent="0.15"/>
    <row r="212" ht="18" customHeight="1" x14ac:dyDescent="0.15"/>
    <row r="213" ht="18" customHeight="1" x14ac:dyDescent="0.15"/>
    <row r="214" ht="18" customHeight="1" x14ac:dyDescent="0.15"/>
    <row r="215" ht="18" customHeight="1" x14ac:dyDescent="0.15"/>
    <row r="216" ht="18" customHeight="1" x14ac:dyDescent="0.15"/>
    <row r="217" ht="18" customHeight="1" x14ac:dyDescent="0.15"/>
    <row r="218" ht="18" customHeight="1" x14ac:dyDescent="0.15"/>
    <row r="219" ht="18" customHeight="1" x14ac:dyDescent="0.15"/>
    <row r="220" ht="18" customHeight="1" x14ac:dyDescent="0.15"/>
    <row r="221" ht="18" customHeight="1" x14ac:dyDescent="0.15"/>
    <row r="222" ht="18" customHeight="1" x14ac:dyDescent="0.15"/>
    <row r="223" ht="18" customHeight="1" x14ac:dyDescent="0.15"/>
    <row r="224" ht="18" customHeight="1" x14ac:dyDescent="0.15"/>
    <row r="225" ht="18" customHeight="1" x14ac:dyDescent="0.15"/>
    <row r="226" ht="18" customHeight="1" x14ac:dyDescent="0.15"/>
    <row r="227" ht="18" customHeight="1" x14ac:dyDescent="0.15"/>
    <row r="228" ht="18" customHeight="1" x14ac:dyDescent="0.15"/>
    <row r="229" ht="18" customHeight="1" x14ac:dyDescent="0.15"/>
    <row r="230" ht="18" customHeight="1" x14ac:dyDescent="0.15"/>
    <row r="231" ht="18" customHeight="1" x14ac:dyDescent="0.15"/>
    <row r="232" ht="18" customHeight="1" x14ac:dyDescent="0.15"/>
    <row r="233" ht="18" customHeight="1" x14ac:dyDescent="0.15"/>
    <row r="234" ht="18" customHeight="1" x14ac:dyDescent="0.15"/>
    <row r="235" ht="18" customHeight="1" x14ac:dyDescent="0.15"/>
    <row r="236" ht="18" customHeight="1" x14ac:dyDescent="0.15"/>
    <row r="237" ht="18" customHeight="1" x14ac:dyDescent="0.15"/>
    <row r="238" ht="18" customHeight="1" x14ac:dyDescent="0.15"/>
    <row r="239" ht="18" customHeight="1" x14ac:dyDescent="0.15"/>
    <row r="240" ht="18" customHeight="1" x14ac:dyDescent="0.15"/>
    <row r="241" ht="18" customHeight="1" x14ac:dyDescent="0.15"/>
    <row r="242" ht="18" customHeight="1" x14ac:dyDescent="0.15"/>
    <row r="243" ht="18" customHeight="1" x14ac:dyDescent="0.15"/>
    <row r="244" ht="18" customHeight="1" x14ac:dyDescent="0.15"/>
    <row r="245" ht="18" customHeight="1" x14ac:dyDescent="0.15"/>
    <row r="246" ht="18" customHeight="1" x14ac:dyDescent="0.15"/>
    <row r="247" ht="18" customHeight="1" x14ac:dyDescent="0.15"/>
    <row r="248" ht="18" customHeight="1" x14ac:dyDescent="0.15"/>
    <row r="249" ht="18" customHeight="1" x14ac:dyDescent="0.15"/>
    <row r="250" ht="18" customHeight="1" x14ac:dyDescent="0.15"/>
    <row r="251" ht="18" customHeight="1" x14ac:dyDescent="0.15"/>
    <row r="252" ht="18" customHeight="1" x14ac:dyDescent="0.15"/>
    <row r="253" ht="18" customHeight="1" x14ac:dyDescent="0.15"/>
    <row r="254" ht="18" customHeight="1" x14ac:dyDescent="0.15"/>
    <row r="255" ht="18" customHeight="1" x14ac:dyDescent="0.15"/>
    <row r="256" ht="18" customHeight="1" x14ac:dyDescent="0.15"/>
    <row r="257" ht="18" customHeight="1" x14ac:dyDescent="0.15"/>
    <row r="258" ht="18" customHeight="1" x14ac:dyDescent="0.15"/>
    <row r="259" ht="18" customHeight="1" x14ac:dyDescent="0.15"/>
    <row r="260" ht="18" customHeight="1" x14ac:dyDescent="0.15"/>
    <row r="261" ht="18" customHeight="1" x14ac:dyDescent="0.15"/>
    <row r="262" ht="18" customHeight="1" x14ac:dyDescent="0.15"/>
    <row r="263" ht="18" customHeight="1" x14ac:dyDescent="0.15"/>
    <row r="264" ht="18" customHeight="1" x14ac:dyDescent="0.15"/>
    <row r="265" ht="18" customHeight="1" x14ac:dyDescent="0.15"/>
    <row r="266" ht="18" customHeight="1" x14ac:dyDescent="0.15"/>
    <row r="267" ht="18" customHeight="1" x14ac:dyDescent="0.15"/>
    <row r="268" ht="18" customHeight="1" x14ac:dyDescent="0.15"/>
    <row r="269" ht="18" customHeight="1" x14ac:dyDescent="0.15"/>
    <row r="270" ht="18" customHeight="1" x14ac:dyDescent="0.15"/>
    <row r="271" ht="18" customHeight="1" x14ac:dyDescent="0.15"/>
    <row r="272" ht="18" customHeight="1" x14ac:dyDescent="0.15"/>
    <row r="273" ht="18" customHeight="1" x14ac:dyDescent="0.15"/>
    <row r="274" ht="18" customHeight="1" x14ac:dyDescent="0.15"/>
  </sheetData>
  <phoneticPr fontId="2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Z273"/>
  <sheetViews>
    <sheetView view="pageBreakPreview" zoomScaleNormal="100" workbookViewId="0">
      <pane xSplit="1" ySplit="3" topLeftCell="U4" activePane="bottomRight" state="frozen"/>
      <selection pane="topRight" activeCell="B1" sqref="B1"/>
      <selection pane="bottomLeft" activeCell="A2" sqref="A2"/>
      <selection pane="bottomRight" activeCell="Z51" sqref="Z51"/>
    </sheetView>
  </sheetViews>
  <sheetFormatPr defaultColWidth="9" defaultRowHeight="12" x14ac:dyDescent="0.15"/>
  <cols>
    <col min="1" max="1" width="27" style="18" customWidth="1"/>
    <col min="2" max="2" width="8.6640625" style="22" hidden="1" customWidth="1"/>
    <col min="3" max="3" width="8.6640625" style="18" hidden="1" customWidth="1"/>
    <col min="4" max="9" width="8.6640625" style="18" customWidth="1"/>
    <col min="10" max="11" width="8.6640625" style="20" customWidth="1"/>
    <col min="12" max="21" width="8.6640625" style="18" customWidth="1"/>
    <col min="22" max="26" width="8.6640625" style="131" customWidth="1"/>
    <col min="27" max="16384" width="9" style="18"/>
  </cols>
  <sheetData>
    <row r="1" spans="1:26" ht="18" customHeight="1" x14ac:dyDescent="0.2">
      <c r="A1" s="33" t="s">
        <v>98</v>
      </c>
      <c r="L1" s="34" t="str">
        <f>旧栃木市２!$M$1</f>
        <v>栃木市</v>
      </c>
      <c r="Y1" s="34" t="str">
        <f>旧栃木市２!$M$1</f>
        <v>栃木市</v>
      </c>
    </row>
    <row r="2" spans="1:26" ht="18" customHeight="1" x14ac:dyDescent="0.15">
      <c r="M2" s="22" t="s">
        <v>169</v>
      </c>
      <c r="S2" s="43" t="s">
        <v>283</v>
      </c>
      <c r="W2" s="22"/>
      <c r="Y2" s="132"/>
      <c r="Z2" s="132" t="s">
        <v>169</v>
      </c>
    </row>
    <row r="3" spans="1:26" ht="18" customHeight="1" x14ac:dyDescent="0.15">
      <c r="A3" s="15"/>
      <c r="B3" s="21" t="s">
        <v>10</v>
      </c>
      <c r="C3" s="15" t="s">
        <v>9</v>
      </c>
      <c r="D3" s="80" t="s">
        <v>8</v>
      </c>
      <c r="E3" s="80" t="s">
        <v>7</v>
      </c>
      <c r="F3" s="80" t="s">
        <v>6</v>
      </c>
      <c r="G3" s="80" t="s">
        <v>5</v>
      </c>
      <c r="H3" s="80" t="s">
        <v>4</v>
      </c>
      <c r="I3" s="80" t="s">
        <v>3</v>
      </c>
      <c r="J3" s="94" t="s">
        <v>165</v>
      </c>
      <c r="K3" s="94" t="s">
        <v>166</v>
      </c>
      <c r="L3" s="80" t="s">
        <v>83</v>
      </c>
      <c r="M3" s="80" t="s">
        <v>174</v>
      </c>
      <c r="N3" s="80" t="s">
        <v>182</v>
      </c>
      <c r="O3" s="78" t="s">
        <v>186</v>
      </c>
      <c r="P3" s="78" t="s">
        <v>187</v>
      </c>
      <c r="Q3" s="78" t="s">
        <v>188</v>
      </c>
      <c r="R3" s="78" t="s">
        <v>193</v>
      </c>
      <c r="S3" s="78" t="s">
        <v>196</v>
      </c>
      <c r="T3" s="78" t="s">
        <v>197</v>
      </c>
      <c r="U3" s="78" t="s">
        <v>204</v>
      </c>
      <c r="V3" s="78" t="s">
        <v>271</v>
      </c>
      <c r="W3" s="78" t="s">
        <v>274</v>
      </c>
      <c r="X3" s="133" t="s">
        <v>275</v>
      </c>
      <c r="Y3" s="133" t="s">
        <v>286</v>
      </c>
      <c r="Z3" s="117" t="s">
        <v>288</v>
      </c>
    </row>
    <row r="4" spans="1:26" ht="18" customHeight="1" x14ac:dyDescent="0.15">
      <c r="A4" s="19" t="s">
        <v>60</v>
      </c>
      <c r="B4" s="19"/>
      <c r="C4" s="15"/>
      <c r="D4" s="80">
        <v>8853471</v>
      </c>
      <c r="E4" s="80">
        <v>9453692</v>
      </c>
      <c r="F4" s="80">
        <v>9713731</v>
      </c>
      <c r="G4" s="80">
        <v>10024313</v>
      </c>
      <c r="H4" s="80">
        <v>10209725</v>
      </c>
      <c r="I4" s="80">
        <v>10485648</v>
      </c>
      <c r="J4" s="80">
        <v>10883576</v>
      </c>
      <c r="K4" s="80">
        <v>10793445</v>
      </c>
      <c r="L4" s="80">
        <v>10786514</v>
      </c>
      <c r="M4" s="80">
        <v>10769564</v>
      </c>
      <c r="N4" s="80">
        <v>10820947</v>
      </c>
      <c r="O4" s="80">
        <v>10413761</v>
      </c>
      <c r="P4" s="80">
        <v>10219557</v>
      </c>
      <c r="Q4" s="80">
        <v>10176611</v>
      </c>
      <c r="R4" s="80">
        <v>10346453</v>
      </c>
      <c r="S4" s="80">
        <v>9716006</v>
      </c>
      <c r="T4" s="80">
        <v>9721431</v>
      </c>
      <c r="U4" s="80">
        <v>9380101</v>
      </c>
      <c r="V4" s="80">
        <v>9336158</v>
      </c>
      <c r="W4" s="80">
        <v>9018322</v>
      </c>
      <c r="X4" s="134">
        <v>9544648</v>
      </c>
      <c r="Y4" s="134">
        <v>10291254</v>
      </c>
      <c r="Z4" s="134">
        <v>9965849</v>
      </c>
    </row>
    <row r="5" spans="1:26" ht="18" customHeight="1" x14ac:dyDescent="0.15">
      <c r="A5" s="19" t="s">
        <v>61</v>
      </c>
      <c r="B5" s="19"/>
      <c r="C5" s="15"/>
      <c r="D5" s="80">
        <v>6004821</v>
      </c>
      <c r="E5" s="80">
        <v>6513861</v>
      </c>
      <c r="F5" s="80">
        <v>6830264</v>
      </c>
      <c r="G5" s="80">
        <v>6932257</v>
      </c>
      <c r="H5" s="80">
        <v>7171565</v>
      </c>
      <c r="I5" s="80">
        <v>7414894</v>
      </c>
      <c r="J5" s="80">
        <v>7513775</v>
      </c>
      <c r="K5" s="80">
        <v>7534470</v>
      </c>
      <c r="L5" s="80">
        <v>7468512</v>
      </c>
      <c r="M5" s="80">
        <v>7316980</v>
      </c>
      <c r="N5" s="80">
        <v>7304056</v>
      </c>
      <c r="O5" s="80">
        <v>6956209</v>
      </c>
      <c r="P5" s="80">
        <v>6773254</v>
      </c>
      <c r="Q5" s="80">
        <v>6811753</v>
      </c>
      <c r="R5" s="80">
        <v>6719926</v>
      </c>
      <c r="S5" s="80">
        <v>6455991</v>
      </c>
      <c r="T5" s="80">
        <v>6353502</v>
      </c>
      <c r="U5" s="80">
        <v>6174338</v>
      </c>
      <c r="V5" s="80">
        <v>5888622</v>
      </c>
      <c r="W5" s="80">
        <v>5721285</v>
      </c>
      <c r="X5" s="134">
        <v>6030701</v>
      </c>
      <c r="Y5" s="134">
        <v>6577944</v>
      </c>
      <c r="Z5" s="134">
        <v>6308622</v>
      </c>
    </row>
    <row r="6" spans="1:26" ht="18" customHeight="1" x14ac:dyDescent="0.15">
      <c r="A6" s="19" t="s">
        <v>62</v>
      </c>
      <c r="B6" s="19"/>
      <c r="C6" s="15"/>
      <c r="D6" s="80">
        <v>1513459</v>
      </c>
      <c r="E6" s="80">
        <v>1707495</v>
      </c>
      <c r="F6" s="80">
        <v>2029841</v>
      </c>
      <c r="G6" s="80">
        <v>2339775</v>
      </c>
      <c r="H6" s="80">
        <v>2534351</v>
      </c>
      <c r="I6" s="80">
        <v>2893640</v>
      </c>
      <c r="J6" s="80">
        <v>3211670</v>
      </c>
      <c r="K6" s="80">
        <v>3562643</v>
      </c>
      <c r="L6" s="80">
        <v>3872082</v>
      </c>
      <c r="M6" s="80">
        <v>2820940</v>
      </c>
      <c r="N6" s="80">
        <v>3230925</v>
      </c>
      <c r="O6" s="80">
        <v>3677260</v>
      </c>
      <c r="P6" s="80">
        <v>4166069</v>
      </c>
      <c r="Q6" s="80">
        <v>4557830</v>
      </c>
      <c r="R6" s="80">
        <v>4727351</v>
      </c>
      <c r="S6" s="80">
        <v>4815592</v>
      </c>
      <c r="T6" s="80">
        <v>5127888</v>
      </c>
      <c r="U6" s="80">
        <v>5165173</v>
      </c>
      <c r="V6" s="80">
        <v>5466510</v>
      </c>
      <c r="W6" s="80">
        <v>8015642</v>
      </c>
      <c r="X6" s="134">
        <v>8464894</v>
      </c>
      <c r="Y6" s="134">
        <v>8558070</v>
      </c>
      <c r="Z6" s="134">
        <v>8829612</v>
      </c>
    </row>
    <row r="7" spans="1:26" ht="18" customHeight="1" x14ac:dyDescent="0.15">
      <c r="A7" s="19" t="s">
        <v>63</v>
      </c>
      <c r="B7" s="19"/>
      <c r="C7" s="15"/>
      <c r="D7" s="80">
        <v>3492927</v>
      </c>
      <c r="E7" s="80">
        <v>3708332</v>
      </c>
      <c r="F7" s="80">
        <v>3904129</v>
      </c>
      <c r="G7" s="80">
        <v>4135657</v>
      </c>
      <c r="H7" s="80">
        <v>4396242</v>
      </c>
      <c r="I7" s="80">
        <v>4729839</v>
      </c>
      <c r="J7" s="80">
        <v>4945924</v>
      </c>
      <c r="K7" s="80">
        <v>5350660</v>
      </c>
      <c r="L7" s="80">
        <v>5166255</v>
      </c>
      <c r="M7" s="80">
        <v>5297279</v>
      </c>
      <c r="N7" s="80">
        <v>5455200</v>
      </c>
      <c r="O7" s="80">
        <v>5442583</v>
      </c>
      <c r="P7" s="80">
        <v>5268489</v>
      </c>
      <c r="Q7" s="80">
        <v>5906299</v>
      </c>
      <c r="R7" s="80">
        <v>5204782</v>
      </c>
      <c r="S7" s="80">
        <v>5204207</v>
      </c>
      <c r="T7" s="80">
        <v>5400927</v>
      </c>
      <c r="U7" s="80">
        <v>5255323</v>
      </c>
      <c r="V7" s="80">
        <v>5062446</v>
      </c>
      <c r="W7" s="80">
        <v>5012906</v>
      </c>
      <c r="X7" s="134">
        <v>5058192</v>
      </c>
      <c r="Y7" s="134">
        <v>4931374</v>
      </c>
      <c r="Z7" s="134">
        <v>4882224</v>
      </c>
    </row>
    <row r="8" spans="1:26" ht="18" customHeight="1" x14ac:dyDescent="0.15">
      <c r="A8" s="19" t="s">
        <v>414</v>
      </c>
      <c r="B8" s="19"/>
      <c r="C8" s="15"/>
      <c r="D8" s="148">
        <v>3481391</v>
      </c>
      <c r="E8" s="148">
        <v>3700643</v>
      </c>
      <c r="F8" s="148">
        <v>3897413</v>
      </c>
      <c r="G8" s="148">
        <v>4128157</v>
      </c>
      <c r="H8" s="148">
        <v>4391396</v>
      </c>
      <c r="I8" s="148">
        <v>4726800</v>
      </c>
      <c r="J8" s="148">
        <v>4943190</v>
      </c>
      <c r="K8" s="148">
        <v>5346224</v>
      </c>
      <c r="L8" s="148">
        <v>5164812</v>
      </c>
      <c r="M8" s="148">
        <v>5272196</v>
      </c>
      <c r="N8" s="148">
        <v>5455074</v>
      </c>
      <c r="O8" s="148">
        <v>5442333</v>
      </c>
      <c r="P8" s="148">
        <v>5266783</v>
      </c>
      <c r="Q8" s="148">
        <v>5906175</v>
      </c>
      <c r="R8" s="148">
        <v>5204342</v>
      </c>
      <c r="S8" s="148">
        <v>5203723</v>
      </c>
      <c r="T8" s="148">
        <v>5399797</v>
      </c>
      <c r="U8" s="148">
        <v>5254942</v>
      </c>
      <c r="V8" s="148">
        <v>5062182</v>
      </c>
      <c r="W8" s="148">
        <v>5012611</v>
      </c>
      <c r="X8" s="134">
        <v>5057813</v>
      </c>
      <c r="Y8" s="134">
        <v>4931043</v>
      </c>
      <c r="Z8" s="134">
        <v>4881889</v>
      </c>
    </row>
    <row r="9" spans="1:26" ht="18" customHeight="1" x14ac:dyDescent="0.15">
      <c r="A9" s="19" t="s">
        <v>65</v>
      </c>
      <c r="B9" s="19"/>
      <c r="C9" s="15"/>
      <c r="D9" s="80">
        <v>11536</v>
      </c>
      <c r="E9" s="80">
        <v>7689</v>
      </c>
      <c r="F9" s="80">
        <v>6716</v>
      </c>
      <c r="G9" s="80">
        <v>7500</v>
      </c>
      <c r="H9" s="80">
        <v>4846</v>
      </c>
      <c r="I9" s="80">
        <v>3039</v>
      </c>
      <c r="J9" s="80">
        <v>2734</v>
      </c>
      <c r="K9" s="80">
        <v>4436</v>
      </c>
      <c r="L9" s="80">
        <v>1443</v>
      </c>
      <c r="M9" s="80">
        <v>805</v>
      </c>
      <c r="N9" s="80">
        <v>126</v>
      </c>
      <c r="O9" s="80">
        <v>250</v>
      </c>
      <c r="P9" s="80">
        <v>1706</v>
      </c>
      <c r="Q9" s="80">
        <v>124</v>
      </c>
      <c r="R9" s="80">
        <v>440</v>
      </c>
      <c r="S9" s="80">
        <v>853</v>
      </c>
      <c r="T9" s="80">
        <v>1499</v>
      </c>
      <c r="U9" s="80">
        <v>750</v>
      </c>
      <c r="V9" s="80">
        <v>264</v>
      </c>
      <c r="W9" s="80">
        <v>295</v>
      </c>
      <c r="X9" s="134">
        <v>379</v>
      </c>
      <c r="Y9" s="134">
        <v>331</v>
      </c>
      <c r="Z9" s="134">
        <v>335</v>
      </c>
    </row>
    <row r="10" spans="1:26" ht="18" customHeight="1" x14ac:dyDescent="0.15">
      <c r="A10" s="19" t="s">
        <v>66</v>
      </c>
      <c r="B10" s="19"/>
      <c r="C10" s="15"/>
      <c r="D10" s="80">
        <v>4492538</v>
      </c>
      <c r="E10" s="80">
        <v>4743376</v>
      </c>
      <c r="F10" s="80">
        <v>4913239</v>
      </c>
      <c r="G10" s="80">
        <v>4751751</v>
      </c>
      <c r="H10" s="80">
        <v>5053638</v>
      </c>
      <c r="I10" s="80">
        <v>5274977</v>
      </c>
      <c r="J10" s="80">
        <v>5418692</v>
      </c>
      <c r="K10" s="80">
        <v>5630559</v>
      </c>
      <c r="L10" s="80">
        <v>5708177</v>
      </c>
      <c r="M10" s="80">
        <v>5674508</v>
      </c>
      <c r="N10" s="80">
        <v>6008909</v>
      </c>
      <c r="O10" s="80">
        <v>6201473</v>
      </c>
      <c r="P10" s="80">
        <v>6236165</v>
      </c>
      <c r="Q10" s="80">
        <v>6125218</v>
      </c>
      <c r="R10" s="80">
        <v>5752623</v>
      </c>
      <c r="S10" s="80">
        <v>5645528</v>
      </c>
      <c r="T10" s="80">
        <v>5700659</v>
      </c>
      <c r="U10" s="80">
        <v>5587485</v>
      </c>
      <c r="V10" s="80">
        <v>6558826</v>
      </c>
      <c r="W10" s="80">
        <v>6601685</v>
      </c>
      <c r="X10" s="134">
        <v>7062332</v>
      </c>
      <c r="Y10" s="134">
        <v>6919144</v>
      </c>
      <c r="Z10" s="134">
        <v>7272254</v>
      </c>
    </row>
    <row r="11" spans="1:26" ht="18" customHeight="1" x14ac:dyDescent="0.15">
      <c r="A11" s="19" t="s">
        <v>67</v>
      </c>
      <c r="B11" s="19"/>
      <c r="C11" s="15"/>
      <c r="D11" s="80">
        <v>229355</v>
      </c>
      <c r="E11" s="80">
        <v>304467</v>
      </c>
      <c r="F11" s="80">
        <v>274697</v>
      </c>
      <c r="G11" s="80">
        <v>252245</v>
      </c>
      <c r="H11" s="80">
        <v>268480</v>
      </c>
      <c r="I11" s="80">
        <v>287205</v>
      </c>
      <c r="J11" s="80">
        <v>299818</v>
      </c>
      <c r="K11" s="80">
        <v>355719</v>
      </c>
      <c r="L11" s="80">
        <v>331468</v>
      </c>
      <c r="M11" s="80">
        <v>323354</v>
      </c>
      <c r="N11" s="80">
        <v>335216</v>
      </c>
      <c r="O11" s="80">
        <v>353752</v>
      </c>
      <c r="P11" s="80">
        <v>356290</v>
      </c>
      <c r="Q11" s="80">
        <v>273194</v>
      </c>
      <c r="R11" s="80">
        <v>268847</v>
      </c>
      <c r="S11" s="80">
        <v>269953</v>
      </c>
      <c r="T11" s="80">
        <v>227268</v>
      </c>
      <c r="U11" s="80">
        <v>251093</v>
      </c>
      <c r="V11" s="80">
        <v>275157</v>
      </c>
      <c r="W11" s="80">
        <v>146460</v>
      </c>
      <c r="X11" s="134">
        <v>174741</v>
      </c>
      <c r="Y11" s="134">
        <v>167046</v>
      </c>
      <c r="Z11" s="134">
        <v>165887</v>
      </c>
    </row>
    <row r="12" spans="1:26" ht="18" customHeight="1" x14ac:dyDescent="0.15">
      <c r="A12" s="19" t="s">
        <v>68</v>
      </c>
      <c r="B12" s="19"/>
      <c r="C12" s="15"/>
      <c r="D12" s="80">
        <v>4074679</v>
      </c>
      <c r="E12" s="80">
        <v>4535439</v>
      </c>
      <c r="F12" s="80">
        <v>4738122</v>
      </c>
      <c r="G12" s="80">
        <v>5285304</v>
      </c>
      <c r="H12" s="80">
        <v>4708392</v>
      </c>
      <c r="I12" s="80">
        <v>5197602</v>
      </c>
      <c r="J12" s="80">
        <v>5147041</v>
      </c>
      <c r="K12" s="80">
        <v>5118347</v>
      </c>
      <c r="L12" s="80">
        <v>5800010</v>
      </c>
      <c r="M12" s="80">
        <v>5127744</v>
      </c>
      <c r="N12" s="80">
        <v>5201852</v>
      </c>
      <c r="O12" s="80">
        <v>5474999</v>
      </c>
      <c r="P12" s="80">
        <v>5299258</v>
      </c>
      <c r="Q12" s="80">
        <v>4792912</v>
      </c>
      <c r="R12" s="80">
        <v>5294632</v>
      </c>
      <c r="S12" s="80">
        <v>5322638</v>
      </c>
      <c r="T12" s="80">
        <v>5218082</v>
      </c>
      <c r="U12" s="80">
        <v>5678065</v>
      </c>
      <c r="V12" s="80">
        <v>7902811</v>
      </c>
      <c r="W12" s="80">
        <v>5526623</v>
      </c>
      <c r="X12" s="134">
        <v>4619684</v>
      </c>
      <c r="Y12" s="134">
        <v>3724701</v>
      </c>
      <c r="Z12" s="134">
        <v>3815594</v>
      </c>
    </row>
    <row r="13" spans="1:26" ht="18" customHeight="1" x14ac:dyDescent="0.15">
      <c r="A13" s="19" t="s">
        <v>69</v>
      </c>
      <c r="B13" s="19"/>
      <c r="C13" s="15"/>
      <c r="D13" s="80">
        <v>2332183</v>
      </c>
      <c r="E13" s="80">
        <v>2612832</v>
      </c>
      <c r="F13" s="80">
        <v>2568088</v>
      </c>
      <c r="G13" s="80">
        <v>2768315</v>
      </c>
      <c r="H13" s="80">
        <v>2734090</v>
      </c>
      <c r="I13" s="80">
        <v>2857195</v>
      </c>
      <c r="J13" s="80">
        <v>2906438</v>
      </c>
      <c r="K13" s="80">
        <v>2906861</v>
      </c>
      <c r="L13" s="80">
        <v>2945399</v>
      </c>
      <c r="M13" s="80">
        <v>3065643</v>
      </c>
      <c r="N13" s="80">
        <v>3228551</v>
      </c>
      <c r="O13" s="80">
        <v>3408075</v>
      </c>
      <c r="P13" s="80">
        <v>3161471</v>
      </c>
      <c r="Q13" s="80">
        <v>2803132</v>
      </c>
      <c r="R13" s="80">
        <v>3359137</v>
      </c>
      <c r="S13" s="80">
        <v>3679963</v>
      </c>
      <c r="T13" s="80">
        <v>3510428</v>
      </c>
      <c r="U13" s="80">
        <v>3759397</v>
      </c>
      <c r="V13" s="80">
        <v>3754934</v>
      </c>
      <c r="W13" s="80">
        <v>3705980</v>
      </c>
      <c r="X13" s="134">
        <v>2730987</v>
      </c>
      <c r="Y13" s="134">
        <v>1724968</v>
      </c>
      <c r="Z13" s="134">
        <v>1533115</v>
      </c>
    </row>
    <row r="14" spans="1:26" ht="18" customHeight="1" x14ac:dyDescent="0.15">
      <c r="A14" s="19" t="s">
        <v>70</v>
      </c>
      <c r="B14" s="19"/>
      <c r="C14" s="15"/>
      <c r="D14" s="80">
        <v>2200607</v>
      </c>
      <c r="E14" s="80">
        <v>2541077</v>
      </c>
      <c r="F14" s="80">
        <v>2647560</v>
      </c>
      <c r="G14" s="80">
        <v>2647671</v>
      </c>
      <c r="H14" s="80">
        <v>3080920</v>
      </c>
      <c r="I14" s="80">
        <v>3019311</v>
      </c>
      <c r="J14" s="80">
        <v>2820534</v>
      </c>
      <c r="K14" s="80">
        <v>3354372</v>
      </c>
      <c r="L14" s="80">
        <v>3685051</v>
      </c>
      <c r="M14" s="80">
        <v>4202162</v>
      </c>
      <c r="N14" s="80">
        <v>4224219</v>
      </c>
      <c r="O14" s="80">
        <v>4414204</v>
      </c>
      <c r="P14" s="80">
        <v>4424720</v>
      </c>
      <c r="Q14" s="80">
        <v>4877660</v>
      </c>
      <c r="R14" s="80">
        <v>4919140</v>
      </c>
      <c r="S14" s="80">
        <v>5354022</v>
      </c>
      <c r="T14" s="80">
        <v>5371399</v>
      </c>
      <c r="U14" s="80">
        <v>5453050</v>
      </c>
      <c r="V14" s="80">
        <v>5864816</v>
      </c>
      <c r="W14" s="80">
        <v>6066673</v>
      </c>
      <c r="X14" s="134">
        <v>6018404</v>
      </c>
      <c r="Y14" s="134">
        <v>6182890</v>
      </c>
      <c r="Z14" s="134">
        <v>6162014</v>
      </c>
    </row>
    <row r="15" spans="1:26" ht="18" customHeight="1" x14ac:dyDescent="0.15">
      <c r="A15" s="19" t="s">
        <v>71</v>
      </c>
      <c r="B15" s="19"/>
      <c r="C15" s="15"/>
      <c r="D15" s="80">
        <v>3549558</v>
      </c>
      <c r="E15" s="80">
        <v>1727828</v>
      </c>
      <c r="F15" s="80">
        <v>1711239</v>
      </c>
      <c r="G15" s="80">
        <v>1884312</v>
      </c>
      <c r="H15" s="80">
        <v>1271303</v>
      </c>
      <c r="I15" s="80">
        <v>1075503</v>
      </c>
      <c r="J15" s="80">
        <v>1365119</v>
      </c>
      <c r="K15" s="80">
        <v>1437915</v>
      </c>
      <c r="L15" s="80">
        <v>2209375</v>
      </c>
      <c r="M15" s="80">
        <v>1834780</v>
      </c>
      <c r="N15" s="80">
        <v>1629931</v>
      </c>
      <c r="O15" s="80">
        <v>1548863</v>
      </c>
      <c r="P15" s="80">
        <v>2202701</v>
      </c>
      <c r="Q15" s="80">
        <v>1131705</v>
      </c>
      <c r="R15" s="80">
        <v>1069083</v>
      </c>
      <c r="S15" s="80">
        <v>1493355</v>
      </c>
      <c r="T15" s="80">
        <v>1460699</v>
      </c>
      <c r="U15" s="80">
        <v>1708854</v>
      </c>
      <c r="V15" s="80">
        <v>952946</v>
      </c>
      <c r="W15" s="80">
        <v>3479523</v>
      </c>
      <c r="X15" s="134">
        <v>2608254</v>
      </c>
      <c r="Y15" s="134">
        <v>3119276</v>
      </c>
      <c r="Z15" s="134">
        <v>2188014</v>
      </c>
    </row>
    <row r="16" spans="1:26" ht="18" customHeight="1" x14ac:dyDescent="0.15">
      <c r="A16" s="19" t="s">
        <v>72</v>
      </c>
      <c r="B16" s="19"/>
      <c r="C16" s="15"/>
      <c r="D16" s="80">
        <v>1346357</v>
      </c>
      <c r="E16" s="80">
        <v>1565676</v>
      </c>
      <c r="F16" s="80">
        <v>1738786</v>
      </c>
      <c r="G16" s="80">
        <v>1942557</v>
      </c>
      <c r="H16" s="80">
        <v>1976041</v>
      </c>
      <c r="I16" s="80">
        <v>2042629</v>
      </c>
      <c r="J16" s="80">
        <v>2080246</v>
      </c>
      <c r="K16" s="80">
        <v>2063223</v>
      </c>
      <c r="L16" s="80">
        <v>2080542</v>
      </c>
      <c r="M16" s="80">
        <v>1894624</v>
      </c>
      <c r="N16" s="80">
        <v>1946995</v>
      </c>
      <c r="O16" s="80">
        <v>2061849</v>
      </c>
      <c r="P16" s="80">
        <v>2944979</v>
      </c>
      <c r="Q16" s="80">
        <v>2205458</v>
      </c>
      <c r="R16" s="80">
        <v>2003773</v>
      </c>
      <c r="S16" s="80">
        <v>1940540</v>
      </c>
      <c r="T16" s="80">
        <v>1598968</v>
      </c>
      <c r="U16" s="80">
        <v>1601941</v>
      </c>
      <c r="V16" s="80">
        <v>1745812</v>
      </c>
      <c r="W16" s="80">
        <v>1606821</v>
      </c>
      <c r="X16" s="134">
        <v>2712101</v>
      </c>
      <c r="Y16" s="134">
        <v>2370000</v>
      </c>
      <c r="Z16" s="134">
        <v>2657000</v>
      </c>
    </row>
    <row r="17" spans="1:26" ht="18" customHeight="1" x14ac:dyDescent="0.15">
      <c r="A17" s="19" t="s">
        <v>80</v>
      </c>
      <c r="B17" s="19"/>
      <c r="C17" s="15"/>
      <c r="D17" s="80">
        <v>0</v>
      </c>
      <c r="E17" s="80">
        <v>0</v>
      </c>
      <c r="F17" s="80">
        <v>0</v>
      </c>
      <c r="G17" s="80">
        <v>0</v>
      </c>
      <c r="H17" s="80">
        <v>0</v>
      </c>
      <c r="I17" s="80">
        <v>0</v>
      </c>
      <c r="J17" s="80">
        <v>0</v>
      </c>
      <c r="K17" s="80">
        <v>0</v>
      </c>
      <c r="L17" s="80">
        <v>0</v>
      </c>
      <c r="M17" s="80">
        <v>0</v>
      </c>
      <c r="N17" s="80">
        <v>0</v>
      </c>
      <c r="O17" s="80">
        <v>0</v>
      </c>
      <c r="P17" s="80">
        <v>0</v>
      </c>
      <c r="Q17" s="80">
        <v>1</v>
      </c>
      <c r="R17" s="80">
        <v>1</v>
      </c>
      <c r="S17" s="80">
        <v>1</v>
      </c>
      <c r="T17" s="80">
        <v>1</v>
      </c>
      <c r="U17" s="80">
        <v>1</v>
      </c>
      <c r="V17" s="80">
        <v>0</v>
      </c>
      <c r="W17" s="80">
        <v>0</v>
      </c>
      <c r="X17" s="134">
        <v>0</v>
      </c>
      <c r="Y17" s="134">
        <v>0</v>
      </c>
      <c r="Z17" s="134">
        <v>0</v>
      </c>
    </row>
    <row r="18" spans="1:26" ht="18" customHeight="1" x14ac:dyDescent="0.15">
      <c r="A18" s="19" t="s">
        <v>176</v>
      </c>
      <c r="B18" s="19"/>
      <c r="C18" s="15"/>
      <c r="D18" s="80">
        <v>15442347</v>
      </c>
      <c r="E18" s="80">
        <v>16741617</v>
      </c>
      <c r="F18" s="80">
        <v>13817388</v>
      </c>
      <c r="G18" s="80">
        <v>14356306</v>
      </c>
      <c r="H18" s="80">
        <v>13705846</v>
      </c>
      <c r="I18" s="80">
        <v>12301220</v>
      </c>
      <c r="J18" s="80">
        <v>10916749</v>
      </c>
      <c r="K18" s="80">
        <v>12295347</v>
      </c>
      <c r="L18" s="80">
        <v>13397148</v>
      </c>
      <c r="M18" s="80">
        <v>10546413</v>
      </c>
      <c r="N18" s="80">
        <v>10662621</v>
      </c>
      <c r="O18" s="80">
        <v>9186169</v>
      </c>
      <c r="P18" s="80">
        <v>10672588</v>
      </c>
      <c r="Q18" s="80">
        <v>5888768</v>
      </c>
      <c r="R18" s="80">
        <v>6610029</v>
      </c>
      <c r="S18" s="80">
        <v>5196233</v>
      </c>
      <c r="T18" s="80">
        <v>4081370</v>
      </c>
      <c r="U18" s="80">
        <v>3633886</v>
      </c>
      <c r="V18" s="80">
        <v>6960947</v>
      </c>
      <c r="W18" s="80">
        <v>6195397</v>
      </c>
      <c r="X18" s="134">
        <v>8058691</v>
      </c>
      <c r="Y18" s="134">
        <v>7171285</v>
      </c>
      <c r="Z18" s="134">
        <v>10392849</v>
      </c>
    </row>
    <row r="19" spans="1:26" ht="18" customHeight="1" x14ac:dyDescent="0.15">
      <c r="A19" s="19" t="s">
        <v>74</v>
      </c>
      <c r="B19" s="19"/>
      <c r="C19" s="15"/>
      <c r="D19" s="80">
        <v>2621270</v>
      </c>
      <c r="E19" s="80">
        <v>2834785</v>
      </c>
      <c r="F19" s="80">
        <v>3578274</v>
      </c>
      <c r="G19" s="80">
        <v>4295039</v>
      </c>
      <c r="H19" s="80">
        <v>2934977</v>
      </c>
      <c r="I19" s="80">
        <v>2144898</v>
      </c>
      <c r="J19" s="80">
        <v>1590795</v>
      </c>
      <c r="K19" s="80">
        <v>2716021</v>
      </c>
      <c r="L19" s="80">
        <v>2801304</v>
      </c>
      <c r="M19" s="80">
        <v>2245453</v>
      </c>
      <c r="N19" s="80">
        <v>2500151</v>
      </c>
      <c r="O19" s="80">
        <v>1312190</v>
      </c>
      <c r="P19" s="80">
        <v>1788753</v>
      </c>
      <c r="Q19" s="80">
        <v>1296426</v>
      </c>
      <c r="R19" s="80">
        <v>1734250</v>
      </c>
      <c r="S19" s="80">
        <v>1011472</v>
      </c>
      <c r="T19" s="80">
        <v>893111</v>
      </c>
      <c r="U19" s="80">
        <v>1182300</v>
      </c>
      <c r="V19" s="80">
        <v>1780575</v>
      </c>
      <c r="W19" s="80">
        <v>1917598</v>
      </c>
      <c r="X19" s="134">
        <v>3867365</v>
      </c>
      <c r="Y19" s="134">
        <v>2592414</v>
      </c>
      <c r="Z19" s="134">
        <v>1987811</v>
      </c>
    </row>
    <row r="20" spans="1:26" ht="18" customHeight="1" x14ac:dyDescent="0.15">
      <c r="A20" s="19" t="s">
        <v>75</v>
      </c>
      <c r="B20" s="19"/>
      <c r="C20" s="15"/>
      <c r="D20" s="80">
        <v>12663641</v>
      </c>
      <c r="E20" s="80">
        <v>13611861</v>
      </c>
      <c r="F20" s="80">
        <v>9860034</v>
      </c>
      <c r="G20" s="80">
        <v>9589475</v>
      </c>
      <c r="H20" s="80">
        <v>9843840</v>
      </c>
      <c r="I20" s="80">
        <v>8911606</v>
      </c>
      <c r="J20" s="80">
        <v>7981253</v>
      </c>
      <c r="K20" s="80">
        <v>8632466</v>
      </c>
      <c r="L20" s="80">
        <v>9279599</v>
      </c>
      <c r="M20" s="80">
        <v>7509577</v>
      </c>
      <c r="N20" s="80">
        <v>7445206</v>
      </c>
      <c r="O20" s="80">
        <v>7011446</v>
      </c>
      <c r="P20" s="80">
        <v>8017527</v>
      </c>
      <c r="Q20" s="80">
        <v>4307870</v>
      </c>
      <c r="R20" s="80">
        <v>4660962</v>
      </c>
      <c r="S20" s="80">
        <v>3956223</v>
      </c>
      <c r="T20" s="80">
        <v>3076900</v>
      </c>
      <c r="U20" s="80">
        <v>2411567</v>
      </c>
      <c r="V20" s="80">
        <v>5133238</v>
      </c>
      <c r="W20" s="80">
        <v>4216282</v>
      </c>
      <c r="X20" s="134">
        <v>4043679</v>
      </c>
      <c r="Y20" s="134">
        <v>4328782</v>
      </c>
      <c r="Z20" s="134">
        <v>8384263</v>
      </c>
    </row>
    <row r="21" spans="1:26" ht="18" customHeight="1" x14ac:dyDescent="0.15">
      <c r="A21" s="19" t="s">
        <v>177</v>
      </c>
      <c r="B21" s="19"/>
      <c r="C21" s="15"/>
      <c r="D21" s="80">
        <v>58799</v>
      </c>
      <c r="E21" s="80">
        <v>0</v>
      </c>
      <c r="F21" s="80">
        <v>14560</v>
      </c>
      <c r="G21" s="80">
        <v>66087</v>
      </c>
      <c r="H21" s="80">
        <v>71138</v>
      </c>
      <c r="I21" s="80">
        <v>13284</v>
      </c>
      <c r="J21" s="80">
        <v>8650</v>
      </c>
      <c r="K21" s="80">
        <v>64217</v>
      </c>
      <c r="L21" s="80">
        <v>42380</v>
      </c>
      <c r="M21" s="80">
        <v>62574</v>
      </c>
      <c r="N21" s="80">
        <v>71394</v>
      </c>
      <c r="O21" s="80">
        <v>146778</v>
      </c>
      <c r="P21" s="80">
        <v>16822</v>
      </c>
      <c r="Q21" s="80">
        <v>1</v>
      </c>
      <c r="R21" s="80">
        <v>413</v>
      </c>
      <c r="S21" s="80">
        <v>413</v>
      </c>
      <c r="T21" s="80">
        <v>1</v>
      </c>
      <c r="U21" s="80">
        <v>8385</v>
      </c>
      <c r="V21" s="80">
        <v>4391</v>
      </c>
      <c r="W21" s="80">
        <v>2888</v>
      </c>
      <c r="X21" s="134">
        <v>131744</v>
      </c>
      <c r="Y21" s="134">
        <v>6641</v>
      </c>
      <c r="Z21" s="134">
        <v>0</v>
      </c>
    </row>
    <row r="22" spans="1:26" ht="18" customHeight="1" x14ac:dyDescent="0.15">
      <c r="A22" s="19" t="s">
        <v>178</v>
      </c>
      <c r="B22" s="19"/>
      <c r="C22" s="15"/>
      <c r="D22" s="80">
        <v>0</v>
      </c>
      <c r="E22" s="80">
        <v>0</v>
      </c>
      <c r="F22" s="80">
        <v>0</v>
      </c>
      <c r="G22" s="80">
        <v>0</v>
      </c>
      <c r="H22" s="80">
        <v>0</v>
      </c>
      <c r="I22" s="80">
        <v>0</v>
      </c>
      <c r="J22" s="80">
        <v>0</v>
      </c>
      <c r="K22" s="80">
        <v>0</v>
      </c>
      <c r="L22" s="80">
        <v>0</v>
      </c>
      <c r="M22" s="80">
        <v>0</v>
      </c>
      <c r="N22" s="80">
        <v>0</v>
      </c>
      <c r="O22" s="80">
        <v>0</v>
      </c>
      <c r="P22" s="80">
        <v>0</v>
      </c>
      <c r="Q22" s="80">
        <v>2</v>
      </c>
      <c r="R22" s="80">
        <v>2</v>
      </c>
      <c r="S22" s="80">
        <v>2</v>
      </c>
      <c r="T22" s="80">
        <v>2</v>
      </c>
      <c r="U22" s="80">
        <v>2</v>
      </c>
      <c r="V22" s="80">
        <v>1</v>
      </c>
      <c r="W22" s="80">
        <v>1</v>
      </c>
      <c r="X22" s="134">
        <v>0</v>
      </c>
      <c r="Y22" s="134">
        <v>0</v>
      </c>
      <c r="Z22" s="134">
        <v>0</v>
      </c>
    </row>
    <row r="23" spans="1:26" ht="18" customHeight="1" x14ac:dyDescent="0.15">
      <c r="A23" s="19" t="s">
        <v>59</v>
      </c>
      <c r="B23" s="19"/>
      <c r="C23" s="15"/>
      <c r="D23" s="80">
        <f t="shared" ref="D23:X23" si="0">SUM(D4:D22)-D5-D8-D9-D13-D19-D20</f>
        <v>45254097</v>
      </c>
      <c r="E23" s="80">
        <f t="shared" si="0"/>
        <v>47028999</v>
      </c>
      <c r="F23" s="80">
        <f t="shared" si="0"/>
        <v>45503292</v>
      </c>
      <c r="G23" s="80">
        <f t="shared" si="0"/>
        <v>47685978</v>
      </c>
      <c r="H23" s="80">
        <f t="shared" si="0"/>
        <v>47276076</v>
      </c>
      <c r="I23" s="80">
        <f t="shared" si="0"/>
        <v>47320858</v>
      </c>
      <c r="J23" s="94">
        <f t="shared" si="0"/>
        <v>47098019</v>
      </c>
      <c r="K23" s="93">
        <f t="shared" si="0"/>
        <v>50026447</v>
      </c>
      <c r="L23" s="102">
        <f t="shared" si="0"/>
        <v>53079002</v>
      </c>
      <c r="M23" s="102">
        <f t="shared" si="0"/>
        <v>48553942</v>
      </c>
      <c r="N23" s="102">
        <f t="shared" si="0"/>
        <v>49588209</v>
      </c>
      <c r="O23" s="102">
        <f t="shared" si="0"/>
        <v>48921691</v>
      </c>
      <c r="P23" s="102">
        <f t="shared" si="0"/>
        <v>51807638</v>
      </c>
      <c r="Q23" s="102">
        <f t="shared" si="0"/>
        <v>45935659</v>
      </c>
      <c r="R23" s="102">
        <f t="shared" si="0"/>
        <v>46197129</v>
      </c>
      <c r="S23" s="102">
        <f t="shared" si="0"/>
        <v>44958490</v>
      </c>
      <c r="T23" s="102">
        <f t="shared" si="0"/>
        <v>43908695</v>
      </c>
      <c r="U23" s="102">
        <f t="shared" si="0"/>
        <v>43723359</v>
      </c>
      <c r="V23" s="102">
        <f t="shared" si="0"/>
        <v>50130821</v>
      </c>
      <c r="W23" s="102">
        <f t="shared" si="0"/>
        <v>51672941</v>
      </c>
      <c r="X23" s="135">
        <f t="shared" si="0"/>
        <v>54453685</v>
      </c>
      <c r="Y23" s="135">
        <f t="shared" ref="Y23:Z23" si="1">SUM(Y4:Y22)-Y5-Y8-Y9-Y13-Y19-Y20</f>
        <v>53441681</v>
      </c>
      <c r="Z23" s="135">
        <f t="shared" si="1"/>
        <v>56331297</v>
      </c>
    </row>
    <row r="24" spans="1:26" ht="18" customHeight="1" x14ac:dyDescent="0.15">
      <c r="A24" s="19" t="s">
        <v>78</v>
      </c>
      <c r="B24" s="19"/>
      <c r="C24" s="15"/>
      <c r="D24" s="80">
        <f>SUM(D4:D7)-D5</f>
        <v>13859857</v>
      </c>
      <c r="E24" s="80">
        <f>SUM(E4:E7)-E5</f>
        <v>14869519</v>
      </c>
      <c r="F24" s="80">
        <f>SUM(F4:F7)-F5</f>
        <v>15647701</v>
      </c>
      <c r="G24" s="80">
        <f>SUM(G4:G7)-G5</f>
        <v>16499745</v>
      </c>
      <c r="H24" s="80">
        <f t="shared" ref="H24:M24" si="2">SUM(H4:H7)-H5</f>
        <v>17140318</v>
      </c>
      <c r="I24" s="80">
        <f t="shared" si="2"/>
        <v>18109127</v>
      </c>
      <c r="J24" s="94">
        <f t="shared" si="2"/>
        <v>19041170</v>
      </c>
      <c r="K24" s="93">
        <f t="shared" si="2"/>
        <v>19706748</v>
      </c>
      <c r="L24" s="102">
        <f t="shared" si="2"/>
        <v>19824851</v>
      </c>
      <c r="M24" s="102">
        <f t="shared" si="2"/>
        <v>18887783</v>
      </c>
      <c r="N24" s="102">
        <f t="shared" ref="N24:S24" si="3">SUM(N4:N7)-N5</f>
        <v>19507072</v>
      </c>
      <c r="O24" s="102">
        <f t="shared" si="3"/>
        <v>19533604</v>
      </c>
      <c r="P24" s="102">
        <f t="shared" si="3"/>
        <v>19654115</v>
      </c>
      <c r="Q24" s="102">
        <f t="shared" si="3"/>
        <v>20640740</v>
      </c>
      <c r="R24" s="102">
        <f t="shared" si="3"/>
        <v>20278586</v>
      </c>
      <c r="S24" s="102">
        <f t="shared" si="3"/>
        <v>19735805</v>
      </c>
      <c r="T24" s="102">
        <f t="shared" ref="T24:Z24" si="4">SUM(T4:T7)-T5</f>
        <v>20250246</v>
      </c>
      <c r="U24" s="102">
        <f t="shared" si="4"/>
        <v>19800597</v>
      </c>
      <c r="V24" s="102">
        <f t="shared" si="4"/>
        <v>19865114</v>
      </c>
      <c r="W24" s="102">
        <f t="shared" si="4"/>
        <v>22046870</v>
      </c>
      <c r="X24" s="135">
        <f t="shared" si="4"/>
        <v>23067734</v>
      </c>
      <c r="Y24" s="135">
        <f t="shared" si="4"/>
        <v>23780698</v>
      </c>
      <c r="Z24" s="135">
        <f t="shared" si="4"/>
        <v>23677685</v>
      </c>
    </row>
    <row r="25" spans="1:26" ht="18" customHeight="1" x14ac:dyDescent="0.15">
      <c r="A25" s="19" t="s">
        <v>179</v>
      </c>
      <c r="B25" s="19"/>
      <c r="C25" s="15"/>
      <c r="D25" s="80">
        <f>+D18+D21+D22</f>
        <v>15501146</v>
      </c>
      <c r="E25" s="80">
        <f>+E18+E21+E22</f>
        <v>16741617</v>
      </c>
      <c r="F25" s="80">
        <f>+F18+F21+F22</f>
        <v>13831948</v>
      </c>
      <c r="G25" s="80">
        <f>+G18+G21+G22</f>
        <v>14422393</v>
      </c>
      <c r="H25" s="80">
        <f t="shared" ref="H25:Z25" si="5">+H18+H21+H22</f>
        <v>13776984</v>
      </c>
      <c r="I25" s="80">
        <f t="shared" si="5"/>
        <v>12314504</v>
      </c>
      <c r="J25" s="94">
        <f t="shared" si="5"/>
        <v>10925399</v>
      </c>
      <c r="K25" s="93">
        <f t="shared" si="5"/>
        <v>12359564</v>
      </c>
      <c r="L25" s="102">
        <f t="shared" si="5"/>
        <v>13439528</v>
      </c>
      <c r="M25" s="102">
        <f t="shared" si="5"/>
        <v>10608987</v>
      </c>
      <c r="N25" s="102">
        <f t="shared" si="5"/>
        <v>10734015</v>
      </c>
      <c r="O25" s="102">
        <f t="shared" si="5"/>
        <v>9332947</v>
      </c>
      <c r="P25" s="102">
        <f t="shared" si="5"/>
        <v>10689410</v>
      </c>
      <c r="Q25" s="102">
        <f t="shared" si="5"/>
        <v>5888771</v>
      </c>
      <c r="R25" s="102">
        <f t="shared" si="5"/>
        <v>6610444</v>
      </c>
      <c r="S25" s="102">
        <f t="shared" si="5"/>
        <v>5196648</v>
      </c>
      <c r="T25" s="102">
        <f t="shared" si="5"/>
        <v>4081373</v>
      </c>
      <c r="U25" s="102">
        <f t="shared" si="5"/>
        <v>3642273</v>
      </c>
      <c r="V25" s="102">
        <f t="shared" si="5"/>
        <v>6965339</v>
      </c>
      <c r="W25" s="102">
        <f t="shared" si="5"/>
        <v>6198286</v>
      </c>
      <c r="X25" s="135">
        <f t="shared" si="5"/>
        <v>8190435</v>
      </c>
      <c r="Y25" s="135">
        <f t="shared" si="5"/>
        <v>7177926</v>
      </c>
      <c r="Z25" s="135">
        <f t="shared" si="5"/>
        <v>10392849</v>
      </c>
    </row>
    <row r="26" spans="1:26" ht="18" customHeight="1" x14ac:dyDescent="0.15"/>
    <row r="27" spans="1:26" ht="18" customHeight="1" x14ac:dyDescent="0.15"/>
    <row r="28" spans="1:26" ht="18" customHeight="1" x14ac:dyDescent="0.15"/>
    <row r="29" spans="1:26" ht="18" customHeight="1" x14ac:dyDescent="0.2">
      <c r="A29" s="33" t="s">
        <v>99</v>
      </c>
      <c r="L29" s="34"/>
      <c r="M29" s="34"/>
      <c r="P29" s="34"/>
      <c r="Q29" s="34"/>
      <c r="R29" s="34"/>
      <c r="S29" s="34"/>
      <c r="T29" s="34"/>
      <c r="U29" s="34"/>
      <c r="V29" s="136"/>
      <c r="W29" s="136"/>
      <c r="X29" s="136"/>
      <c r="Y29" s="136"/>
      <c r="Z29" s="136" t="str">
        <f>旧栃木市２!$M$1</f>
        <v>栃木市</v>
      </c>
    </row>
    <row r="30" spans="1:26" ht="18" customHeight="1" x14ac:dyDescent="0.15"/>
    <row r="31" spans="1:26" ht="18" customHeight="1" x14ac:dyDescent="0.15">
      <c r="A31" s="15"/>
      <c r="B31" s="21" t="s">
        <v>10</v>
      </c>
      <c r="C31" s="15" t="s">
        <v>9</v>
      </c>
      <c r="D31" s="80" t="s">
        <v>8</v>
      </c>
      <c r="E31" s="80" t="s">
        <v>7</v>
      </c>
      <c r="F31" s="80" t="s">
        <v>6</v>
      </c>
      <c r="G31" s="80" t="s">
        <v>5</v>
      </c>
      <c r="H31" s="80" t="s">
        <v>4</v>
      </c>
      <c r="I31" s="80" t="s">
        <v>3</v>
      </c>
      <c r="J31" s="94" t="s">
        <v>165</v>
      </c>
      <c r="K31" s="94" t="s">
        <v>166</v>
      </c>
      <c r="L31" s="80" t="s">
        <v>83</v>
      </c>
      <c r="M31" s="80" t="s">
        <v>174</v>
      </c>
      <c r="N31" s="80" t="s">
        <v>182</v>
      </c>
      <c r="O31" s="78" t="s">
        <v>186</v>
      </c>
      <c r="P31" s="78" t="s">
        <v>187</v>
      </c>
      <c r="Q31" s="78" t="s">
        <v>192</v>
      </c>
      <c r="R31" s="78" t="s">
        <v>193</v>
      </c>
      <c r="S31" s="78" t="s">
        <v>196</v>
      </c>
      <c r="T31" s="78" t="s">
        <v>197</v>
      </c>
      <c r="U31" s="78" t="s">
        <v>204</v>
      </c>
      <c r="V31" s="78" t="s">
        <v>271</v>
      </c>
      <c r="W31" s="78" t="s">
        <v>274</v>
      </c>
      <c r="X31" s="133" t="s">
        <v>275</v>
      </c>
      <c r="Y31" s="133" t="s">
        <v>286</v>
      </c>
      <c r="Z31" s="117" t="s">
        <v>288</v>
      </c>
    </row>
    <row r="32" spans="1:26" ht="18" customHeight="1" x14ac:dyDescent="0.15">
      <c r="A32" s="19" t="s">
        <v>60</v>
      </c>
      <c r="B32" s="35" t="e">
        <f t="shared" ref="B32:Z32" si="6">B4/B$23*100</f>
        <v>#DIV/0!</v>
      </c>
      <c r="C32" s="35" t="e">
        <f t="shared" si="6"/>
        <v>#DIV/0!</v>
      </c>
      <c r="D32" s="103">
        <f t="shared" si="6"/>
        <v>19.563910423403211</v>
      </c>
      <c r="E32" s="103">
        <f t="shared" si="6"/>
        <v>20.101835465390195</v>
      </c>
      <c r="F32" s="103">
        <f t="shared" si="6"/>
        <v>21.347314827243707</v>
      </c>
      <c r="G32" s="103">
        <f t="shared" si="6"/>
        <v>21.02151076779845</v>
      </c>
      <c r="H32" s="103">
        <f t="shared" si="6"/>
        <v>21.595965367345631</v>
      </c>
      <c r="I32" s="103">
        <f t="shared" si="6"/>
        <v>22.158617664962879</v>
      </c>
      <c r="J32" s="103">
        <f t="shared" si="6"/>
        <v>23.108351966990373</v>
      </c>
      <c r="K32" s="103">
        <f t="shared" si="6"/>
        <v>21.57547786673717</v>
      </c>
      <c r="L32" s="103">
        <f t="shared" si="6"/>
        <v>20.321621721523702</v>
      </c>
      <c r="M32" s="103">
        <f t="shared" si="6"/>
        <v>22.18061717831273</v>
      </c>
      <c r="N32" s="103">
        <f t="shared" si="6"/>
        <v>21.821612875754397</v>
      </c>
      <c r="O32" s="103">
        <f t="shared" si="6"/>
        <v>21.28659248512076</v>
      </c>
      <c r="P32" s="103">
        <f t="shared" si="6"/>
        <v>19.725965889431208</v>
      </c>
      <c r="Q32" s="103">
        <f t="shared" si="6"/>
        <v>22.154054652835175</v>
      </c>
      <c r="R32" s="103">
        <f t="shared" si="6"/>
        <v>22.396311684217434</v>
      </c>
      <c r="S32" s="103">
        <f t="shared" si="6"/>
        <v>21.611059446169122</v>
      </c>
      <c r="T32" s="103">
        <f t="shared" si="6"/>
        <v>22.140104596595275</v>
      </c>
      <c r="U32" s="103">
        <f t="shared" si="6"/>
        <v>21.453294565040164</v>
      </c>
      <c r="V32" s="103">
        <f t="shared" si="6"/>
        <v>18.623588869609776</v>
      </c>
      <c r="W32" s="103">
        <f t="shared" si="6"/>
        <v>17.452697341148049</v>
      </c>
      <c r="X32" s="35">
        <f t="shared" si="6"/>
        <v>17.52801118969267</v>
      </c>
      <c r="Y32" s="35">
        <f t="shared" si="6"/>
        <v>19.256980333384348</v>
      </c>
      <c r="Z32" s="35">
        <f t="shared" si="6"/>
        <v>17.691495723948979</v>
      </c>
    </row>
    <row r="33" spans="1:26" ht="18" customHeight="1" x14ac:dyDescent="0.15">
      <c r="A33" s="19" t="s">
        <v>61</v>
      </c>
      <c r="B33" s="35" t="e">
        <f t="shared" ref="B33:Z33" si="7">B5/B$23*100</f>
        <v>#DIV/0!</v>
      </c>
      <c r="C33" s="35" t="e">
        <f t="shared" si="7"/>
        <v>#DIV/0!</v>
      </c>
      <c r="D33" s="103">
        <f t="shared" si="7"/>
        <v>13.269121246635414</v>
      </c>
      <c r="E33" s="103">
        <f t="shared" si="7"/>
        <v>13.850732821253542</v>
      </c>
      <c r="F33" s="103">
        <f t="shared" si="7"/>
        <v>15.010483197567332</v>
      </c>
      <c r="G33" s="103">
        <f t="shared" si="7"/>
        <v>14.537306962646335</v>
      </c>
      <c r="H33" s="103">
        <f t="shared" si="7"/>
        <v>15.169543682094089</v>
      </c>
      <c r="I33" s="103">
        <f t="shared" si="7"/>
        <v>15.669398893823946</v>
      </c>
      <c r="J33" s="103">
        <f t="shared" si="7"/>
        <v>15.953484158219053</v>
      </c>
      <c r="K33" s="103">
        <f t="shared" si="7"/>
        <v>15.060973648598312</v>
      </c>
      <c r="L33" s="103">
        <f t="shared" si="7"/>
        <v>14.070558447952733</v>
      </c>
      <c r="M33" s="103">
        <f t="shared" si="7"/>
        <v>15.069795980725932</v>
      </c>
      <c r="N33" s="103">
        <f t="shared" si="7"/>
        <v>14.729420858898129</v>
      </c>
      <c r="O33" s="103">
        <f t="shared" si="7"/>
        <v>14.219069001519182</v>
      </c>
      <c r="P33" s="103">
        <f t="shared" si="7"/>
        <v>13.073852160563659</v>
      </c>
      <c r="Q33" s="103">
        <f t="shared" si="7"/>
        <v>14.828900136166546</v>
      </c>
      <c r="R33" s="103">
        <f t="shared" si="7"/>
        <v>14.546198314618209</v>
      </c>
      <c r="S33" s="103">
        <f t="shared" si="7"/>
        <v>14.359892870067478</v>
      </c>
      <c r="T33" s="103">
        <f t="shared" si="7"/>
        <v>14.46980375982479</v>
      </c>
      <c r="U33" s="103">
        <f t="shared" si="7"/>
        <v>14.121371599103352</v>
      </c>
      <c r="V33" s="103">
        <f t="shared" si="7"/>
        <v>11.746510195793523</v>
      </c>
      <c r="W33" s="103">
        <f t="shared" si="7"/>
        <v>11.072110255926791</v>
      </c>
      <c r="X33" s="35">
        <f t="shared" si="7"/>
        <v>11.074918070283031</v>
      </c>
      <c r="Y33" s="35">
        <f t="shared" si="7"/>
        <v>12.308639767525277</v>
      </c>
      <c r="Z33" s="35">
        <f t="shared" si="7"/>
        <v>11.199142103900076</v>
      </c>
    </row>
    <row r="34" spans="1:26" ht="18" customHeight="1" x14ac:dyDescent="0.15">
      <c r="A34" s="19" t="s">
        <v>62</v>
      </c>
      <c r="B34" s="35" t="e">
        <f t="shared" ref="B34:Z34" si="8">B6/B$23*100</f>
        <v>#DIV/0!</v>
      </c>
      <c r="C34" s="35" t="e">
        <f t="shared" si="8"/>
        <v>#DIV/0!</v>
      </c>
      <c r="D34" s="103">
        <f t="shared" si="8"/>
        <v>3.3443579705059632</v>
      </c>
      <c r="E34" s="103">
        <f t="shared" si="8"/>
        <v>3.6307279259760556</v>
      </c>
      <c r="F34" s="103">
        <f t="shared" si="8"/>
        <v>4.4608662599620263</v>
      </c>
      <c r="G34" s="103">
        <f t="shared" si="8"/>
        <v>4.9066310436162182</v>
      </c>
      <c r="H34" s="103">
        <f t="shared" si="8"/>
        <v>5.36074736828835</v>
      </c>
      <c r="I34" s="103">
        <f t="shared" si="8"/>
        <v>6.1149356167633311</v>
      </c>
      <c r="J34" s="103">
        <f t="shared" si="8"/>
        <v>6.8191190801464492</v>
      </c>
      <c r="K34" s="103">
        <f t="shared" si="8"/>
        <v>7.1215191436641501</v>
      </c>
      <c r="L34" s="103">
        <f t="shared" si="8"/>
        <v>7.2949412274179535</v>
      </c>
      <c r="M34" s="103">
        <f t="shared" si="8"/>
        <v>5.8099093169407343</v>
      </c>
      <c r="N34" s="103">
        <f t="shared" si="8"/>
        <v>6.5155105722814062</v>
      </c>
      <c r="O34" s="103">
        <f t="shared" si="8"/>
        <v>7.5166248852681719</v>
      </c>
      <c r="P34" s="103">
        <f t="shared" si="8"/>
        <v>8.0414185259710163</v>
      </c>
      <c r="Q34" s="103">
        <f t="shared" si="8"/>
        <v>9.9222044468764459</v>
      </c>
      <c r="R34" s="103">
        <f t="shared" si="8"/>
        <v>10.232997379555773</v>
      </c>
      <c r="S34" s="103">
        <f t="shared" si="8"/>
        <v>10.711196038834935</v>
      </c>
      <c r="T34" s="103">
        <f t="shared" si="8"/>
        <v>11.678525175936111</v>
      </c>
      <c r="U34" s="103">
        <f t="shared" si="8"/>
        <v>11.81330327342874</v>
      </c>
      <c r="V34" s="103">
        <f t="shared" si="8"/>
        <v>10.904489276168048</v>
      </c>
      <c r="W34" s="103">
        <f t="shared" si="8"/>
        <v>15.512262017368045</v>
      </c>
      <c r="X34" s="35">
        <f t="shared" si="8"/>
        <v>15.54512610119958</v>
      </c>
      <c r="Y34" s="35">
        <f t="shared" si="8"/>
        <v>16.013848815870894</v>
      </c>
      <c r="Z34" s="35">
        <f t="shared" si="8"/>
        <v>15.674434053950506</v>
      </c>
    </row>
    <row r="35" spans="1:26" ht="18" customHeight="1" x14ac:dyDescent="0.15">
      <c r="A35" s="19" t="s">
        <v>63</v>
      </c>
      <c r="B35" s="35" t="e">
        <f t="shared" ref="B35:Z35" si="9">B7/B$23*100</f>
        <v>#DIV/0!</v>
      </c>
      <c r="C35" s="35" t="e">
        <f t="shared" si="9"/>
        <v>#DIV/0!</v>
      </c>
      <c r="D35" s="103">
        <f t="shared" si="9"/>
        <v>7.7184768486265458</v>
      </c>
      <c r="E35" s="103">
        <f t="shared" si="9"/>
        <v>7.8852029149078851</v>
      </c>
      <c r="F35" s="103">
        <f t="shared" si="9"/>
        <v>8.5798825280597271</v>
      </c>
      <c r="G35" s="103">
        <f t="shared" si="9"/>
        <v>8.6726899047766199</v>
      </c>
      <c r="H35" s="103">
        <f t="shared" si="9"/>
        <v>9.2990839595062837</v>
      </c>
      <c r="I35" s="103">
        <f t="shared" si="9"/>
        <v>9.9952519880345374</v>
      </c>
      <c r="J35" s="103">
        <f t="shared" si="9"/>
        <v>10.501341892957324</v>
      </c>
      <c r="K35" s="103">
        <f t="shared" si="9"/>
        <v>10.695662636205206</v>
      </c>
      <c r="L35" s="103">
        <f t="shared" si="9"/>
        <v>9.7331426841823436</v>
      </c>
      <c r="M35" s="103">
        <f t="shared" si="9"/>
        <v>10.91009047215981</v>
      </c>
      <c r="N35" s="103">
        <f t="shared" si="9"/>
        <v>11.001002274552807</v>
      </c>
      <c r="O35" s="103">
        <f t="shared" si="9"/>
        <v>11.125091730782568</v>
      </c>
      <c r="P35" s="103">
        <f t="shared" si="9"/>
        <v>10.16932870014263</v>
      </c>
      <c r="Q35" s="103">
        <f t="shared" si="9"/>
        <v>12.857764814041309</v>
      </c>
      <c r="R35" s="103">
        <f t="shared" si="9"/>
        <v>11.266462034902645</v>
      </c>
      <c r="S35" s="103">
        <f t="shared" si="9"/>
        <v>11.575582276006156</v>
      </c>
      <c r="T35" s="103">
        <f t="shared" si="9"/>
        <v>12.300358733048204</v>
      </c>
      <c r="U35" s="103">
        <f t="shared" si="9"/>
        <v>12.01948596858718</v>
      </c>
      <c r="V35" s="103">
        <f t="shared" si="9"/>
        <v>10.098470160702137</v>
      </c>
      <c r="W35" s="103">
        <f t="shared" si="9"/>
        <v>9.7012206059647355</v>
      </c>
      <c r="X35" s="35">
        <f t="shared" si="9"/>
        <v>9.2889801672742625</v>
      </c>
      <c r="Y35" s="35">
        <f t="shared" si="9"/>
        <v>9.227580247709648</v>
      </c>
      <c r="Z35" s="35">
        <f t="shared" si="9"/>
        <v>8.6669831159754764</v>
      </c>
    </row>
    <row r="36" spans="1:26" ht="18" customHeight="1" x14ac:dyDescent="0.15">
      <c r="A36" s="19" t="s">
        <v>414</v>
      </c>
      <c r="B36" s="35" t="e">
        <f t="shared" ref="B36:Z36" si="10">B8/B$23*100</f>
        <v>#DIV/0!</v>
      </c>
      <c r="C36" s="35" t="e">
        <f t="shared" si="10"/>
        <v>#DIV/0!</v>
      </c>
      <c r="D36" s="149">
        <f t="shared" si="10"/>
        <v>7.6929852340220153</v>
      </c>
      <c r="E36" s="149">
        <f t="shared" si="10"/>
        <v>7.8688534280731766</v>
      </c>
      <c r="F36" s="149">
        <f t="shared" si="10"/>
        <v>8.5651231563641606</v>
      </c>
      <c r="G36" s="149">
        <f t="shared" si="10"/>
        <v>8.6569620109290835</v>
      </c>
      <c r="H36" s="149">
        <f t="shared" si="10"/>
        <v>9.2888335317846593</v>
      </c>
      <c r="I36" s="149">
        <f t="shared" si="10"/>
        <v>9.9888298728649421</v>
      </c>
      <c r="J36" s="149">
        <f t="shared" si="10"/>
        <v>10.495536977892851</v>
      </c>
      <c r="K36" s="149">
        <f t="shared" si="10"/>
        <v>10.686795326480011</v>
      </c>
      <c r="L36" s="149">
        <f t="shared" si="10"/>
        <v>9.7304240950121859</v>
      </c>
      <c r="M36" s="149">
        <f t="shared" si="10"/>
        <v>10.85843040303504</v>
      </c>
      <c r="N36" s="149">
        <f t="shared" si="10"/>
        <v>11.000748181891385</v>
      </c>
      <c r="O36" s="149">
        <f t="shared" si="10"/>
        <v>11.124580710016749</v>
      </c>
      <c r="P36" s="149">
        <f t="shared" si="10"/>
        <v>10.166035749400503</v>
      </c>
      <c r="Q36" s="149">
        <f t="shared" si="10"/>
        <v>12.857494871250241</v>
      </c>
      <c r="R36" s="149">
        <f t="shared" si="10"/>
        <v>11.265509594762912</v>
      </c>
      <c r="S36" s="149">
        <f t="shared" si="10"/>
        <v>11.574505727394314</v>
      </c>
      <c r="T36" s="149">
        <f t="shared" si="10"/>
        <v>12.297785210879075</v>
      </c>
      <c r="U36" s="149">
        <f t="shared" si="10"/>
        <v>12.018614580823948</v>
      </c>
      <c r="V36" s="149">
        <f t="shared" si="10"/>
        <v>10.097943538566822</v>
      </c>
      <c r="W36" s="149">
        <f t="shared" si="10"/>
        <v>9.7006497075519658</v>
      </c>
      <c r="X36" s="150">
        <f t="shared" si="10"/>
        <v>9.2882841629542607</v>
      </c>
      <c r="Y36" s="35">
        <f t="shared" si="10"/>
        <v>9.2269608809648034</v>
      </c>
      <c r="Z36" s="35">
        <f t="shared" si="10"/>
        <v>8.6663884199222334</v>
      </c>
    </row>
    <row r="37" spans="1:26" ht="18" customHeight="1" x14ac:dyDescent="0.15">
      <c r="A37" s="19" t="s">
        <v>65</v>
      </c>
      <c r="B37" s="35" t="e">
        <f t="shared" ref="B37:X48" si="11">B9/B$23*100</f>
        <v>#DIV/0!</v>
      </c>
      <c r="C37" s="35" t="e">
        <f t="shared" si="11"/>
        <v>#DIV/0!</v>
      </c>
      <c r="D37" s="103">
        <f t="shared" si="11"/>
        <v>2.549161460452962E-2</v>
      </c>
      <c r="E37" s="103">
        <f t="shared" si="11"/>
        <v>1.6349486834708091E-2</v>
      </c>
      <c r="F37" s="103">
        <f t="shared" si="11"/>
        <v>1.475937169556875E-2</v>
      </c>
      <c r="G37" s="103">
        <f t="shared" si="11"/>
        <v>1.5727893847537321E-2</v>
      </c>
      <c r="H37" s="103">
        <f t="shared" si="11"/>
        <v>1.0250427721623935E-2</v>
      </c>
      <c r="I37" s="103">
        <f t="shared" si="11"/>
        <v>6.4221151695939239E-3</v>
      </c>
      <c r="J37" s="103">
        <f t="shared" si="11"/>
        <v>5.8049150644743685E-3</v>
      </c>
      <c r="K37" s="103">
        <f t="shared" si="11"/>
        <v>8.8673097251939555E-3</v>
      </c>
      <c r="L37" s="103">
        <f t="shared" si="11"/>
        <v>2.7185891701580977E-3</v>
      </c>
      <c r="M37" s="103">
        <f t="shared" si="11"/>
        <v>1.6579498323740635E-3</v>
      </c>
      <c r="N37" s="103">
        <f t="shared" si="11"/>
        <v>2.5409266142279911E-4</v>
      </c>
      <c r="O37" s="103">
        <f t="shared" si="11"/>
        <v>5.1102076581939905E-4</v>
      </c>
      <c r="P37" s="103">
        <f t="shared" si="11"/>
        <v>3.2929507421280233E-3</v>
      </c>
      <c r="Q37" s="103">
        <f t="shared" si="11"/>
        <v>2.6994279106782817E-4</v>
      </c>
      <c r="R37" s="103">
        <f t="shared" si="11"/>
        <v>9.5244013973249286E-4</v>
      </c>
      <c r="S37" s="103">
        <f t="shared" si="11"/>
        <v>1.8973057146714671E-3</v>
      </c>
      <c r="T37" s="103">
        <f t="shared" si="11"/>
        <v>3.4139024172774894E-3</v>
      </c>
      <c r="U37" s="103">
        <f t="shared" si="11"/>
        <v>1.7153302425826891E-3</v>
      </c>
      <c r="V37" s="103">
        <f t="shared" si="11"/>
        <v>5.2662213531272514E-4</v>
      </c>
      <c r="W37" s="103">
        <f t="shared" si="11"/>
        <v>5.708984127688803E-4</v>
      </c>
      <c r="X37" s="35">
        <f t="shared" si="11"/>
        <v>6.9600432000148382E-4</v>
      </c>
      <c r="Y37" s="150">
        <f>Y9/Y$23*100</f>
        <v>6.1936674484472148E-4</v>
      </c>
      <c r="Z37" s="35">
        <f>Z9/Z$23*100</f>
        <v>5.9469605324372348E-4</v>
      </c>
    </row>
    <row r="38" spans="1:26" ht="18" customHeight="1" x14ac:dyDescent="0.15">
      <c r="A38" s="19" t="s">
        <v>66</v>
      </c>
      <c r="B38" s="35" t="e">
        <f t="shared" si="11"/>
        <v>#DIV/0!</v>
      </c>
      <c r="C38" s="35" t="e">
        <f t="shared" si="11"/>
        <v>#DIV/0!</v>
      </c>
      <c r="D38" s="103">
        <f t="shared" si="11"/>
        <v>9.9273619358706906</v>
      </c>
      <c r="E38" s="103">
        <f t="shared" si="11"/>
        <v>10.086066258820434</v>
      </c>
      <c r="F38" s="103">
        <f t="shared" si="11"/>
        <v>10.797546252257968</v>
      </c>
      <c r="G38" s="103">
        <f t="shared" si="11"/>
        <v>9.964671375723908</v>
      </c>
      <c r="H38" s="103">
        <f t="shared" si="11"/>
        <v>10.689630839919962</v>
      </c>
      <c r="I38" s="103">
        <f t="shared" si="11"/>
        <v>11.147255614004294</v>
      </c>
      <c r="J38" s="103">
        <f t="shared" si="11"/>
        <v>11.505137827559158</v>
      </c>
      <c r="K38" s="103">
        <f t="shared" si="11"/>
        <v>11.255164693187185</v>
      </c>
      <c r="L38" s="103">
        <f t="shared" si="11"/>
        <v>10.754115158382218</v>
      </c>
      <c r="M38" s="103">
        <f t="shared" si="11"/>
        <v>11.687018121000351</v>
      </c>
      <c r="N38" s="103">
        <f t="shared" si="11"/>
        <v>12.117616508392146</v>
      </c>
      <c r="O38" s="103">
        <f t="shared" si="11"/>
        <v>12.676325926673304</v>
      </c>
      <c r="P38" s="103">
        <f t="shared" si="11"/>
        <v>12.03715367220563</v>
      </c>
      <c r="Q38" s="103">
        <f t="shared" si="11"/>
        <v>13.334342280797582</v>
      </c>
      <c r="R38" s="103">
        <f t="shared" si="11"/>
        <v>12.452338758973529</v>
      </c>
      <c r="S38" s="103">
        <f t="shared" si="11"/>
        <v>12.557201098168555</v>
      </c>
      <c r="T38" s="103">
        <f t="shared" si="11"/>
        <v>12.982984349682905</v>
      </c>
      <c r="U38" s="103">
        <f t="shared" si="11"/>
        <v>12.779176000636181</v>
      </c>
      <c r="V38" s="103">
        <f t="shared" si="11"/>
        <v>13.083420277517499</v>
      </c>
      <c r="W38" s="103">
        <f t="shared" si="11"/>
        <v>12.775903349491951</v>
      </c>
      <c r="X38" s="35">
        <f t="shared" si="11"/>
        <v>12.969428974366014</v>
      </c>
      <c r="Y38" s="35">
        <f t="shared" ref="Y38:Y48" si="12">Y10/Y$23*100</f>
        <v>12.947092738344065</v>
      </c>
      <c r="Z38" s="35">
        <f t="shared" ref="Z38:Z46" si="13">Z10/Z$23*100</f>
        <v>12.909793289510093</v>
      </c>
    </row>
    <row r="39" spans="1:26" ht="18" customHeight="1" x14ac:dyDescent="0.15">
      <c r="A39" s="19" t="s">
        <v>67</v>
      </c>
      <c r="B39" s="35" t="e">
        <f t="shared" si="11"/>
        <v>#DIV/0!</v>
      </c>
      <c r="C39" s="35" t="e">
        <f t="shared" si="11"/>
        <v>#DIV/0!</v>
      </c>
      <c r="D39" s="103">
        <f t="shared" si="11"/>
        <v>0.50681599060522631</v>
      </c>
      <c r="E39" s="103">
        <f t="shared" si="11"/>
        <v>0.64740268020588743</v>
      </c>
      <c r="F39" s="103">
        <f t="shared" si="11"/>
        <v>0.60368599265301504</v>
      </c>
      <c r="G39" s="103">
        <f t="shared" si="11"/>
        <v>0.52897101114294021</v>
      </c>
      <c r="H39" s="103">
        <f t="shared" si="11"/>
        <v>0.56789823250136073</v>
      </c>
      <c r="I39" s="103">
        <f t="shared" si="11"/>
        <v>0.60693109157065583</v>
      </c>
      <c r="J39" s="103">
        <f t="shared" si="11"/>
        <v>0.63658303760079593</v>
      </c>
      <c r="K39" s="103">
        <f t="shared" si="11"/>
        <v>0.71106189092341499</v>
      </c>
      <c r="L39" s="103">
        <f t="shared" si="11"/>
        <v>0.62448046781286515</v>
      </c>
      <c r="M39" s="103">
        <f t="shared" si="11"/>
        <v>0.66596858397202852</v>
      </c>
      <c r="N39" s="103">
        <f t="shared" si="11"/>
        <v>0.67599940945638914</v>
      </c>
      <c r="O39" s="103">
        <f t="shared" si="11"/>
        <v>0.72309847180057618</v>
      </c>
      <c r="P39" s="103">
        <f t="shared" si="11"/>
        <v>0.68771712773317328</v>
      </c>
      <c r="Q39" s="103">
        <f t="shared" si="11"/>
        <v>0.59473186179825999</v>
      </c>
      <c r="R39" s="103">
        <f t="shared" si="11"/>
        <v>0.58195607783332159</v>
      </c>
      <c r="S39" s="103">
        <f t="shared" si="11"/>
        <v>0.60044943680270402</v>
      </c>
      <c r="T39" s="103">
        <f t="shared" si="11"/>
        <v>0.51759224454290886</v>
      </c>
      <c r="U39" s="103">
        <f t="shared" si="11"/>
        <v>0.57427655546775347</v>
      </c>
      <c r="V39" s="103">
        <f t="shared" si="11"/>
        <v>0.5488779048721345</v>
      </c>
      <c r="W39" s="103">
        <f t="shared" si="11"/>
        <v>0.28343654757332276</v>
      </c>
      <c r="X39" s="35">
        <f t="shared" si="11"/>
        <v>0.32089839282685828</v>
      </c>
      <c r="Y39" s="35">
        <f t="shared" si="12"/>
        <v>0.31257624549646934</v>
      </c>
      <c r="Z39" s="35">
        <f t="shared" si="13"/>
        <v>0.29448460950579569</v>
      </c>
    </row>
    <row r="40" spans="1:26" ht="18" customHeight="1" x14ac:dyDescent="0.15">
      <c r="A40" s="19" t="s">
        <v>68</v>
      </c>
      <c r="B40" s="35" t="e">
        <f t="shared" si="11"/>
        <v>#DIV/0!</v>
      </c>
      <c r="C40" s="35" t="e">
        <f t="shared" si="11"/>
        <v>#DIV/0!</v>
      </c>
      <c r="D40" s="103">
        <f t="shared" si="11"/>
        <v>9.0040002344981058</v>
      </c>
      <c r="E40" s="103">
        <f t="shared" si="11"/>
        <v>9.6439199141789089</v>
      </c>
      <c r="F40" s="103">
        <f t="shared" si="11"/>
        <v>10.41270156893264</v>
      </c>
      <c r="G40" s="103">
        <f t="shared" si="11"/>
        <v>11.083560035195251</v>
      </c>
      <c r="H40" s="103">
        <f t="shared" si="11"/>
        <v>9.9593544946496824</v>
      </c>
      <c r="I40" s="103">
        <f t="shared" si="11"/>
        <v>10.983744208526398</v>
      </c>
      <c r="J40" s="103">
        <f t="shared" si="11"/>
        <v>10.928359853097005</v>
      </c>
      <c r="K40" s="103">
        <f t="shared" si="11"/>
        <v>10.231282265558455</v>
      </c>
      <c r="L40" s="103">
        <f t="shared" si="11"/>
        <v>10.927127077483483</v>
      </c>
      <c r="M40" s="103">
        <f t="shared" si="11"/>
        <v>10.560922118331813</v>
      </c>
      <c r="N40" s="103">
        <f t="shared" si="11"/>
        <v>10.490098563551669</v>
      </c>
      <c r="O40" s="103">
        <f t="shared" si="11"/>
        <v>11.191352727361775</v>
      </c>
      <c r="P40" s="103">
        <f t="shared" si="11"/>
        <v>10.228719556757248</v>
      </c>
      <c r="Q40" s="103">
        <f t="shared" si="11"/>
        <v>10.433968085665214</v>
      </c>
      <c r="R40" s="103">
        <f t="shared" si="11"/>
        <v>11.460954640709382</v>
      </c>
      <c r="S40" s="103">
        <f t="shared" si="11"/>
        <v>11.839005269082659</v>
      </c>
      <c r="T40" s="103">
        <f t="shared" si="11"/>
        <v>11.883937794097502</v>
      </c>
      <c r="U40" s="103">
        <f t="shared" si="11"/>
        <v>12.986342151800368</v>
      </c>
      <c r="V40" s="103">
        <f t="shared" si="11"/>
        <v>15.764375771942774</v>
      </c>
      <c r="W40" s="103">
        <f t="shared" si="11"/>
        <v>10.69539084295589</v>
      </c>
      <c r="X40" s="35">
        <f t="shared" si="11"/>
        <v>8.4836939869175065</v>
      </c>
      <c r="Y40" s="35">
        <f t="shared" si="12"/>
        <v>6.9696553893954043</v>
      </c>
      <c r="Z40" s="35">
        <f t="shared" si="13"/>
        <v>6.7734886345684533</v>
      </c>
    </row>
    <row r="41" spans="1:26" ht="18" customHeight="1" x14ac:dyDescent="0.15">
      <c r="A41" s="19" t="s">
        <v>69</v>
      </c>
      <c r="B41" s="35" t="e">
        <f t="shared" si="11"/>
        <v>#DIV/0!</v>
      </c>
      <c r="C41" s="35" t="e">
        <f t="shared" si="11"/>
        <v>#DIV/0!</v>
      </c>
      <c r="D41" s="103">
        <f t="shared" si="11"/>
        <v>5.1535289721944952</v>
      </c>
      <c r="E41" s="103">
        <f t="shared" si="11"/>
        <v>5.555789099402265</v>
      </c>
      <c r="F41" s="103">
        <f t="shared" si="11"/>
        <v>5.6437411165767966</v>
      </c>
      <c r="G41" s="103">
        <f t="shared" si="11"/>
        <v>5.8053019275393698</v>
      </c>
      <c r="H41" s="103">
        <f t="shared" si="11"/>
        <v>5.783242247093435</v>
      </c>
      <c r="I41" s="103">
        <f t="shared" si="11"/>
        <v>6.0379188390878289</v>
      </c>
      <c r="J41" s="103">
        <f t="shared" si="11"/>
        <v>6.1710408669205385</v>
      </c>
      <c r="K41" s="103">
        <f t="shared" si="11"/>
        <v>5.8106485155741723</v>
      </c>
      <c r="L41" s="103">
        <f t="shared" si="11"/>
        <v>5.5490851165588984</v>
      </c>
      <c r="M41" s="103">
        <f t="shared" si="11"/>
        <v>6.3138910533772936</v>
      </c>
      <c r="N41" s="103">
        <f t="shared" si="11"/>
        <v>6.5107231438828528</v>
      </c>
      <c r="O41" s="103">
        <f t="shared" si="11"/>
        <v>6.9663883858797933</v>
      </c>
      <c r="P41" s="103">
        <f t="shared" si="11"/>
        <v>6.1023260701443292</v>
      </c>
      <c r="Q41" s="103">
        <f t="shared" si="11"/>
        <v>6.1023006113834137</v>
      </c>
      <c r="R41" s="103">
        <f t="shared" si="11"/>
        <v>7.2713111674104258</v>
      </c>
      <c r="S41" s="103">
        <f t="shared" si="11"/>
        <v>8.1852459902456687</v>
      </c>
      <c r="T41" s="103">
        <f t="shared" si="11"/>
        <v>7.994835647017065</v>
      </c>
      <c r="U41" s="103">
        <f t="shared" si="11"/>
        <v>8.5981431572995106</v>
      </c>
      <c r="V41" s="103">
        <f t="shared" si="11"/>
        <v>7.4902703069634553</v>
      </c>
      <c r="W41" s="103">
        <f t="shared" si="11"/>
        <v>7.1719935584854744</v>
      </c>
      <c r="X41" s="35">
        <f t="shared" si="11"/>
        <v>5.0152473611290036</v>
      </c>
      <c r="Y41" s="35">
        <f t="shared" si="12"/>
        <v>3.2277577496112069</v>
      </c>
      <c r="Z41" s="35">
        <f t="shared" si="13"/>
        <v>2.7216042975186601</v>
      </c>
    </row>
    <row r="42" spans="1:26" ht="18" customHeight="1" x14ac:dyDescent="0.15">
      <c r="A42" s="19" t="s">
        <v>70</v>
      </c>
      <c r="B42" s="35" t="e">
        <f t="shared" si="11"/>
        <v>#DIV/0!</v>
      </c>
      <c r="C42" s="35" t="e">
        <f t="shared" si="11"/>
        <v>#DIV/0!</v>
      </c>
      <c r="D42" s="103">
        <f t="shared" si="11"/>
        <v>4.8627796064519861</v>
      </c>
      <c r="E42" s="103">
        <f t="shared" si="11"/>
        <v>5.4032130260735505</v>
      </c>
      <c r="F42" s="103">
        <f t="shared" si="11"/>
        <v>5.818392216545563</v>
      </c>
      <c r="G42" s="103">
        <f t="shared" si="11"/>
        <v>5.552305124160398</v>
      </c>
      <c r="H42" s="103">
        <f t="shared" si="11"/>
        <v>6.5168691242479611</v>
      </c>
      <c r="I42" s="103">
        <f t="shared" si="11"/>
        <v>6.3805077245218165</v>
      </c>
      <c r="J42" s="103">
        <f t="shared" si="11"/>
        <v>5.9886467836364838</v>
      </c>
      <c r="K42" s="103">
        <f t="shared" si="11"/>
        <v>6.7051973529121511</v>
      </c>
      <c r="L42" s="103">
        <f t="shared" si="11"/>
        <v>6.942577782453407</v>
      </c>
      <c r="M42" s="103">
        <f t="shared" si="11"/>
        <v>8.6546258180231792</v>
      </c>
      <c r="N42" s="103">
        <f t="shared" si="11"/>
        <v>8.5185956201805961</v>
      </c>
      <c r="O42" s="103">
        <f t="shared" si="11"/>
        <v>9.0229996342522174</v>
      </c>
      <c r="P42" s="103">
        <f t="shared" si="11"/>
        <v>8.5406711651281988</v>
      </c>
      <c r="Q42" s="103">
        <f t="shared" si="11"/>
        <v>10.618460921612119</v>
      </c>
      <c r="R42" s="103">
        <f t="shared" si="11"/>
        <v>10.648150884008398</v>
      </c>
      <c r="S42" s="103">
        <f t="shared" si="11"/>
        <v>11.908811884029022</v>
      </c>
      <c r="T42" s="103">
        <f t="shared" si="11"/>
        <v>12.233110093570305</v>
      </c>
      <c r="U42" s="103">
        <f t="shared" si="11"/>
        <v>12.47170877242071</v>
      </c>
      <c r="V42" s="103">
        <f t="shared" si="11"/>
        <v>11.69902244369786</v>
      </c>
      <c r="W42" s="103">
        <f t="shared" si="11"/>
        <v>11.74052198809431</v>
      </c>
      <c r="X42" s="35">
        <f t="shared" si="11"/>
        <v>11.052335576554645</v>
      </c>
      <c r="Y42" s="35">
        <f t="shared" si="12"/>
        <v>11.569415265960664</v>
      </c>
      <c r="Z42" s="35">
        <f t="shared" si="13"/>
        <v>10.938881808455431</v>
      </c>
    </row>
    <row r="43" spans="1:26" ht="18" customHeight="1" x14ac:dyDescent="0.15">
      <c r="A43" s="19" t="s">
        <v>71</v>
      </c>
      <c r="B43" s="35" t="e">
        <f t="shared" si="11"/>
        <v>#DIV/0!</v>
      </c>
      <c r="C43" s="35" t="e">
        <f t="shared" si="11"/>
        <v>#DIV/0!</v>
      </c>
      <c r="D43" s="103">
        <f t="shared" si="11"/>
        <v>7.8436168994820514</v>
      </c>
      <c r="E43" s="103">
        <f t="shared" si="11"/>
        <v>3.6739629520926012</v>
      </c>
      <c r="F43" s="103">
        <f t="shared" si="11"/>
        <v>3.7606927428459462</v>
      </c>
      <c r="G43" s="103">
        <f t="shared" si="11"/>
        <v>3.9515012148854325</v>
      </c>
      <c r="H43" s="103">
        <f t="shared" si="11"/>
        <v>2.6891043156796686</v>
      </c>
      <c r="I43" s="103">
        <f t="shared" si="11"/>
        <v>2.2727884604290143</v>
      </c>
      <c r="J43" s="103">
        <f t="shared" si="11"/>
        <v>2.898463733686973</v>
      </c>
      <c r="K43" s="103">
        <f t="shared" si="11"/>
        <v>2.8743096626470397</v>
      </c>
      <c r="L43" s="103">
        <f t="shared" si="11"/>
        <v>4.1624275452654516</v>
      </c>
      <c r="M43" s="103">
        <f t="shared" si="11"/>
        <v>3.7788486875071849</v>
      </c>
      <c r="N43" s="103">
        <f t="shared" si="11"/>
        <v>3.2869325851232096</v>
      </c>
      <c r="O43" s="103">
        <f t="shared" si="11"/>
        <v>3.1660046256373273</v>
      </c>
      <c r="P43" s="103">
        <f t="shared" si="11"/>
        <v>4.2516916135030129</v>
      </c>
      <c r="Q43" s="103">
        <f t="shared" si="11"/>
        <v>2.463674244882391</v>
      </c>
      <c r="R43" s="103">
        <f t="shared" si="11"/>
        <v>2.3141762770582561</v>
      </c>
      <c r="S43" s="103">
        <f t="shared" si="11"/>
        <v>3.3216306864398693</v>
      </c>
      <c r="T43" s="103">
        <f t="shared" si="11"/>
        <v>3.3266736804635162</v>
      </c>
      <c r="U43" s="103">
        <f t="shared" si="11"/>
        <v>3.9083319284778644</v>
      </c>
      <c r="V43" s="103">
        <f t="shared" si="11"/>
        <v>1.9009183990822731</v>
      </c>
      <c r="W43" s="103">
        <f t="shared" si="11"/>
        <v>6.7337429081112301</v>
      </c>
      <c r="X43" s="35">
        <f t="shared" si="11"/>
        <v>4.7898576560980217</v>
      </c>
      <c r="Y43" s="35">
        <f t="shared" si="12"/>
        <v>5.8367849619101619</v>
      </c>
      <c r="Z43" s="35">
        <f t="shared" si="13"/>
        <v>3.8841889260955593</v>
      </c>
    </row>
    <row r="44" spans="1:26" ht="18" customHeight="1" x14ac:dyDescent="0.15">
      <c r="A44" s="19" t="s">
        <v>72</v>
      </c>
      <c r="B44" s="35" t="e">
        <f t="shared" si="11"/>
        <v>#DIV/0!</v>
      </c>
      <c r="C44" s="35" t="e">
        <f t="shared" si="11"/>
        <v>#DIV/0!</v>
      </c>
      <c r="D44" s="103">
        <f t="shared" si="11"/>
        <v>2.9751052153355309</v>
      </c>
      <c r="E44" s="103">
        <f t="shared" si="11"/>
        <v>3.3291714331406457</v>
      </c>
      <c r="F44" s="103">
        <f t="shared" si="11"/>
        <v>3.8212312199301977</v>
      </c>
      <c r="G44" s="103">
        <f t="shared" si="11"/>
        <v>4.0736440385054067</v>
      </c>
      <c r="H44" s="103">
        <f t="shared" si="11"/>
        <v>4.1797906408306815</v>
      </c>
      <c r="I44" s="103">
        <f t="shared" si="11"/>
        <v>4.3165510650715593</v>
      </c>
      <c r="J44" s="103">
        <f t="shared" si="11"/>
        <v>4.4168439441157812</v>
      </c>
      <c r="K44" s="103">
        <f t="shared" si="11"/>
        <v>4.1242645115292715</v>
      </c>
      <c r="L44" s="103">
        <f t="shared" si="11"/>
        <v>3.9197082115447457</v>
      </c>
      <c r="M44" s="103">
        <f t="shared" si="11"/>
        <v>3.9021012959153758</v>
      </c>
      <c r="N44" s="103">
        <f t="shared" si="11"/>
        <v>3.9263265184673233</v>
      </c>
      <c r="O44" s="103">
        <f t="shared" si="11"/>
        <v>4.2145906199358478</v>
      </c>
      <c r="P44" s="103">
        <f t="shared" si="11"/>
        <v>5.6844494628378932</v>
      </c>
      <c r="Q44" s="103">
        <f t="shared" si="11"/>
        <v>4.8011894201844365</v>
      </c>
      <c r="R44" s="103">
        <f t="shared" si="11"/>
        <v>4.3374405366186286</v>
      </c>
      <c r="S44" s="103">
        <f t="shared" si="11"/>
        <v>4.3162926512878883</v>
      </c>
      <c r="T44" s="103">
        <f t="shared" si="11"/>
        <v>3.6415748634752187</v>
      </c>
      <c r="U44" s="103">
        <f t="shared" si="11"/>
        <v>3.6638104588442069</v>
      </c>
      <c r="V44" s="103">
        <f t="shared" si="11"/>
        <v>3.4825122852067394</v>
      </c>
      <c r="W44" s="103">
        <f t="shared" si="11"/>
        <v>3.1095985034023901</v>
      </c>
      <c r="X44" s="35">
        <f t="shared" si="11"/>
        <v>4.9805646762014364</v>
      </c>
      <c r="Y44" s="35">
        <f t="shared" si="12"/>
        <v>4.4347407410332025</v>
      </c>
      <c r="Z44" s="35">
        <f t="shared" si="13"/>
        <v>4.7167385476673829</v>
      </c>
    </row>
    <row r="45" spans="1:26" ht="18" customHeight="1" x14ac:dyDescent="0.15">
      <c r="A45" s="19" t="s">
        <v>80</v>
      </c>
      <c r="B45" s="35" t="e">
        <f t="shared" si="11"/>
        <v>#DIV/0!</v>
      </c>
      <c r="C45" s="35" t="e">
        <f t="shared" si="11"/>
        <v>#DIV/0!</v>
      </c>
      <c r="D45" s="103">
        <f t="shared" si="11"/>
        <v>0</v>
      </c>
      <c r="E45" s="103">
        <f t="shared" si="11"/>
        <v>0</v>
      </c>
      <c r="F45" s="103">
        <f t="shared" si="11"/>
        <v>0</v>
      </c>
      <c r="G45" s="103">
        <f t="shared" si="11"/>
        <v>0</v>
      </c>
      <c r="H45" s="103">
        <f t="shared" si="11"/>
        <v>0</v>
      </c>
      <c r="I45" s="103">
        <f t="shared" si="11"/>
        <v>0</v>
      </c>
      <c r="J45" s="103">
        <f t="shared" si="11"/>
        <v>0</v>
      </c>
      <c r="K45" s="103">
        <f t="shared" si="11"/>
        <v>0</v>
      </c>
      <c r="L45" s="103">
        <f t="shared" si="11"/>
        <v>0</v>
      </c>
      <c r="M45" s="103">
        <f t="shared" si="11"/>
        <v>0</v>
      </c>
      <c r="N45" s="103">
        <f t="shared" si="11"/>
        <v>0</v>
      </c>
      <c r="O45" s="103">
        <f t="shared" si="11"/>
        <v>0</v>
      </c>
      <c r="P45" s="103">
        <f t="shared" si="11"/>
        <v>0</v>
      </c>
      <c r="Q45" s="103">
        <f t="shared" si="11"/>
        <v>2.176957992482485E-6</v>
      </c>
      <c r="R45" s="103">
        <f t="shared" si="11"/>
        <v>2.1646366812102111E-6</v>
      </c>
      <c r="S45" s="103">
        <f t="shared" si="11"/>
        <v>2.2242739914085191E-6</v>
      </c>
      <c r="T45" s="103">
        <f t="shared" si="11"/>
        <v>2.2774532470163369E-6</v>
      </c>
      <c r="U45" s="103">
        <f t="shared" si="11"/>
        <v>2.2871069901102522E-6</v>
      </c>
      <c r="V45" s="103">
        <f t="shared" si="11"/>
        <v>0</v>
      </c>
      <c r="W45" s="103">
        <f t="shared" si="11"/>
        <v>0</v>
      </c>
      <c r="X45" s="35">
        <f t="shared" si="11"/>
        <v>0</v>
      </c>
      <c r="Y45" s="35">
        <f t="shared" si="12"/>
        <v>0</v>
      </c>
      <c r="Z45" s="35">
        <f t="shared" si="13"/>
        <v>0</v>
      </c>
    </row>
    <row r="46" spans="1:26" ht="18" customHeight="1" x14ac:dyDescent="0.15">
      <c r="A46" s="19" t="s">
        <v>73</v>
      </c>
      <c r="B46" s="35" t="e">
        <f t="shared" si="11"/>
        <v>#DIV/0!</v>
      </c>
      <c r="C46" s="35" t="e">
        <f t="shared" si="11"/>
        <v>#DIV/0!</v>
      </c>
      <c r="D46" s="103">
        <f t="shared" si="11"/>
        <v>34.123644097903444</v>
      </c>
      <c r="E46" s="103">
        <f t="shared" si="11"/>
        <v>35.598497429213829</v>
      </c>
      <c r="F46" s="103">
        <f t="shared" si="11"/>
        <v>30.365688706654453</v>
      </c>
      <c r="G46" s="103">
        <f t="shared" si="11"/>
        <v>30.105927574768415</v>
      </c>
      <c r="H46" s="103">
        <f t="shared" si="11"/>
        <v>28.991082085577492</v>
      </c>
      <c r="I46" s="103">
        <f t="shared" si="11"/>
        <v>25.995344378582487</v>
      </c>
      <c r="J46" s="103">
        <f t="shared" si="11"/>
        <v>23.178785927280721</v>
      </c>
      <c r="K46" s="103">
        <f t="shared" si="11"/>
        <v>24.57769387460197</v>
      </c>
      <c r="L46" s="103">
        <f t="shared" si="11"/>
        <v>25.240014874431889</v>
      </c>
      <c r="M46" s="103">
        <f t="shared" si="11"/>
        <v>21.721023186953595</v>
      </c>
      <c r="N46" s="103">
        <f t="shared" si="11"/>
        <v>21.502331330417682</v>
      </c>
      <c r="O46" s="103">
        <f t="shared" si="11"/>
        <v>18.777292469305689</v>
      </c>
      <c r="P46" s="103">
        <f t="shared" si="11"/>
        <v>20.60041417059006</v>
      </c>
      <c r="Q46" s="103">
        <f t="shared" si="11"/>
        <v>12.819600563475097</v>
      </c>
      <c r="R46" s="103">
        <f t="shared" si="11"/>
        <v>14.308311237263252</v>
      </c>
      <c r="S46" s="103">
        <f t="shared" si="11"/>
        <v>11.557845915198664</v>
      </c>
      <c r="T46" s="103">
        <f t="shared" si="11"/>
        <v>9.2951293587750676</v>
      </c>
      <c r="U46" s="103">
        <f t="shared" si="11"/>
        <v>8.3110860718637838</v>
      </c>
      <c r="V46" s="103">
        <f t="shared" si="11"/>
        <v>13.885563533858742</v>
      </c>
      <c r="W46" s="103">
        <f t="shared" si="11"/>
        <v>11.989634961942654</v>
      </c>
      <c r="X46" s="35">
        <f t="shared" si="11"/>
        <v>14.799165566113661</v>
      </c>
      <c r="Y46" s="35">
        <f t="shared" si="12"/>
        <v>13.418898630827126</v>
      </c>
      <c r="Z46" s="35">
        <f t="shared" si="13"/>
        <v>18.449511290322324</v>
      </c>
    </row>
    <row r="47" spans="1:26" ht="18" customHeight="1" x14ac:dyDescent="0.15">
      <c r="A47" s="19" t="s">
        <v>74</v>
      </c>
      <c r="B47" s="35" t="e">
        <f t="shared" si="11"/>
        <v>#DIV/0!</v>
      </c>
      <c r="C47" s="35" t="e">
        <f t="shared" si="11"/>
        <v>#DIV/0!</v>
      </c>
      <c r="D47" s="103">
        <f t="shared" si="11"/>
        <v>5.79233743190147</v>
      </c>
      <c r="E47" s="103">
        <f t="shared" si="11"/>
        <v>6.0277383322575071</v>
      </c>
      <c r="F47" s="103">
        <f t="shared" si="11"/>
        <v>7.8637695048525273</v>
      </c>
      <c r="G47" s="103">
        <f t="shared" si="11"/>
        <v>9.0069223284043787</v>
      </c>
      <c r="H47" s="103">
        <f t="shared" si="11"/>
        <v>6.2081654154206873</v>
      </c>
      <c r="I47" s="103">
        <f t="shared" si="11"/>
        <v>4.5326692935280253</v>
      </c>
      <c r="J47" s="103">
        <f t="shared" si="11"/>
        <v>3.3776261375239582</v>
      </c>
      <c r="K47" s="103">
        <f t="shared" si="11"/>
        <v>5.4291702946643401</v>
      </c>
      <c r="L47" s="103">
        <f t="shared" si="11"/>
        <v>5.277612416299764</v>
      </c>
      <c r="M47" s="103">
        <f t="shared" si="11"/>
        <v>4.6246564285140845</v>
      </c>
      <c r="N47" s="103">
        <f t="shared" si="11"/>
        <v>5.0418255678481954</v>
      </c>
      <c r="O47" s="103">
        <f t="shared" si="11"/>
        <v>2.6822253548022288</v>
      </c>
      <c r="P47" s="103">
        <f t="shared" si="11"/>
        <v>3.4526820157290321</v>
      </c>
      <c r="Q47" s="103">
        <f t="shared" si="11"/>
        <v>2.8222649423620982</v>
      </c>
      <c r="R47" s="103">
        <f t="shared" si="11"/>
        <v>3.7540211643888086</v>
      </c>
      <c r="S47" s="103">
        <f t="shared" si="11"/>
        <v>2.2497908626379579</v>
      </c>
      <c r="T47" s="103">
        <f t="shared" si="11"/>
        <v>2.0340185468960077</v>
      </c>
      <c r="U47" s="103">
        <f t="shared" si="11"/>
        <v>2.7040465944073508</v>
      </c>
      <c r="V47" s="103">
        <f t="shared" si="11"/>
        <v>3.5518568506986945</v>
      </c>
      <c r="W47" s="103">
        <f t="shared" si="11"/>
        <v>3.7110293373856926</v>
      </c>
      <c r="X47" s="35">
        <f t="shared" si="11"/>
        <v>7.1021180660225296</v>
      </c>
      <c r="Y47" s="35">
        <f t="shared" si="12"/>
        <v>4.8509215119936071</v>
      </c>
      <c r="Z47" s="35">
        <f t="shared" ref="Z47:Z50" si="14">Z19/Z$23*100</f>
        <v>3.5287861381924155</v>
      </c>
    </row>
    <row r="48" spans="1:26" ht="18" customHeight="1" x14ac:dyDescent="0.15">
      <c r="A48" s="19" t="s">
        <v>75</v>
      </c>
      <c r="B48" s="35" t="e">
        <f t="shared" si="11"/>
        <v>#DIV/0!</v>
      </c>
      <c r="C48" s="35" t="e">
        <f t="shared" si="11"/>
        <v>#DIV/0!</v>
      </c>
      <c r="D48" s="103">
        <f t="shared" ref="D48:X48" si="15">D20/D$23*100</f>
        <v>27.983413302888355</v>
      </c>
      <c r="E48" s="103">
        <f t="shared" si="15"/>
        <v>28.943548213730853</v>
      </c>
      <c r="F48" s="103">
        <f t="shared" si="15"/>
        <v>21.668836619557108</v>
      </c>
      <c r="G48" s="103">
        <f t="shared" si="15"/>
        <v>20.109632647148391</v>
      </c>
      <c r="H48" s="103">
        <f t="shared" si="15"/>
        <v>20.822032691545719</v>
      </c>
      <c r="I48" s="103">
        <f t="shared" si="15"/>
        <v>18.832300124397573</v>
      </c>
      <c r="J48" s="103">
        <f t="shared" si="15"/>
        <v>16.946048197908283</v>
      </c>
      <c r="K48" s="103">
        <f t="shared" si="15"/>
        <v>17.255804714654229</v>
      </c>
      <c r="L48" s="103">
        <f t="shared" si="15"/>
        <v>17.48261770257097</v>
      </c>
      <c r="M48" s="103">
        <f t="shared" si="15"/>
        <v>15.466462022795183</v>
      </c>
      <c r="N48" s="103">
        <f t="shared" si="15"/>
        <v>15.014065137944385</v>
      </c>
      <c r="O48" s="103">
        <f t="shared" si="15"/>
        <v>14.331978017685449</v>
      </c>
      <c r="P48" s="103">
        <f t="shared" si="15"/>
        <v>15.475569451747637</v>
      </c>
      <c r="Q48" s="103">
        <f t="shared" si="15"/>
        <v>9.3780520270755225</v>
      </c>
      <c r="R48" s="103">
        <f t="shared" si="15"/>
        <v>10.089289314926909</v>
      </c>
      <c r="S48" s="103">
        <f t="shared" si="15"/>
        <v>8.799723923112186</v>
      </c>
      <c r="T48" s="103">
        <f t="shared" si="15"/>
        <v>7.007495895744567</v>
      </c>
      <c r="U48" s="103">
        <f t="shared" si="15"/>
        <v>5.5155117428192106</v>
      </c>
      <c r="V48" s="103">
        <f t="shared" si="15"/>
        <v>10.239684684198568</v>
      </c>
      <c r="W48" s="103">
        <f t="shared" si="15"/>
        <v>8.1595549206305105</v>
      </c>
      <c r="X48" s="35">
        <f t="shared" si="15"/>
        <v>7.4259051522408441</v>
      </c>
      <c r="Y48" s="35">
        <f t="shared" si="12"/>
        <v>8.1000109259287711</v>
      </c>
      <c r="Z48" s="35">
        <f t="shared" si="14"/>
        <v>14.883845120768299</v>
      </c>
    </row>
    <row r="49" spans="1:26" ht="18" customHeight="1" x14ac:dyDescent="0.15">
      <c r="A49" s="19" t="s">
        <v>76</v>
      </c>
      <c r="B49" s="35" t="e">
        <f t="shared" ref="B49:X50" si="16">B21/B$23*100</f>
        <v>#DIV/0!</v>
      </c>
      <c r="C49" s="35" t="e">
        <f t="shared" si="16"/>
        <v>#DIV/0!</v>
      </c>
      <c r="D49" s="103">
        <f t="shared" si="16"/>
        <v>0.12993077731724487</v>
      </c>
      <c r="E49" s="103">
        <f t="shared" si="16"/>
        <v>0</v>
      </c>
      <c r="F49" s="103">
        <f t="shared" si="16"/>
        <v>3.199768491475298E-2</v>
      </c>
      <c r="G49" s="103">
        <f t="shared" si="16"/>
        <v>0.13858790942695984</v>
      </c>
      <c r="H49" s="103">
        <f t="shared" si="16"/>
        <v>0.15047357145292686</v>
      </c>
      <c r="I49" s="103">
        <f t="shared" si="16"/>
        <v>2.8072187533032471E-2</v>
      </c>
      <c r="J49" s="103">
        <f t="shared" si="16"/>
        <v>1.8365952928933168E-2</v>
      </c>
      <c r="K49" s="103">
        <f t="shared" si="16"/>
        <v>0.12836610203399013</v>
      </c>
      <c r="L49" s="103">
        <f t="shared" si="16"/>
        <v>7.9843249501940522E-2</v>
      </c>
      <c r="M49" s="103">
        <f t="shared" si="16"/>
        <v>0.1288752208831983</v>
      </c>
      <c r="N49" s="103">
        <f t="shared" si="16"/>
        <v>0.14397374182237554</v>
      </c>
      <c r="O49" s="103">
        <f t="shared" si="16"/>
        <v>0.30002642386175898</v>
      </c>
      <c r="P49" s="103">
        <f t="shared" si="16"/>
        <v>3.2470115699928262E-2</v>
      </c>
      <c r="Q49" s="103">
        <f t="shared" si="16"/>
        <v>2.176957992482485E-6</v>
      </c>
      <c r="R49" s="103">
        <f t="shared" si="16"/>
        <v>8.9399494933981721E-4</v>
      </c>
      <c r="S49" s="103">
        <f t="shared" si="16"/>
        <v>9.1862515845171839E-4</v>
      </c>
      <c r="T49" s="103">
        <f t="shared" si="16"/>
        <v>2.2774532470163369E-6</v>
      </c>
      <c r="U49" s="103">
        <f t="shared" si="16"/>
        <v>1.9177392112074462E-2</v>
      </c>
      <c r="V49" s="103">
        <f t="shared" si="16"/>
        <v>8.7590825612052121E-3</v>
      </c>
      <c r="W49" s="103">
        <f t="shared" si="16"/>
        <v>5.5889986985644957E-3</v>
      </c>
      <c r="X49" s="35">
        <f t="shared" si="16"/>
        <v>0.24193771275534429</v>
      </c>
      <c r="Y49" s="35">
        <f t="shared" ref="Y49" si="17">Y21/Y$23*100</f>
        <v>1.2426630068017509E-2</v>
      </c>
      <c r="Z49" s="35">
        <f t="shared" si="14"/>
        <v>0</v>
      </c>
    </row>
    <row r="50" spans="1:26" ht="18" customHeight="1" x14ac:dyDescent="0.15">
      <c r="A50" s="19" t="s">
        <v>77</v>
      </c>
      <c r="B50" s="35" t="e">
        <f t="shared" si="16"/>
        <v>#DIV/0!</v>
      </c>
      <c r="C50" s="35" t="e">
        <f t="shared" si="16"/>
        <v>#DIV/0!</v>
      </c>
      <c r="D50" s="103">
        <f t="shared" si="16"/>
        <v>0</v>
      </c>
      <c r="E50" s="103">
        <f t="shared" si="16"/>
        <v>0</v>
      </c>
      <c r="F50" s="103">
        <f t="shared" si="16"/>
        <v>0</v>
      </c>
      <c r="G50" s="103">
        <f t="shared" si="16"/>
        <v>0</v>
      </c>
      <c r="H50" s="103">
        <f t="shared" si="16"/>
        <v>0</v>
      </c>
      <c r="I50" s="103">
        <f t="shared" si="16"/>
        <v>0</v>
      </c>
      <c r="J50" s="103">
        <f t="shared" si="16"/>
        <v>0</v>
      </c>
      <c r="K50" s="103">
        <f t="shared" si="16"/>
        <v>0</v>
      </c>
      <c r="L50" s="103">
        <f t="shared" si="16"/>
        <v>0</v>
      </c>
      <c r="M50" s="103">
        <f t="shared" si="16"/>
        <v>0</v>
      </c>
      <c r="N50" s="103">
        <f t="shared" si="16"/>
        <v>0</v>
      </c>
      <c r="O50" s="103">
        <f t="shared" si="16"/>
        <v>0</v>
      </c>
      <c r="P50" s="103">
        <f t="shared" si="16"/>
        <v>0</v>
      </c>
      <c r="Q50" s="103">
        <f t="shared" si="16"/>
        <v>4.3539159849649699E-6</v>
      </c>
      <c r="R50" s="103">
        <f t="shared" si="16"/>
        <v>4.3292733624204222E-6</v>
      </c>
      <c r="S50" s="103">
        <f t="shared" si="16"/>
        <v>4.4485479828170383E-6</v>
      </c>
      <c r="T50" s="103">
        <f t="shared" si="16"/>
        <v>4.5549064940326737E-6</v>
      </c>
      <c r="U50" s="103">
        <f t="shared" si="16"/>
        <v>4.5742139802205043E-6</v>
      </c>
      <c r="V50" s="103">
        <f t="shared" si="16"/>
        <v>1.9947808155785044E-6</v>
      </c>
      <c r="W50" s="103">
        <f t="shared" si="16"/>
        <v>1.9352488568436621E-6</v>
      </c>
      <c r="X50" s="35">
        <f t="shared" si="16"/>
        <v>0</v>
      </c>
      <c r="Y50" s="35">
        <f t="shared" ref="Y50" si="18">Y22/Y$23*100</f>
        <v>0</v>
      </c>
      <c r="Z50" s="35">
        <f t="shared" si="14"/>
        <v>0</v>
      </c>
    </row>
    <row r="51" spans="1:26" ht="18" customHeight="1" x14ac:dyDescent="0.15">
      <c r="A51" s="19" t="s">
        <v>59</v>
      </c>
      <c r="B51" s="35" t="e">
        <f t="shared" ref="B51:X51" si="19">SUM(B32:B50)-B33-B36-B37-B41-B47-B48</f>
        <v>#DIV/0!</v>
      </c>
      <c r="C51" s="26" t="e">
        <f t="shared" si="19"/>
        <v>#DIV/0!</v>
      </c>
      <c r="D51" s="139">
        <f t="shared" si="19"/>
        <v>99.999999999999972</v>
      </c>
      <c r="E51" s="139">
        <f t="shared" si="19"/>
        <v>99.999999999999972</v>
      </c>
      <c r="F51" s="139">
        <f t="shared" si="19"/>
        <v>100.00000000000001</v>
      </c>
      <c r="G51" s="139">
        <f t="shared" si="19"/>
        <v>100.00000000000004</v>
      </c>
      <c r="H51" s="139">
        <f t="shared" si="19"/>
        <v>100.00000000000004</v>
      </c>
      <c r="I51" s="139">
        <f t="shared" si="19"/>
        <v>100.00000000000001</v>
      </c>
      <c r="J51" s="96">
        <f t="shared" si="19"/>
        <v>100</v>
      </c>
      <c r="K51" s="95">
        <f t="shared" si="19"/>
        <v>100</v>
      </c>
      <c r="L51" s="138">
        <f t="shared" si="19"/>
        <v>99.999999999999972</v>
      </c>
      <c r="M51" s="138">
        <f t="shared" si="19"/>
        <v>99.999999999999986</v>
      </c>
      <c r="N51" s="138">
        <f t="shared" si="19"/>
        <v>100.00000000000003</v>
      </c>
      <c r="O51" s="138">
        <f t="shared" si="19"/>
        <v>100.00000000000001</v>
      </c>
      <c r="P51" s="138">
        <f t="shared" si="19"/>
        <v>100.00000000000003</v>
      </c>
      <c r="Q51" s="138">
        <f t="shared" si="19"/>
        <v>100.00000000000001</v>
      </c>
      <c r="R51" s="138">
        <f t="shared" si="19"/>
        <v>100</v>
      </c>
      <c r="S51" s="138">
        <f t="shared" si="19"/>
        <v>99.999999999999986</v>
      </c>
      <c r="T51" s="138">
        <f t="shared" si="19"/>
        <v>100</v>
      </c>
      <c r="U51" s="138">
        <f t="shared" si="19"/>
        <v>99.999999999999986</v>
      </c>
      <c r="V51" s="138">
        <f t="shared" si="19"/>
        <v>99.999999999999986</v>
      </c>
      <c r="W51" s="138">
        <f t="shared" si="19"/>
        <v>99.999999999999986</v>
      </c>
      <c r="X51" s="137">
        <f t="shared" si="19"/>
        <v>100.00000000000003</v>
      </c>
      <c r="Y51" s="35">
        <f t="shared" ref="Y51" si="20">Y23/Y$23*100</f>
        <v>100</v>
      </c>
      <c r="Z51" s="137">
        <f>SUM(Z32:Z50)-Z33-Z36-Z37-Z41-Z47-Z48</f>
        <v>100.00000000000004</v>
      </c>
    </row>
    <row r="52" spans="1:26" ht="18" customHeight="1" x14ac:dyDescent="0.15">
      <c r="A52" s="19" t="s">
        <v>78</v>
      </c>
      <c r="B52" s="35" t="e">
        <f t="shared" ref="B52:G52" si="21">SUM(B32:B35)-B33</f>
        <v>#DIV/0!</v>
      </c>
      <c r="C52" s="26" t="e">
        <f t="shared" si="21"/>
        <v>#DIV/0!</v>
      </c>
      <c r="D52" s="139">
        <f t="shared" si="21"/>
        <v>30.626745242535712</v>
      </c>
      <c r="E52" s="139">
        <f t="shared" si="21"/>
        <v>31.617766306274135</v>
      </c>
      <c r="F52" s="139">
        <f t="shared" si="21"/>
        <v>34.388063615265459</v>
      </c>
      <c r="G52" s="139">
        <f t="shared" si="21"/>
        <v>34.600831716191287</v>
      </c>
      <c r="H52" s="139">
        <f t="shared" ref="H52:M52" si="22">SUM(H32:H35)-H33</f>
        <v>36.255796695140269</v>
      </c>
      <c r="I52" s="139">
        <f t="shared" si="22"/>
        <v>38.268805269760755</v>
      </c>
      <c r="J52" s="96">
        <f t="shared" si="22"/>
        <v>40.428812940094147</v>
      </c>
      <c r="K52" s="95">
        <f t="shared" si="22"/>
        <v>39.392659646606525</v>
      </c>
      <c r="L52" s="138">
        <f t="shared" si="22"/>
        <v>37.349705633123989</v>
      </c>
      <c r="M52" s="138">
        <f t="shared" si="22"/>
        <v>38.900616967413271</v>
      </c>
      <c r="N52" s="138">
        <f t="shared" ref="N52:Z52" si="23">SUM(N32:N35)-N33</f>
        <v>39.338125722588607</v>
      </c>
      <c r="O52" s="138">
        <f t="shared" si="23"/>
        <v>39.9283091011715</v>
      </c>
      <c r="P52" s="138">
        <f t="shared" si="23"/>
        <v>37.936713115544855</v>
      </c>
      <c r="Q52" s="138">
        <f t="shared" si="23"/>
        <v>44.934023913752938</v>
      </c>
      <c r="R52" s="138">
        <f t="shared" si="23"/>
        <v>43.895771098675851</v>
      </c>
      <c r="S52" s="138">
        <f t="shared" si="23"/>
        <v>43.897837761010216</v>
      </c>
      <c r="T52" s="138">
        <f t="shared" si="23"/>
        <v>46.118988505579587</v>
      </c>
      <c r="U52" s="138">
        <f t="shared" si="23"/>
        <v>45.286083807056073</v>
      </c>
      <c r="V52" s="138">
        <f t="shared" si="23"/>
        <v>39.626548306479961</v>
      </c>
      <c r="W52" s="138">
        <f t="shared" si="23"/>
        <v>42.666179964480833</v>
      </c>
      <c r="X52" s="137">
        <f t="shared" si="23"/>
        <v>42.362117458166509</v>
      </c>
      <c r="Y52" s="137">
        <f>SUM(Y33:Y51)-Y34-Y37-Y38-Y42-Y48-Y49</f>
        <v>169.81451612646694</v>
      </c>
      <c r="Z52" s="137">
        <f t="shared" si="23"/>
        <v>42.032912893874965</v>
      </c>
    </row>
    <row r="53" spans="1:26" ht="18" customHeight="1" x14ac:dyDescent="0.15">
      <c r="A53" s="19" t="s">
        <v>79</v>
      </c>
      <c r="B53" s="35" t="e">
        <f t="shared" ref="B53:X53" si="24">+B46+B49+B50</f>
        <v>#DIV/0!</v>
      </c>
      <c r="C53" s="26" t="e">
        <f t="shared" si="24"/>
        <v>#DIV/0!</v>
      </c>
      <c r="D53" s="139">
        <f t="shared" si="24"/>
        <v>34.253574875220686</v>
      </c>
      <c r="E53" s="139">
        <f t="shared" si="24"/>
        <v>35.598497429213829</v>
      </c>
      <c r="F53" s="139">
        <f t="shared" si="24"/>
        <v>30.397686391569206</v>
      </c>
      <c r="G53" s="139">
        <f t="shared" si="24"/>
        <v>30.244515484195375</v>
      </c>
      <c r="H53" s="139">
        <f t="shared" si="24"/>
        <v>29.14155565703042</v>
      </c>
      <c r="I53" s="139">
        <f t="shared" si="24"/>
        <v>26.023416566115518</v>
      </c>
      <c r="J53" s="96">
        <f t="shared" si="24"/>
        <v>23.197151880209653</v>
      </c>
      <c r="K53" s="95">
        <f t="shared" si="24"/>
        <v>24.706059976635959</v>
      </c>
      <c r="L53" s="138">
        <f t="shared" si="24"/>
        <v>25.31985812393383</v>
      </c>
      <c r="M53" s="138">
        <f t="shared" si="24"/>
        <v>21.849898407836793</v>
      </c>
      <c r="N53" s="138">
        <f t="shared" si="24"/>
        <v>21.646305072240057</v>
      </c>
      <c r="O53" s="138">
        <f t="shared" si="24"/>
        <v>19.077318893167448</v>
      </c>
      <c r="P53" s="138">
        <f t="shared" si="24"/>
        <v>20.63288428628999</v>
      </c>
      <c r="Q53" s="138">
        <f t="shared" si="24"/>
        <v>12.819607094349074</v>
      </c>
      <c r="R53" s="138">
        <f t="shared" si="24"/>
        <v>14.309209561485956</v>
      </c>
      <c r="S53" s="138">
        <f t="shared" si="24"/>
        <v>11.558768988905099</v>
      </c>
      <c r="T53" s="138">
        <f t="shared" si="24"/>
        <v>9.2951361911348087</v>
      </c>
      <c r="U53" s="138">
        <f t="shared" si="24"/>
        <v>8.3302680381898391</v>
      </c>
      <c r="V53" s="138">
        <f t="shared" si="24"/>
        <v>13.894324611200762</v>
      </c>
      <c r="W53" s="138">
        <f t="shared" si="24"/>
        <v>11.995225895890076</v>
      </c>
      <c r="X53" s="137">
        <f t="shared" si="24"/>
        <v>15.041103278869006</v>
      </c>
      <c r="Y53" s="137">
        <f t="shared" ref="Y53" si="25">SUM(Y33:Y36)-Y34</f>
        <v>30.763180896199728</v>
      </c>
      <c r="Z53" s="137">
        <f>+Z46+Z49+Z50</f>
        <v>18.449511290322324</v>
      </c>
    </row>
    <row r="54" spans="1:26" ht="18" customHeight="1" x14ac:dyDescent="0.15">
      <c r="Y54" s="137">
        <f t="shared" ref="Y54" si="26">+Y47+Y50+Y51</f>
        <v>104.8509215119936</v>
      </c>
    </row>
    <row r="55" spans="1:26" ht="18" customHeight="1" x14ac:dyDescent="0.15"/>
    <row r="56" spans="1:26" ht="18" customHeight="1" x14ac:dyDescent="0.15"/>
    <row r="57" spans="1:26" ht="18" customHeight="1" x14ac:dyDescent="0.15"/>
    <row r="58" spans="1:26" ht="18" customHeight="1" x14ac:dyDescent="0.15"/>
    <row r="59" spans="1:26" ht="18" customHeight="1" x14ac:dyDescent="0.15"/>
    <row r="60" spans="1:26" ht="18" customHeight="1" x14ac:dyDescent="0.15"/>
    <row r="61" spans="1:26" ht="18" customHeight="1" x14ac:dyDescent="0.15"/>
    <row r="62" spans="1:26" ht="18" customHeight="1" x14ac:dyDescent="0.15"/>
    <row r="63" spans="1:26" ht="18" customHeight="1" x14ac:dyDescent="0.15"/>
    <row r="64" spans="1:26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8" customHeight="1" x14ac:dyDescent="0.15"/>
    <row r="179" ht="18" customHeight="1" x14ac:dyDescent="0.15"/>
    <row r="180" ht="18" customHeight="1" x14ac:dyDescent="0.15"/>
    <row r="181" ht="18" customHeight="1" x14ac:dyDescent="0.15"/>
    <row r="182" ht="18" customHeight="1" x14ac:dyDescent="0.15"/>
    <row r="183" ht="18" customHeight="1" x14ac:dyDescent="0.15"/>
    <row r="184" ht="18" customHeight="1" x14ac:dyDescent="0.15"/>
    <row r="185" ht="18" customHeight="1" x14ac:dyDescent="0.15"/>
    <row r="186" ht="18" customHeight="1" x14ac:dyDescent="0.15"/>
    <row r="187" ht="18" customHeight="1" x14ac:dyDescent="0.15"/>
    <row r="188" ht="18" customHeight="1" x14ac:dyDescent="0.15"/>
    <row r="189" ht="18" customHeight="1" x14ac:dyDescent="0.15"/>
    <row r="190" ht="18" customHeight="1" x14ac:dyDescent="0.15"/>
    <row r="191" ht="18" customHeight="1" x14ac:dyDescent="0.15"/>
    <row r="192" ht="18" customHeight="1" x14ac:dyDescent="0.15"/>
    <row r="193" ht="18" customHeight="1" x14ac:dyDescent="0.15"/>
    <row r="194" ht="18" customHeight="1" x14ac:dyDescent="0.15"/>
    <row r="195" ht="18" customHeight="1" x14ac:dyDescent="0.15"/>
    <row r="196" ht="18" customHeight="1" x14ac:dyDescent="0.15"/>
    <row r="197" ht="18" customHeight="1" x14ac:dyDescent="0.15"/>
    <row r="198" ht="18" customHeight="1" x14ac:dyDescent="0.15"/>
    <row r="199" ht="18" customHeight="1" x14ac:dyDescent="0.15"/>
    <row r="200" ht="18" customHeight="1" x14ac:dyDescent="0.15"/>
    <row r="201" ht="18" customHeight="1" x14ac:dyDescent="0.15"/>
    <row r="202" ht="18" customHeight="1" x14ac:dyDescent="0.15"/>
    <row r="203" ht="18" customHeight="1" x14ac:dyDescent="0.15"/>
    <row r="204" ht="18" customHeight="1" x14ac:dyDescent="0.15"/>
    <row r="205" ht="18" customHeight="1" x14ac:dyDescent="0.15"/>
    <row r="206" ht="18" customHeight="1" x14ac:dyDescent="0.15"/>
    <row r="207" ht="18" customHeight="1" x14ac:dyDescent="0.15"/>
    <row r="208" ht="18" customHeight="1" x14ac:dyDescent="0.15"/>
    <row r="209" ht="18" customHeight="1" x14ac:dyDescent="0.15"/>
    <row r="210" ht="18" customHeight="1" x14ac:dyDescent="0.15"/>
    <row r="211" ht="18" customHeight="1" x14ac:dyDescent="0.15"/>
    <row r="212" ht="18" customHeight="1" x14ac:dyDescent="0.15"/>
    <row r="213" ht="18" customHeight="1" x14ac:dyDescent="0.15"/>
    <row r="214" ht="18" customHeight="1" x14ac:dyDescent="0.15"/>
    <row r="215" ht="18" customHeight="1" x14ac:dyDescent="0.15"/>
    <row r="216" ht="18" customHeight="1" x14ac:dyDescent="0.15"/>
    <row r="217" ht="18" customHeight="1" x14ac:dyDescent="0.15"/>
    <row r="218" ht="18" customHeight="1" x14ac:dyDescent="0.15"/>
    <row r="219" ht="18" customHeight="1" x14ac:dyDescent="0.15"/>
    <row r="220" ht="18" customHeight="1" x14ac:dyDescent="0.15"/>
    <row r="221" ht="18" customHeight="1" x14ac:dyDescent="0.15"/>
    <row r="222" ht="18" customHeight="1" x14ac:dyDescent="0.15"/>
    <row r="223" ht="18" customHeight="1" x14ac:dyDescent="0.15"/>
    <row r="224" ht="18" customHeight="1" x14ac:dyDescent="0.15"/>
    <row r="225" ht="18" customHeight="1" x14ac:dyDescent="0.15"/>
    <row r="226" ht="18" customHeight="1" x14ac:dyDescent="0.15"/>
    <row r="227" ht="18" customHeight="1" x14ac:dyDescent="0.15"/>
    <row r="228" ht="18" customHeight="1" x14ac:dyDescent="0.15"/>
    <row r="229" ht="18" customHeight="1" x14ac:dyDescent="0.15"/>
    <row r="230" ht="18" customHeight="1" x14ac:dyDescent="0.15"/>
    <row r="231" ht="18" customHeight="1" x14ac:dyDescent="0.15"/>
    <row r="232" ht="18" customHeight="1" x14ac:dyDescent="0.15"/>
    <row r="233" ht="18" customHeight="1" x14ac:dyDescent="0.15"/>
    <row r="234" ht="18" customHeight="1" x14ac:dyDescent="0.15"/>
    <row r="235" ht="18" customHeight="1" x14ac:dyDescent="0.15"/>
    <row r="236" ht="18" customHeight="1" x14ac:dyDescent="0.15"/>
    <row r="237" ht="18" customHeight="1" x14ac:dyDescent="0.15"/>
    <row r="238" ht="18" customHeight="1" x14ac:dyDescent="0.15"/>
    <row r="239" ht="18" customHeight="1" x14ac:dyDescent="0.15"/>
    <row r="240" ht="18" customHeight="1" x14ac:dyDescent="0.15"/>
    <row r="241" ht="18" customHeight="1" x14ac:dyDescent="0.15"/>
    <row r="242" ht="18" customHeight="1" x14ac:dyDescent="0.15"/>
    <row r="243" ht="18" customHeight="1" x14ac:dyDescent="0.15"/>
    <row r="244" ht="18" customHeight="1" x14ac:dyDescent="0.15"/>
    <row r="245" ht="18" customHeight="1" x14ac:dyDescent="0.15"/>
    <row r="246" ht="18" customHeight="1" x14ac:dyDescent="0.15"/>
    <row r="247" ht="18" customHeight="1" x14ac:dyDescent="0.15"/>
    <row r="248" ht="18" customHeight="1" x14ac:dyDescent="0.15"/>
    <row r="249" ht="18" customHeight="1" x14ac:dyDescent="0.15"/>
    <row r="250" ht="18" customHeight="1" x14ac:dyDescent="0.15"/>
    <row r="251" ht="18" customHeight="1" x14ac:dyDescent="0.15"/>
    <row r="252" ht="18" customHeight="1" x14ac:dyDescent="0.15"/>
    <row r="253" ht="18" customHeight="1" x14ac:dyDescent="0.15"/>
    <row r="254" ht="18" customHeight="1" x14ac:dyDescent="0.15"/>
    <row r="255" ht="18" customHeight="1" x14ac:dyDescent="0.15"/>
    <row r="256" ht="18" customHeight="1" x14ac:dyDescent="0.15"/>
    <row r="257" ht="18" customHeight="1" x14ac:dyDescent="0.15"/>
    <row r="258" ht="18" customHeight="1" x14ac:dyDescent="0.15"/>
    <row r="259" ht="18" customHeight="1" x14ac:dyDescent="0.15"/>
    <row r="260" ht="18" customHeight="1" x14ac:dyDescent="0.15"/>
    <row r="261" ht="18" customHeight="1" x14ac:dyDescent="0.15"/>
    <row r="262" ht="18" customHeight="1" x14ac:dyDescent="0.15"/>
    <row r="263" ht="18" customHeight="1" x14ac:dyDescent="0.15"/>
    <row r="264" ht="18" customHeight="1" x14ac:dyDescent="0.15"/>
    <row r="265" ht="18" customHeight="1" x14ac:dyDescent="0.15"/>
    <row r="266" ht="18" customHeight="1" x14ac:dyDescent="0.15"/>
    <row r="267" ht="18" customHeight="1" x14ac:dyDescent="0.15"/>
    <row r="268" ht="18" customHeight="1" x14ac:dyDescent="0.15"/>
    <row r="269" ht="18" customHeight="1" x14ac:dyDescent="0.15"/>
    <row r="270" ht="18" customHeight="1" x14ac:dyDescent="0.15"/>
    <row r="271" ht="18" customHeight="1" x14ac:dyDescent="0.15"/>
    <row r="272" ht="18" customHeight="1" x14ac:dyDescent="0.15"/>
    <row r="273" ht="18" customHeight="1" x14ac:dyDescent="0.15"/>
  </sheetData>
  <phoneticPr fontId="2"/>
  <pageMargins left="0.78740157480314965" right="0.78740157480314965" top="0.78740157480314965" bottom="0.78740157480314965" header="0.51181102362204722" footer="0.51181102362204722"/>
  <pageSetup paperSize="9" firstPageNumber="6" orientation="landscape" useFirstPageNumber="1" r:id="rId1"/>
  <headerFooter alignWithMargins="0">
    <oddFooter>&amp;C-&amp;P--</oddFooter>
  </headerFooter>
  <rowBreaks count="1" manualBreakCount="1">
    <brk id="27" max="2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Z64"/>
  <sheetViews>
    <sheetView view="pageBreakPreview" zoomScaleNormal="100" zoomScaleSheetLayoutView="100" workbookViewId="0">
      <selection activeCell="D23" sqref="D23"/>
    </sheetView>
  </sheetViews>
  <sheetFormatPr defaultColWidth="9" defaultRowHeight="12" x14ac:dyDescent="0.15"/>
  <cols>
    <col min="1" max="1" width="25.21875" style="18" customWidth="1"/>
    <col min="2" max="2" width="8.6640625" style="22" hidden="1" customWidth="1"/>
    <col min="3" max="3" width="8.6640625" style="18" hidden="1" customWidth="1"/>
    <col min="4" max="9" width="8.6640625" style="18" customWidth="1"/>
    <col min="10" max="11" width="8.6640625" style="20" customWidth="1"/>
    <col min="12" max="26" width="8.6640625" style="18" customWidth="1"/>
    <col min="27" max="16384" width="9" style="18"/>
  </cols>
  <sheetData>
    <row r="1" spans="1:26" ht="18" customHeight="1" x14ac:dyDescent="0.2">
      <c r="A1" s="33" t="s">
        <v>98</v>
      </c>
      <c r="L1" s="34" t="str">
        <f>[3]財政指標!$M$1</f>
        <v>岩舟町</v>
      </c>
      <c r="W1" s="34" t="str">
        <f>[3]財政指標!$M$1</f>
        <v>岩舟町</v>
      </c>
    </row>
    <row r="2" spans="1:26" ht="18" customHeight="1" x14ac:dyDescent="0.15">
      <c r="M2" s="22" t="s">
        <v>169</v>
      </c>
      <c r="V2" s="22"/>
      <c r="X2" s="22"/>
      <c r="Y2" s="22"/>
      <c r="Z2" s="22" t="s">
        <v>169</v>
      </c>
    </row>
    <row r="3" spans="1:26" s="157" customFormat="1" ht="18" customHeight="1" x14ac:dyDescent="0.2">
      <c r="A3" s="53"/>
      <c r="B3" s="156" t="s">
        <v>10</v>
      </c>
      <c r="C3" s="53" t="s">
        <v>371</v>
      </c>
      <c r="D3" s="53" t="s">
        <v>372</v>
      </c>
      <c r="E3" s="53" t="s">
        <v>373</v>
      </c>
      <c r="F3" s="53" t="s">
        <v>374</v>
      </c>
      <c r="G3" s="53" t="s">
        <v>375</v>
      </c>
      <c r="H3" s="53" t="s">
        <v>376</v>
      </c>
      <c r="I3" s="53" t="s">
        <v>377</v>
      </c>
      <c r="J3" s="54" t="s">
        <v>378</v>
      </c>
      <c r="K3" s="54" t="s">
        <v>379</v>
      </c>
      <c r="L3" s="53" t="s">
        <v>380</v>
      </c>
      <c r="M3" s="53" t="s">
        <v>381</v>
      </c>
      <c r="N3" s="53" t="s">
        <v>382</v>
      </c>
      <c r="O3" s="48" t="s">
        <v>383</v>
      </c>
      <c r="P3" s="48" t="s">
        <v>384</v>
      </c>
      <c r="Q3" s="48" t="s">
        <v>385</v>
      </c>
      <c r="R3" s="48" t="s">
        <v>386</v>
      </c>
      <c r="S3" s="48" t="s">
        <v>387</v>
      </c>
      <c r="T3" s="48" t="s">
        <v>388</v>
      </c>
      <c r="U3" s="48" t="s">
        <v>389</v>
      </c>
      <c r="V3" s="48" t="s">
        <v>390</v>
      </c>
      <c r="W3" s="48" t="s">
        <v>391</v>
      </c>
      <c r="X3" s="48" t="s">
        <v>392</v>
      </c>
      <c r="Y3" s="48" t="s">
        <v>393</v>
      </c>
      <c r="Z3" s="48" t="s">
        <v>394</v>
      </c>
    </row>
    <row r="4" spans="1:26" ht="18" customHeight="1" x14ac:dyDescent="0.15">
      <c r="A4" s="19" t="s">
        <v>395</v>
      </c>
      <c r="B4" s="19"/>
      <c r="C4" s="15"/>
      <c r="D4" s="15">
        <v>1249444</v>
      </c>
      <c r="E4" s="15">
        <v>1360443</v>
      </c>
      <c r="F4" s="15">
        <v>1398310</v>
      </c>
      <c r="G4" s="15">
        <v>1441854</v>
      </c>
      <c r="H4" s="15">
        <v>1499140</v>
      </c>
      <c r="I4" s="15">
        <v>1557865</v>
      </c>
      <c r="J4" s="17">
        <v>1551109</v>
      </c>
      <c r="K4" s="16">
        <v>1609490</v>
      </c>
      <c r="L4" s="19">
        <v>1573885</v>
      </c>
      <c r="M4" s="19">
        <v>1549937</v>
      </c>
      <c r="N4" s="19">
        <v>1553403</v>
      </c>
      <c r="O4" s="19">
        <v>1545374</v>
      </c>
      <c r="P4" s="19">
        <v>1495873</v>
      </c>
      <c r="Q4" s="19">
        <v>1523984</v>
      </c>
      <c r="R4" s="19">
        <v>1413799</v>
      </c>
      <c r="S4" s="19">
        <v>1418879</v>
      </c>
      <c r="T4" s="19">
        <v>1467647</v>
      </c>
      <c r="U4" s="19">
        <v>1393151</v>
      </c>
      <c r="V4" s="19">
        <v>1353607</v>
      </c>
      <c r="W4" s="19">
        <v>1325445</v>
      </c>
      <c r="X4" s="19">
        <v>1267557</v>
      </c>
      <c r="Y4" s="19">
        <v>1201218</v>
      </c>
      <c r="Z4" s="19">
        <v>1128759</v>
      </c>
    </row>
    <row r="5" spans="1:26" ht="18" customHeight="1" x14ac:dyDescent="0.15">
      <c r="A5" s="19" t="s">
        <v>61</v>
      </c>
      <c r="B5" s="19"/>
      <c r="C5" s="15"/>
      <c r="D5" s="15">
        <v>870375</v>
      </c>
      <c r="E5" s="15">
        <v>953022</v>
      </c>
      <c r="F5" s="15">
        <v>992311</v>
      </c>
      <c r="G5" s="15">
        <v>1010650</v>
      </c>
      <c r="H5" s="15">
        <v>1051199</v>
      </c>
      <c r="I5" s="15">
        <v>1081221</v>
      </c>
      <c r="J5" s="17">
        <v>1082753</v>
      </c>
      <c r="K5" s="16">
        <v>1115259</v>
      </c>
      <c r="L5" s="19">
        <v>1114251</v>
      </c>
      <c r="M5" s="19">
        <v>1098356</v>
      </c>
      <c r="N5" s="19">
        <v>1094137</v>
      </c>
      <c r="O5" s="19">
        <v>1067132</v>
      </c>
      <c r="P5" s="19">
        <v>1040701</v>
      </c>
      <c r="Q5" s="19">
        <v>1037520</v>
      </c>
      <c r="R5" s="19">
        <v>967543</v>
      </c>
      <c r="S5" s="19">
        <v>978306</v>
      </c>
      <c r="T5" s="19">
        <v>998898</v>
      </c>
      <c r="U5" s="19">
        <v>949689</v>
      </c>
      <c r="V5" s="19">
        <v>899078</v>
      </c>
      <c r="W5" s="19">
        <v>854050</v>
      </c>
      <c r="X5" s="19">
        <v>787665</v>
      </c>
      <c r="Y5" s="19">
        <v>736908</v>
      </c>
      <c r="Z5" s="19">
        <v>703818</v>
      </c>
    </row>
    <row r="6" spans="1:26" ht="18" customHeight="1" x14ac:dyDescent="0.15">
      <c r="A6" s="19" t="s">
        <v>396</v>
      </c>
      <c r="B6" s="19"/>
      <c r="C6" s="15"/>
      <c r="D6" s="15">
        <v>100827</v>
      </c>
      <c r="E6" s="15">
        <v>117355</v>
      </c>
      <c r="F6" s="15">
        <v>261942</v>
      </c>
      <c r="G6" s="15">
        <v>268990</v>
      </c>
      <c r="H6" s="15">
        <v>275092</v>
      </c>
      <c r="I6" s="15">
        <v>297607</v>
      </c>
      <c r="J6" s="17">
        <v>310157</v>
      </c>
      <c r="K6" s="20">
        <v>321994</v>
      </c>
      <c r="L6" s="19">
        <v>335367</v>
      </c>
      <c r="M6" s="19">
        <v>268625</v>
      </c>
      <c r="N6" s="19">
        <v>308565</v>
      </c>
      <c r="O6" s="19">
        <v>329134</v>
      </c>
      <c r="P6" s="19">
        <v>497287</v>
      </c>
      <c r="Q6" s="19">
        <v>557799</v>
      </c>
      <c r="R6" s="19">
        <v>545776</v>
      </c>
      <c r="S6" s="19">
        <v>522914</v>
      </c>
      <c r="T6" s="19">
        <v>566715</v>
      </c>
      <c r="U6" s="19">
        <v>579586</v>
      </c>
      <c r="V6" s="19">
        <v>635627</v>
      </c>
      <c r="W6" s="19">
        <v>832652</v>
      </c>
      <c r="X6" s="19">
        <v>861992</v>
      </c>
      <c r="Y6" s="19">
        <v>830642</v>
      </c>
      <c r="Z6" s="19">
        <v>807479</v>
      </c>
    </row>
    <row r="7" spans="1:26" ht="18" customHeight="1" x14ac:dyDescent="0.15">
      <c r="A7" s="19" t="s">
        <v>397</v>
      </c>
      <c r="B7" s="19"/>
      <c r="C7" s="15"/>
      <c r="D7" s="15">
        <v>357052</v>
      </c>
      <c r="E7" s="15">
        <v>362430</v>
      </c>
      <c r="F7" s="15">
        <v>393144</v>
      </c>
      <c r="G7" s="15">
        <v>423262</v>
      </c>
      <c r="H7" s="15">
        <v>548317</v>
      </c>
      <c r="I7" s="15">
        <v>593446</v>
      </c>
      <c r="J7" s="17">
        <v>600657</v>
      </c>
      <c r="K7" s="16">
        <v>570923</v>
      </c>
      <c r="L7" s="19">
        <v>556279</v>
      </c>
      <c r="M7" s="19">
        <v>540827</v>
      </c>
      <c r="N7" s="19">
        <v>1055245</v>
      </c>
      <c r="O7" s="19">
        <v>722924</v>
      </c>
      <c r="P7" s="19">
        <v>523470</v>
      </c>
      <c r="Q7" s="19">
        <v>508812</v>
      </c>
      <c r="R7" s="19">
        <v>554386</v>
      </c>
      <c r="S7" s="19">
        <v>578163</v>
      </c>
      <c r="T7" s="19">
        <v>660369</v>
      </c>
      <c r="U7" s="19">
        <v>669779</v>
      </c>
      <c r="V7" s="19">
        <v>673494</v>
      </c>
      <c r="W7" s="19">
        <v>658232</v>
      </c>
      <c r="X7" s="19">
        <v>658371</v>
      </c>
      <c r="Y7" s="19">
        <v>632263</v>
      </c>
      <c r="Z7" s="19">
        <v>617306</v>
      </c>
    </row>
    <row r="8" spans="1:26" ht="18" customHeight="1" x14ac:dyDescent="0.15">
      <c r="A8" s="19" t="s">
        <v>64</v>
      </c>
      <c r="B8" s="19"/>
      <c r="C8" s="15"/>
      <c r="D8" s="15">
        <v>357041</v>
      </c>
      <c r="E8" s="15">
        <v>362226</v>
      </c>
      <c r="F8" s="15">
        <v>393144</v>
      </c>
      <c r="G8" s="15">
        <v>423099</v>
      </c>
      <c r="H8" s="15">
        <v>548303</v>
      </c>
      <c r="I8" s="15">
        <v>593443</v>
      </c>
      <c r="J8" s="17">
        <v>600928</v>
      </c>
      <c r="K8" s="16">
        <v>570923</v>
      </c>
      <c r="L8" s="19">
        <v>556279</v>
      </c>
      <c r="M8" s="19">
        <v>540827</v>
      </c>
      <c r="N8" s="19">
        <v>1054027</v>
      </c>
      <c r="O8" s="19">
        <v>722721</v>
      </c>
      <c r="P8" s="19">
        <v>521873</v>
      </c>
      <c r="Q8" s="19">
        <v>508363</v>
      </c>
      <c r="R8" s="19">
        <v>554386</v>
      </c>
      <c r="S8" s="19">
        <v>578163</v>
      </c>
      <c r="T8" s="19">
        <v>660369</v>
      </c>
      <c r="U8" s="19">
        <v>669779</v>
      </c>
      <c r="V8" s="19">
        <v>673494</v>
      </c>
      <c r="W8" s="19">
        <v>658232</v>
      </c>
      <c r="X8" s="19">
        <v>658371</v>
      </c>
      <c r="Y8" s="19">
        <v>632263</v>
      </c>
      <c r="Z8" s="19">
        <v>617306</v>
      </c>
    </row>
    <row r="9" spans="1:26" ht="18" customHeight="1" x14ac:dyDescent="0.15">
      <c r="A9" s="19" t="s">
        <v>65</v>
      </c>
      <c r="B9" s="19"/>
      <c r="C9" s="15"/>
      <c r="D9" s="15">
        <v>11</v>
      </c>
      <c r="E9" s="15">
        <v>204</v>
      </c>
      <c r="F9" s="15">
        <v>0</v>
      </c>
      <c r="G9" s="15">
        <v>163</v>
      </c>
      <c r="H9" s="15">
        <v>14</v>
      </c>
      <c r="I9" s="15">
        <v>3</v>
      </c>
      <c r="J9" s="17">
        <v>29</v>
      </c>
      <c r="K9" s="16">
        <v>0</v>
      </c>
      <c r="L9" s="19">
        <v>0</v>
      </c>
      <c r="M9" s="19">
        <v>0</v>
      </c>
      <c r="N9" s="19">
        <v>1218</v>
      </c>
      <c r="O9" s="19">
        <v>203</v>
      </c>
      <c r="P9" s="19">
        <v>1597</v>
      </c>
      <c r="Q9" s="19">
        <v>449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  <c r="X9" s="19">
        <v>0</v>
      </c>
      <c r="Y9" s="19">
        <v>0</v>
      </c>
      <c r="Z9" s="19">
        <v>0</v>
      </c>
    </row>
    <row r="10" spans="1:26" ht="18" customHeight="1" x14ac:dyDescent="0.15">
      <c r="A10" s="19" t="s">
        <v>398</v>
      </c>
      <c r="B10" s="19"/>
      <c r="C10" s="15"/>
      <c r="D10" s="15">
        <v>410096</v>
      </c>
      <c r="E10" s="15">
        <v>411897</v>
      </c>
      <c r="F10" s="15">
        <v>413517</v>
      </c>
      <c r="G10" s="15">
        <v>489506</v>
      </c>
      <c r="H10" s="15">
        <v>535344</v>
      </c>
      <c r="I10" s="15">
        <v>543688</v>
      </c>
      <c r="J10" s="17">
        <v>477323</v>
      </c>
      <c r="K10" s="16">
        <v>504963</v>
      </c>
      <c r="L10" s="19">
        <v>499634</v>
      </c>
      <c r="M10" s="19">
        <v>505035</v>
      </c>
      <c r="N10" s="19">
        <v>593824</v>
      </c>
      <c r="O10" s="19">
        <v>561537</v>
      </c>
      <c r="P10" s="19">
        <v>547136</v>
      </c>
      <c r="Q10" s="19">
        <v>634305</v>
      </c>
      <c r="R10" s="19">
        <v>548882</v>
      </c>
      <c r="S10" s="19">
        <v>576450</v>
      </c>
      <c r="T10" s="19">
        <v>614499</v>
      </c>
      <c r="U10" s="19">
        <v>603415</v>
      </c>
      <c r="V10" s="19">
        <v>615551</v>
      </c>
      <c r="W10" s="19">
        <v>707378</v>
      </c>
      <c r="X10" s="19">
        <v>772079</v>
      </c>
      <c r="Y10" s="19">
        <v>811339</v>
      </c>
      <c r="Z10" s="19">
        <v>863423</v>
      </c>
    </row>
    <row r="11" spans="1:26" ht="18" customHeight="1" x14ac:dyDescent="0.15">
      <c r="A11" s="19" t="s">
        <v>399</v>
      </c>
      <c r="B11" s="19"/>
      <c r="C11" s="15"/>
      <c r="D11" s="15">
        <v>55754</v>
      </c>
      <c r="E11" s="15">
        <v>54884</v>
      </c>
      <c r="F11" s="15">
        <v>59328</v>
      </c>
      <c r="G11" s="15">
        <v>40998</v>
      </c>
      <c r="H11" s="15">
        <v>44954</v>
      </c>
      <c r="I11" s="15">
        <v>35878</v>
      </c>
      <c r="J11" s="17">
        <v>44086</v>
      </c>
      <c r="K11" s="17">
        <v>53760</v>
      </c>
      <c r="L11" s="19">
        <v>28716</v>
      </c>
      <c r="M11" s="19">
        <v>36333</v>
      </c>
      <c r="N11" s="19">
        <v>38087</v>
      </c>
      <c r="O11" s="19">
        <v>18196</v>
      </c>
      <c r="P11" s="19">
        <v>18586</v>
      </c>
      <c r="Q11" s="19">
        <v>9081</v>
      </c>
      <c r="R11" s="19">
        <v>52758</v>
      </c>
      <c r="S11" s="19">
        <v>41751</v>
      </c>
      <c r="T11" s="19">
        <v>40504</v>
      </c>
      <c r="U11" s="19">
        <v>48496</v>
      </c>
      <c r="V11" s="19">
        <v>70565</v>
      </c>
      <c r="W11" s="19">
        <v>50920</v>
      </c>
      <c r="X11" s="19">
        <v>54577</v>
      </c>
      <c r="Y11" s="19">
        <v>31098</v>
      </c>
      <c r="Z11" s="19">
        <v>50165</v>
      </c>
    </row>
    <row r="12" spans="1:26" ht="18" customHeight="1" x14ac:dyDescent="0.15">
      <c r="A12" s="19" t="s">
        <v>400</v>
      </c>
      <c r="B12" s="19"/>
      <c r="C12" s="15"/>
      <c r="D12" s="15">
        <v>495090</v>
      </c>
      <c r="E12" s="15">
        <v>547178</v>
      </c>
      <c r="F12" s="15">
        <v>547157</v>
      </c>
      <c r="G12" s="15">
        <v>534522</v>
      </c>
      <c r="H12" s="15">
        <v>568153</v>
      </c>
      <c r="I12" s="15">
        <v>576546</v>
      </c>
      <c r="J12" s="17">
        <v>561701</v>
      </c>
      <c r="K12" s="17">
        <v>560853</v>
      </c>
      <c r="L12" s="19">
        <v>627293</v>
      </c>
      <c r="M12" s="19">
        <v>525714</v>
      </c>
      <c r="N12" s="19">
        <v>564117</v>
      </c>
      <c r="O12" s="19">
        <v>563170</v>
      </c>
      <c r="P12" s="19">
        <v>547040</v>
      </c>
      <c r="Q12" s="19">
        <v>473056</v>
      </c>
      <c r="R12" s="19">
        <v>512633</v>
      </c>
      <c r="S12" s="19">
        <v>543769</v>
      </c>
      <c r="T12" s="19">
        <v>555173</v>
      </c>
      <c r="U12" s="19">
        <v>600739</v>
      </c>
      <c r="V12" s="19">
        <v>910990</v>
      </c>
      <c r="W12" s="19">
        <v>595264</v>
      </c>
      <c r="X12" s="19">
        <v>628744</v>
      </c>
      <c r="Y12" s="19">
        <v>720143</v>
      </c>
      <c r="Z12" s="19">
        <v>660349</v>
      </c>
    </row>
    <row r="13" spans="1:26" ht="18" customHeight="1" x14ac:dyDescent="0.15">
      <c r="A13" s="19" t="s">
        <v>69</v>
      </c>
      <c r="B13" s="19"/>
      <c r="C13" s="15"/>
      <c r="D13" s="15">
        <v>266600</v>
      </c>
      <c r="E13" s="15">
        <v>306105</v>
      </c>
      <c r="F13" s="15">
        <v>300659</v>
      </c>
      <c r="G13" s="15">
        <v>308447</v>
      </c>
      <c r="H13" s="15">
        <v>321166</v>
      </c>
      <c r="I13" s="15">
        <v>333425</v>
      </c>
      <c r="J13" s="17">
        <v>329100</v>
      </c>
      <c r="K13" s="17">
        <v>317020</v>
      </c>
      <c r="L13" s="19">
        <v>308738</v>
      </c>
      <c r="M13" s="19">
        <v>308487</v>
      </c>
      <c r="N13" s="19">
        <v>325280</v>
      </c>
      <c r="O13" s="19">
        <v>360805</v>
      </c>
      <c r="P13" s="19">
        <v>344622</v>
      </c>
      <c r="Q13" s="19">
        <v>290441</v>
      </c>
      <c r="R13" s="19">
        <v>350075</v>
      </c>
      <c r="S13" s="19">
        <v>385232</v>
      </c>
      <c r="T13" s="19">
        <v>376516</v>
      </c>
      <c r="U13" s="19">
        <v>396882</v>
      </c>
      <c r="V13" s="19">
        <v>391117</v>
      </c>
      <c r="W13" s="19">
        <v>399738</v>
      </c>
      <c r="X13" s="19">
        <v>407844</v>
      </c>
      <c r="Y13" s="19">
        <v>470871</v>
      </c>
      <c r="Z13" s="19">
        <v>452173</v>
      </c>
    </row>
    <row r="14" spans="1:26" ht="18" customHeight="1" x14ac:dyDescent="0.15">
      <c r="A14" s="19" t="s">
        <v>401</v>
      </c>
      <c r="B14" s="19"/>
      <c r="C14" s="15"/>
      <c r="D14" s="15">
        <v>217468</v>
      </c>
      <c r="E14" s="15">
        <v>229343</v>
      </c>
      <c r="F14" s="15">
        <v>189524</v>
      </c>
      <c r="G14" s="15">
        <v>244019</v>
      </c>
      <c r="H14" s="15">
        <v>322086</v>
      </c>
      <c r="I14" s="15">
        <v>319508</v>
      </c>
      <c r="J14" s="17">
        <v>351788</v>
      </c>
      <c r="K14" s="17">
        <v>419933</v>
      </c>
      <c r="L14" s="19">
        <v>356604</v>
      </c>
      <c r="M14" s="19">
        <v>476555</v>
      </c>
      <c r="N14" s="19">
        <v>535058</v>
      </c>
      <c r="O14" s="19">
        <v>634561</v>
      </c>
      <c r="P14" s="19">
        <v>583214</v>
      </c>
      <c r="Q14" s="19">
        <v>611822</v>
      </c>
      <c r="R14" s="19">
        <v>636279</v>
      </c>
      <c r="S14" s="19">
        <v>660511</v>
      </c>
      <c r="T14" s="19">
        <v>700496</v>
      </c>
      <c r="U14" s="19">
        <v>753736</v>
      </c>
      <c r="V14" s="19">
        <v>818252</v>
      </c>
      <c r="W14" s="19">
        <v>779016</v>
      </c>
      <c r="X14" s="19">
        <v>788337</v>
      </c>
      <c r="Y14" s="19">
        <v>874172</v>
      </c>
      <c r="Z14" s="19">
        <v>921194</v>
      </c>
    </row>
    <row r="15" spans="1:26" ht="18" customHeight="1" x14ac:dyDescent="0.15">
      <c r="A15" s="19" t="s">
        <v>402</v>
      </c>
      <c r="B15" s="19"/>
      <c r="C15" s="15"/>
      <c r="D15" s="15">
        <v>455756</v>
      </c>
      <c r="E15" s="15">
        <v>252734</v>
      </c>
      <c r="F15" s="15">
        <v>246068</v>
      </c>
      <c r="G15" s="15">
        <v>241599</v>
      </c>
      <c r="H15" s="15">
        <v>120197</v>
      </c>
      <c r="I15" s="15">
        <v>37785</v>
      </c>
      <c r="J15" s="17">
        <v>121278</v>
      </c>
      <c r="K15" s="16">
        <v>78354</v>
      </c>
      <c r="L15" s="19">
        <v>262671</v>
      </c>
      <c r="M15" s="19">
        <v>203668</v>
      </c>
      <c r="N15" s="19">
        <v>153203</v>
      </c>
      <c r="O15" s="19">
        <v>2405</v>
      </c>
      <c r="P15" s="19">
        <v>50520</v>
      </c>
      <c r="Q15" s="19">
        <v>110387</v>
      </c>
      <c r="R15" s="19">
        <v>333</v>
      </c>
      <c r="S15" s="19">
        <v>108228</v>
      </c>
      <c r="T15" s="19">
        <v>3037</v>
      </c>
      <c r="U15" s="19">
        <v>25695</v>
      </c>
      <c r="V15" s="19">
        <v>171380</v>
      </c>
      <c r="W15" s="19">
        <v>169404</v>
      </c>
      <c r="X15" s="19">
        <v>89307</v>
      </c>
      <c r="Y15" s="19">
        <v>835</v>
      </c>
      <c r="Z15" s="19">
        <v>236733</v>
      </c>
    </row>
    <row r="16" spans="1:26" ht="18" customHeight="1" x14ac:dyDescent="0.15">
      <c r="A16" s="19" t="s">
        <v>72</v>
      </c>
      <c r="B16" s="19"/>
      <c r="C16" s="15"/>
      <c r="D16" s="15">
        <v>23405</v>
      </c>
      <c r="E16" s="15">
        <v>44012</v>
      </c>
      <c r="F16" s="15">
        <v>40112</v>
      </c>
      <c r="G16" s="15">
        <v>30112</v>
      </c>
      <c r="H16" s="15">
        <v>130168</v>
      </c>
      <c r="I16" s="15">
        <v>30114</v>
      </c>
      <c r="J16" s="17">
        <v>30000</v>
      </c>
      <c r="K16" s="16">
        <v>30200</v>
      </c>
      <c r="L16" s="19">
        <v>30200</v>
      </c>
      <c r="M16" s="19">
        <v>30200</v>
      </c>
      <c r="N16" s="19">
        <v>35000</v>
      </c>
      <c r="O16" s="19">
        <v>37000</v>
      </c>
      <c r="P16" s="19">
        <v>35000</v>
      </c>
      <c r="Q16" s="19">
        <v>65000</v>
      </c>
      <c r="R16" s="19">
        <v>65050</v>
      </c>
      <c r="S16" s="19">
        <v>65050</v>
      </c>
      <c r="T16" s="19">
        <v>36400</v>
      </c>
      <c r="U16" s="19">
        <v>57100</v>
      </c>
      <c r="V16" s="19">
        <v>111000</v>
      </c>
      <c r="W16" s="19">
        <v>73000</v>
      </c>
      <c r="X16" s="19">
        <v>59000</v>
      </c>
      <c r="Y16" s="19">
        <v>58000</v>
      </c>
      <c r="Z16" s="19">
        <v>49200</v>
      </c>
    </row>
    <row r="17" spans="1:26" ht="18" customHeight="1" x14ac:dyDescent="0.15">
      <c r="A17" s="19" t="s">
        <v>80</v>
      </c>
      <c r="B17" s="19"/>
      <c r="C17" s="15"/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7">
        <v>0</v>
      </c>
      <c r="K17" s="16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</row>
    <row r="18" spans="1:26" ht="18" customHeight="1" x14ac:dyDescent="0.15">
      <c r="A18" s="19" t="s">
        <v>403</v>
      </c>
      <c r="B18" s="19"/>
      <c r="C18" s="15"/>
      <c r="D18" s="15">
        <v>909965</v>
      </c>
      <c r="E18" s="15">
        <v>2194413</v>
      </c>
      <c r="F18" s="15">
        <v>2163252</v>
      </c>
      <c r="G18" s="15">
        <v>893434</v>
      </c>
      <c r="H18" s="15">
        <v>745934</v>
      </c>
      <c r="I18" s="15">
        <v>985652</v>
      </c>
      <c r="J18" s="17">
        <v>844728</v>
      </c>
      <c r="K18" s="16">
        <v>966355</v>
      </c>
      <c r="L18" s="19">
        <v>1159998</v>
      </c>
      <c r="M18" s="19">
        <v>1612240</v>
      </c>
      <c r="N18" s="19">
        <v>1192879</v>
      </c>
      <c r="O18" s="19">
        <v>1526100</v>
      </c>
      <c r="P18" s="19">
        <v>2187825</v>
      </c>
      <c r="Q18" s="19">
        <v>1477985</v>
      </c>
      <c r="R18" s="19">
        <v>1127128</v>
      </c>
      <c r="S18" s="19">
        <v>275773</v>
      </c>
      <c r="T18" s="19">
        <v>286050</v>
      </c>
      <c r="U18" s="19">
        <v>262243</v>
      </c>
      <c r="V18" s="19">
        <v>596797</v>
      </c>
      <c r="W18" s="19">
        <v>445762</v>
      </c>
      <c r="X18" s="19">
        <v>728277</v>
      </c>
      <c r="Y18" s="19">
        <v>641867</v>
      </c>
      <c r="Z18" s="19">
        <v>1452290</v>
      </c>
    </row>
    <row r="19" spans="1:26" ht="18" customHeight="1" x14ac:dyDescent="0.15">
      <c r="A19" s="19" t="s">
        <v>404</v>
      </c>
      <c r="B19" s="19"/>
      <c r="C19" s="15"/>
      <c r="D19" s="15">
        <v>88659</v>
      </c>
      <c r="E19" s="15">
        <v>291216</v>
      </c>
      <c r="F19" s="15">
        <v>154337</v>
      </c>
      <c r="G19" s="15">
        <v>270988</v>
      </c>
      <c r="H19" s="15">
        <v>92624</v>
      </c>
      <c r="I19" s="15">
        <v>154709</v>
      </c>
      <c r="J19" s="17">
        <v>80326</v>
      </c>
      <c r="K19" s="16">
        <v>38395</v>
      </c>
      <c r="L19" s="19">
        <v>34909</v>
      </c>
      <c r="M19" s="19">
        <v>109735</v>
      </c>
      <c r="N19" s="19">
        <v>137747</v>
      </c>
      <c r="O19" s="19">
        <v>28944</v>
      </c>
      <c r="P19" s="19">
        <v>164744</v>
      </c>
      <c r="Q19" s="19">
        <v>353104</v>
      </c>
      <c r="R19" s="19">
        <v>537089</v>
      </c>
      <c r="S19" s="19">
        <v>23640</v>
      </c>
      <c r="T19" s="19">
        <v>10182</v>
      </c>
      <c r="U19" s="19">
        <v>17224</v>
      </c>
      <c r="V19" s="19">
        <v>132874</v>
      </c>
      <c r="W19" s="19">
        <v>71728</v>
      </c>
      <c r="X19" s="19">
        <v>178440</v>
      </c>
      <c r="Y19" s="19">
        <v>121527</v>
      </c>
      <c r="Z19" s="19">
        <v>200454</v>
      </c>
    </row>
    <row r="20" spans="1:26" ht="18" customHeight="1" x14ac:dyDescent="0.15">
      <c r="A20" s="19" t="s">
        <v>405</v>
      </c>
      <c r="B20" s="19"/>
      <c r="C20" s="15"/>
      <c r="D20" s="15">
        <v>761761</v>
      </c>
      <c r="E20" s="15">
        <v>1823528</v>
      </c>
      <c r="F20" s="15">
        <v>1919433</v>
      </c>
      <c r="G20" s="15">
        <v>566249</v>
      </c>
      <c r="H20" s="15">
        <v>603659</v>
      </c>
      <c r="I20" s="15">
        <v>795984</v>
      </c>
      <c r="J20" s="17">
        <v>717721</v>
      </c>
      <c r="K20" s="16">
        <v>901348</v>
      </c>
      <c r="L20" s="19">
        <v>1017426</v>
      </c>
      <c r="M20" s="19">
        <v>1466892</v>
      </c>
      <c r="N20" s="19">
        <v>1045934</v>
      </c>
      <c r="O20" s="19">
        <v>1491438</v>
      </c>
      <c r="P20" s="19">
        <v>2023081</v>
      </c>
      <c r="Q20" s="19">
        <v>1124881</v>
      </c>
      <c r="R20" s="19">
        <v>590039</v>
      </c>
      <c r="S20" s="19">
        <v>252133</v>
      </c>
      <c r="T20" s="19">
        <v>273997</v>
      </c>
      <c r="U20" s="19">
        <v>245019</v>
      </c>
      <c r="V20" s="19">
        <v>463923</v>
      </c>
      <c r="W20" s="19">
        <v>367230</v>
      </c>
      <c r="X20" s="19">
        <v>535746</v>
      </c>
      <c r="Y20" s="19">
        <v>478311</v>
      </c>
      <c r="Z20" s="19">
        <v>1251462</v>
      </c>
    </row>
    <row r="21" spans="1:26" ht="18" customHeight="1" x14ac:dyDescent="0.15">
      <c r="A21" s="19" t="s">
        <v>406</v>
      </c>
      <c r="B21" s="19"/>
      <c r="C21" s="15"/>
      <c r="D21" s="15">
        <v>39280</v>
      </c>
      <c r="E21" s="15">
        <v>18395</v>
      </c>
      <c r="F21" s="15">
        <v>630</v>
      </c>
      <c r="G21" s="15">
        <v>114</v>
      </c>
      <c r="H21" s="15">
        <v>304</v>
      </c>
      <c r="I21" s="15">
        <v>0</v>
      </c>
      <c r="J21" s="17">
        <v>63</v>
      </c>
      <c r="K21" s="16">
        <v>36788</v>
      </c>
      <c r="L21" s="19">
        <v>3108</v>
      </c>
      <c r="M21" s="19">
        <v>198</v>
      </c>
      <c r="N21" s="19">
        <v>1217</v>
      </c>
      <c r="O21" s="19">
        <v>70507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19">
        <v>3012</v>
      </c>
      <c r="Y21" s="19">
        <v>0</v>
      </c>
      <c r="Z21" s="19">
        <v>0</v>
      </c>
    </row>
    <row r="22" spans="1:26" ht="18" customHeight="1" x14ac:dyDescent="0.15">
      <c r="A22" s="19" t="s">
        <v>407</v>
      </c>
      <c r="B22" s="19"/>
      <c r="C22" s="15"/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7">
        <v>0</v>
      </c>
      <c r="K22" s="16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</row>
    <row r="23" spans="1:26" ht="18" customHeight="1" x14ac:dyDescent="0.15">
      <c r="A23" s="19" t="s">
        <v>59</v>
      </c>
      <c r="B23" s="19">
        <f t="shared" ref="B23:G23" si="0">SUM(B4:B22)-B5-B8-B9-B13-B19-B20</f>
        <v>0</v>
      </c>
      <c r="C23" s="15">
        <f t="shared" si="0"/>
        <v>0</v>
      </c>
      <c r="D23" s="15">
        <f t="shared" si="0"/>
        <v>4314137</v>
      </c>
      <c r="E23" s="15">
        <f t="shared" si="0"/>
        <v>5593084</v>
      </c>
      <c r="F23" s="15">
        <f t="shared" si="0"/>
        <v>5712984</v>
      </c>
      <c r="G23" s="15">
        <f t="shared" si="0"/>
        <v>4608410</v>
      </c>
      <c r="H23" s="15">
        <f t="shared" ref="H23:N23" si="1">SUM(H4:H22)-H5-H8-H9-H13-H19-H20</f>
        <v>4789689</v>
      </c>
      <c r="I23" s="15">
        <f t="shared" si="1"/>
        <v>4978089</v>
      </c>
      <c r="J23" s="17">
        <f t="shared" si="1"/>
        <v>4892890</v>
      </c>
      <c r="K23" s="16">
        <f t="shared" si="1"/>
        <v>5153613</v>
      </c>
      <c r="L23" s="21">
        <f t="shared" si="1"/>
        <v>5433755</v>
      </c>
      <c r="M23" s="21">
        <f t="shared" si="1"/>
        <v>5749332</v>
      </c>
      <c r="N23" s="21">
        <f t="shared" si="1"/>
        <v>6030598</v>
      </c>
      <c r="O23" s="21">
        <f t="shared" ref="O23:U23" si="2">SUM(O4:O22)-O5-O8-O9-O13-O19-O20</f>
        <v>6010908</v>
      </c>
      <c r="P23" s="21">
        <f t="shared" si="2"/>
        <v>6485951</v>
      </c>
      <c r="Q23" s="21">
        <f t="shared" si="2"/>
        <v>5972231</v>
      </c>
      <c r="R23" s="21">
        <f t="shared" si="2"/>
        <v>5457024</v>
      </c>
      <c r="S23" s="21">
        <f t="shared" si="2"/>
        <v>4791488</v>
      </c>
      <c r="T23" s="21">
        <f t="shared" si="2"/>
        <v>4930890</v>
      </c>
      <c r="U23" s="21">
        <f t="shared" si="2"/>
        <v>4993940</v>
      </c>
      <c r="V23" s="21">
        <f>SUM(V4:V22)-V5-V8-V9-V13-V19-V20</f>
        <v>5957263</v>
      </c>
      <c r="W23" s="21">
        <f>SUM(W4:W22)-W5-W8-W9-W13-W19-W20</f>
        <v>5637073</v>
      </c>
      <c r="X23" s="21">
        <f>SUM(X4:X22)-X5-X8-X9-X13-X19-X20</f>
        <v>5911253</v>
      </c>
      <c r="Y23" s="21">
        <f t="shared" ref="Y23:Z23" si="3">SUM(Y4:Y22)-Y5-Y8-Y9-Y13-Y19-Y20</f>
        <v>5801577</v>
      </c>
      <c r="Z23" s="21">
        <f t="shared" si="3"/>
        <v>6786898</v>
      </c>
    </row>
    <row r="24" spans="1:26" ht="18" customHeight="1" x14ac:dyDescent="0.15">
      <c r="A24" s="19" t="s">
        <v>408</v>
      </c>
      <c r="B24" s="19">
        <f t="shared" ref="B24:G24" si="4">SUM(B4:B7)-B5</f>
        <v>0</v>
      </c>
      <c r="C24" s="15">
        <f t="shared" si="4"/>
        <v>0</v>
      </c>
      <c r="D24" s="15">
        <f t="shared" si="4"/>
        <v>1707323</v>
      </c>
      <c r="E24" s="15">
        <f t="shared" si="4"/>
        <v>1840228</v>
      </c>
      <c r="F24" s="15">
        <f t="shared" si="4"/>
        <v>2053396</v>
      </c>
      <c r="G24" s="15">
        <f t="shared" si="4"/>
        <v>2134106</v>
      </c>
      <c r="H24" s="15">
        <f t="shared" ref="H24:S24" si="5">SUM(H4:H7)-H5</f>
        <v>2322549</v>
      </c>
      <c r="I24" s="15">
        <f t="shared" si="5"/>
        <v>2448918</v>
      </c>
      <c r="J24" s="17">
        <f t="shared" si="5"/>
        <v>2461923</v>
      </c>
      <c r="K24" s="16">
        <f t="shared" si="5"/>
        <v>2502407</v>
      </c>
      <c r="L24" s="21">
        <f t="shared" si="5"/>
        <v>2465531</v>
      </c>
      <c r="M24" s="21">
        <f t="shared" si="5"/>
        <v>2359389</v>
      </c>
      <c r="N24" s="21">
        <f t="shared" si="5"/>
        <v>2917213</v>
      </c>
      <c r="O24" s="21">
        <f t="shared" si="5"/>
        <v>2597432</v>
      </c>
      <c r="P24" s="21">
        <f t="shared" si="5"/>
        <v>2516630</v>
      </c>
      <c r="Q24" s="21">
        <f t="shared" si="5"/>
        <v>2590595</v>
      </c>
      <c r="R24" s="21">
        <f t="shared" si="5"/>
        <v>2513961</v>
      </c>
      <c r="S24" s="21">
        <f t="shared" si="5"/>
        <v>2519956</v>
      </c>
      <c r="T24" s="21">
        <f>SUM(T4:T7)-T5</f>
        <v>2694731</v>
      </c>
      <c r="U24" s="21">
        <f>SUM(U4:U7)-U5</f>
        <v>2642516</v>
      </c>
      <c r="V24" s="21">
        <f>SUM(V4:V7)-V5</f>
        <v>2662728</v>
      </c>
      <c r="W24" s="21">
        <f>SUM(W4:W7)-W5</f>
        <v>2816329</v>
      </c>
      <c r="X24" s="21">
        <f>SUM(X4:X7)-X5</f>
        <v>2787920</v>
      </c>
      <c r="Y24" s="21">
        <f t="shared" ref="Y24:Z24" si="6">SUM(Y4:Y7)-Y5</f>
        <v>2664123</v>
      </c>
      <c r="Z24" s="21">
        <f t="shared" si="6"/>
        <v>2553544</v>
      </c>
    </row>
    <row r="25" spans="1:26" ht="18" customHeight="1" x14ac:dyDescent="0.15">
      <c r="A25" s="19" t="s">
        <v>409</v>
      </c>
      <c r="B25" s="19">
        <f t="shared" ref="B25:S25" si="7">+B18+B21+B22</f>
        <v>0</v>
      </c>
      <c r="C25" s="15">
        <f t="shared" si="7"/>
        <v>0</v>
      </c>
      <c r="D25" s="15">
        <f t="shared" si="7"/>
        <v>949245</v>
      </c>
      <c r="E25" s="15">
        <f t="shared" si="7"/>
        <v>2212808</v>
      </c>
      <c r="F25" s="15">
        <f t="shared" si="7"/>
        <v>2163882</v>
      </c>
      <c r="G25" s="15">
        <f t="shared" si="7"/>
        <v>893548</v>
      </c>
      <c r="H25" s="15">
        <f t="shared" si="7"/>
        <v>746238</v>
      </c>
      <c r="I25" s="15">
        <f t="shared" si="7"/>
        <v>985652</v>
      </c>
      <c r="J25" s="17">
        <f t="shared" si="7"/>
        <v>844791</v>
      </c>
      <c r="K25" s="16">
        <f t="shared" si="7"/>
        <v>1003143</v>
      </c>
      <c r="L25" s="21">
        <f t="shared" si="7"/>
        <v>1163106</v>
      </c>
      <c r="M25" s="21">
        <f t="shared" si="7"/>
        <v>1612438</v>
      </c>
      <c r="N25" s="21">
        <f t="shared" si="7"/>
        <v>1194096</v>
      </c>
      <c r="O25" s="21">
        <f t="shared" si="7"/>
        <v>1596607</v>
      </c>
      <c r="P25" s="21">
        <f t="shared" si="7"/>
        <v>2187825</v>
      </c>
      <c r="Q25" s="21">
        <f t="shared" si="7"/>
        <v>1477985</v>
      </c>
      <c r="R25" s="21">
        <f t="shared" si="7"/>
        <v>1127128</v>
      </c>
      <c r="S25" s="21">
        <f t="shared" si="7"/>
        <v>275773</v>
      </c>
      <c r="T25" s="21">
        <f>+T18+T21+T22</f>
        <v>286050</v>
      </c>
      <c r="U25" s="21">
        <f>+U18+U21+U22</f>
        <v>262243</v>
      </c>
      <c r="V25" s="21">
        <f>+V18+V21+V22</f>
        <v>596797</v>
      </c>
      <c r="W25" s="21">
        <f>+W18+W21+W22</f>
        <v>445762</v>
      </c>
      <c r="X25" s="21">
        <f>+X18+X21+X22</f>
        <v>731289</v>
      </c>
      <c r="Y25" s="21">
        <f t="shared" ref="Y25:Z25" si="8">+Y18+Y21+Y22</f>
        <v>641867</v>
      </c>
      <c r="Z25" s="21">
        <f t="shared" si="8"/>
        <v>1452290</v>
      </c>
    </row>
    <row r="26" spans="1:26" ht="18" customHeight="1" x14ac:dyDescent="0.15"/>
    <row r="27" spans="1:26" ht="18" customHeight="1" x14ac:dyDescent="0.15"/>
    <row r="28" spans="1:26" ht="18" customHeight="1" x14ac:dyDescent="0.15"/>
    <row r="29" spans="1:26" ht="18" customHeight="1" x14ac:dyDescent="0.15"/>
    <row r="30" spans="1:26" ht="18" customHeight="1" x14ac:dyDescent="0.2">
      <c r="A30" s="33" t="s">
        <v>99</v>
      </c>
      <c r="L30" s="34"/>
      <c r="M30" s="34" t="str">
        <f>[3]財政指標!$M$1</f>
        <v>岩舟町</v>
      </c>
      <c r="P30" s="34"/>
      <c r="R30" s="34"/>
      <c r="S30" s="34"/>
      <c r="T30" s="34"/>
      <c r="U30" s="34"/>
      <c r="V30" s="34"/>
      <c r="W30" s="34"/>
      <c r="X30" s="34"/>
      <c r="Y30" s="34"/>
      <c r="Z30" s="34" t="str">
        <f>[3]財政指標!$M$1</f>
        <v>岩舟町</v>
      </c>
    </row>
    <row r="31" spans="1:26" ht="18" customHeight="1" x14ac:dyDescent="0.15"/>
    <row r="32" spans="1:26" s="157" customFormat="1" ht="18" customHeight="1" x14ac:dyDescent="0.2">
      <c r="A32" s="53"/>
      <c r="B32" s="156" t="s">
        <v>10</v>
      </c>
      <c r="C32" s="53" t="s">
        <v>371</v>
      </c>
      <c r="D32" s="53" t="s">
        <v>372</v>
      </c>
      <c r="E32" s="53" t="s">
        <v>373</v>
      </c>
      <c r="F32" s="53" t="s">
        <v>374</v>
      </c>
      <c r="G32" s="53" t="s">
        <v>375</v>
      </c>
      <c r="H32" s="53" t="s">
        <v>376</v>
      </c>
      <c r="I32" s="53" t="s">
        <v>377</v>
      </c>
      <c r="J32" s="54" t="s">
        <v>378</v>
      </c>
      <c r="K32" s="54" t="s">
        <v>379</v>
      </c>
      <c r="L32" s="53" t="s">
        <v>380</v>
      </c>
      <c r="M32" s="58" t="s">
        <v>381</v>
      </c>
      <c r="N32" s="58" t="s">
        <v>382</v>
      </c>
      <c r="O32" s="48" t="s">
        <v>383</v>
      </c>
      <c r="P32" s="48" t="s">
        <v>384</v>
      </c>
      <c r="Q32" s="48" t="s">
        <v>385</v>
      </c>
      <c r="R32" s="48" t="s">
        <v>386</v>
      </c>
      <c r="S32" s="48" t="s">
        <v>387</v>
      </c>
      <c r="T32" s="48" t="s">
        <v>388</v>
      </c>
      <c r="U32" s="48" t="s">
        <v>389</v>
      </c>
      <c r="V32" s="48" t="s">
        <v>390</v>
      </c>
      <c r="W32" s="48" t="s">
        <v>391</v>
      </c>
      <c r="X32" s="48" t="s">
        <v>392</v>
      </c>
      <c r="Y32" s="48" t="s">
        <v>393</v>
      </c>
      <c r="Z32" s="48" t="s">
        <v>394</v>
      </c>
    </row>
    <row r="33" spans="1:26" ht="18" customHeight="1" x14ac:dyDescent="0.15">
      <c r="A33" s="19" t="s">
        <v>395</v>
      </c>
      <c r="B33" s="35" t="e">
        <f>B4/B$23*100</f>
        <v>#DIV/0!</v>
      </c>
      <c r="C33" s="35" t="e">
        <f t="shared" ref="C33:Z48" si="9">C4/C$23*100</f>
        <v>#DIV/0!</v>
      </c>
      <c r="D33" s="35">
        <f t="shared" si="9"/>
        <v>28.961620829380248</v>
      </c>
      <c r="E33" s="35">
        <f t="shared" si="9"/>
        <v>24.323664725936531</v>
      </c>
      <c r="F33" s="35">
        <f t="shared" si="9"/>
        <v>24.476000632944185</v>
      </c>
      <c r="G33" s="35">
        <f t="shared" si="9"/>
        <v>31.287450552359708</v>
      </c>
      <c r="H33" s="35">
        <f t="shared" si="9"/>
        <v>31.299318181201325</v>
      </c>
      <c r="I33" s="35">
        <f t="shared" si="9"/>
        <v>31.294438488343619</v>
      </c>
      <c r="J33" s="35">
        <f t="shared" si="9"/>
        <v>31.701284925677868</v>
      </c>
      <c r="K33" s="35">
        <f t="shared" si="9"/>
        <v>31.230323270296008</v>
      </c>
      <c r="L33" s="35">
        <f t="shared" si="9"/>
        <v>28.964960694768166</v>
      </c>
      <c r="M33" s="35">
        <f t="shared" si="9"/>
        <v>26.958557968125689</v>
      </c>
      <c r="N33" s="35">
        <f t="shared" si="9"/>
        <v>25.758689270947922</v>
      </c>
      <c r="O33" s="35">
        <f t="shared" si="9"/>
        <v>25.709493474197242</v>
      </c>
      <c r="P33" s="35">
        <f t="shared" si="9"/>
        <v>23.063279386477017</v>
      </c>
      <c r="Q33" s="35">
        <f t="shared" si="9"/>
        <v>25.517834122625199</v>
      </c>
      <c r="R33" s="35">
        <f t="shared" si="9"/>
        <v>25.907875794572277</v>
      </c>
      <c r="S33" s="35">
        <f t="shared" si="9"/>
        <v>29.612491985788132</v>
      </c>
      <c r="T33" s="35">
        <f t="shared" si="9"/>
        <v>29.764342745427296</v>
      </c>
      <c r="U33" s="35">
        <f t="shared" si="9"/>
        <v>27.896830959122454</v>
      </c>
      <c r="V33" s="35">
        <f t="shared" si="9"/>
        <v>22.721961410802244</v>
      </c>
      <c r="W33" s="35">
        <f t="shared" si="9"/>
        <v>23.513000452539821</v>
      </c>
      <c r="X33" s="35">
        <f t="shared" si="9"/>
        <v>21.44311874318355</v>
      </c>
      <c r="Y33" s="35">
        <f t="shared" si="9"/>
        <v>20.705025547364105</v>
      </c>
      <c r="Z33" s="35">
        <f t="shared" si="9"/>
        <v>16.631441934150182</v>
      </c>
    </row>
    <row r="34" spans="1:26" ht="18" customHeight="1" x14ac:dyDescent="0.15">
      <c r="A34" s="19" t="s">
        <v>61</v>
      </c>
      <c r="B34" s="35" t="e">
        <f t="shared" ref="B34:Q49" si="10">B5/B$23*100</f>
        <v>#DIV/0!</v>
      </c>
      <c r="C34" s="35" t="e">
        <f t="shared" si="10"/>
        <v>#DIV/0!</v>
      </c>
      <c r="D34" s="35">
        <f t="shared" si="10"/>
        <v>20.174950401436025</v>
      </c>
      <c r="E34" s="35">
        <f t="shared" si="10"/>
        <v>17.039293527506473</v>
      </c>
      <c r="F34" s="35">
        <f t="shared" si="10"/>
        <v>17.369399249148955</v>
      </c>
      <c r="G34" s="35">
        <f t="shared" si="10"/>
        <v>21.930557393981871</v>
      </c>
      <c r="H34" s="35">
        <f t="shared" si="10"/>
        <v>21.947124333124759</v>
      </c>
      <c r="I34" s="35">
        <f t="shared" si="10"/>
        <v>21.719599629496379</v>
      </c>
      <c r="J34" s="35">
        <f t="shared" si="10"/>
        <v>22.12910978991966</v>
      </c>
      <c r="K34" s="35">
        <f t="shared" si="10"/>
        <v>21.64033271415607</v>
      </c>
      <c r="L34" s="35">
        <f t="shared" si="10"/>
        <v>20.506095692573549</v>
      </c>
      <c r="M34" s="35">
        <f t="shared" si="9"/>
        <v>19.104062871999737</v>
      </c>
      <c r="N34" s="35">
        <f t="shared" si="9"/>
        <v>18.143092940368437</v>
      </c>
      <c r="O34" s="35">
        <f t="shared" si="9"/>
        <v>17.753257910452131</v>
      </c>
      <c r="P34" s="35">
        <f t="shared" si="9"/>
        <v>16.045465036661547</v>
      </c>
      <c r="Q34" s="35">
        <f t="shared" si="9"/>
        <v>17.372402373585349</v>
      </c>
      <c r="R34" s="35">
        <f t="shared" si="9"/>
        <v>17.730231716041565</v>
      </c>
      <c r="S34" s="35">
        <f t="shared" si="9"/>
        <v>20.417582179064205</v>
      </c>
      <c r="T34" s="35">
        <f t="shared" si="9"/>
        <v>20.257965600530532</v>
      </c>
      <c r="U34" s="35">
        <f t="shared" si="9"/>
        <v>19.016828396015974</v>
      </c>
      <c r="V34" s="35">
        <f t="shared" si="9"/>
        <v>15.092132074746406</v>
      </c>
      <c r="W34" s="35">
        <f t="shared" si="9"/>
        <v>15.15059322453337</v>
      </c>
      <c r="X34" s="35">
        <f t="shared" si="9"/>
        <v>13.324839928184431</v>
      </c>
      <c r="Y34" s="35">
        <f t="shared" si="9"/>
        <v>12.70185675377574</v>
      </c>
      <c r="Z34" s="35">
        <f t="shared" si="9"/>
        <v>10.370245729344981</v>
      </c>
    </row>
    <row r="35" spans="1:26" ht="18" customHeight="1" x14ac:dyDescent="0.15">
      <c r="A35" s="19" t="s">
        <v>396</v>
      </c>
      <c r="B35" s="35" t="e">
        <f t="shared" si="10"/>
        <v>#DIV/0!</v>
      </c>
      <c r="C35" s="35" t="e">
        <f t="shared" si="10"/>
        <v>#DIV/0!</v>
      </c>
      <c r="D35" s="35">
        <f t="shared" si="10"/>
        <v>2.3371302302175381</v>
      </c>
      <c r="E35" s="35">
        <f t="shared" si="10"/>
        <v>2.0982162971269518</v>
      </c>
      <c r="F35" s="35">
        <f t="shared" si="10"/>
        <v>4.5850294697132004</v>
      </c>
      <c r="G35" s="35">
        <f t="shared" si="10"/>
        <v>5.8369372516768259</v>
      </c>
      <c r="H35" s="35">
        <f t="shared" si="10"/>
        <v>5.7434209193958106</v>
      </c>
      <c r="I35" s="35">
        <f t="shared" si="10"/>
        <v>5.9783382739842539</v>
      </c>
      <c r="J35" s="35">
        <f t="shared" si="10"/>
        <v>6.3389326144671143</v>
      </c>
      <c r="K35" s="35">
        <f t="shared" si="10"/>
        <v>6.2479274248958934</v>
      </c>
      <c r="L35" s="35">
        <f t="shared" si="10"/>
        <v>6.1719197865932491</v>
      </c>
      <c r="M35" s="35">
        <f t="shared" si="9"/>
        <v>4.6722819277091672</v>
      </c>
      <c r="N35" s="35">
        <f t="shared" si="9"/>
        <v>5.1166567560961616</v>
      </c>
      <c r="O35" s="35">
        <f t="shared" si="9"/>
        <v>5.4756120040433158</v>
      </c>
      <c r="P35" s="35">
        <f t="shared" si="9"/>
        <v>7.6671408710919957</v>
      </c>
      <c r="Q35" s="35">
        <f t="shared" si="9"/>
        <v>9.3398765051117412</v>
      </c>
      <c r="R35" s="35">
        <f t="shared" si="9"/>
        <v>10.00134872047475</v>
      </c>
      <c r="S35" s="35">
        <f t="shared" si="9"/>
        <v>10.913394753362629</v>
      </c>
      <c r="T35" s="35">
        <f t="shared" si="9"/>
        <v>11.493158435901025</v>
      </c>
      <c r="U35" s="35">
        <f t="shared" si="9"/>
        <v>11.605786212890022</v>
      </c>
      <c r="V35" s="35">
        <f t="shared" si="9"/>
        <v>10.669782415179588</v>
      </c>
      <c r="W35" s="35">
        <f t="shared" si="9"/>
        <v>14.7709990628115</v>
      </c>
      <c r="X35" s="35">
        <f t="shared" si="9"/>
        <v>14.582221400437437</v>
      </c>
      <c r="Y35" s="35">
        <f t="shared" si="9"/>
        <v>14.317520908539178</v>
      </c>
      <c r="Z35" s="35">
        <f t="shared" si="9"/>
        <v>11.897615081293397</v>
      </c>
    </row>
    <row r="36" spans="1:26" ht="18" customHeight="1" x14ac:dyDescent="0.15">
      <c r="A36" s="19" t="s">
        <v>397</v>
      </c>
      <c r="B36" s="35" t="e">
        <f t="shared" si="10"/>
        <v>#DIV/0!</v>
      </c>
      <c r="C36" s="35" t="e">
        <f t="shared" si="10"/>
        <v>#DIV/0!</v>
      </c>
      <c r="D36" s="35">
        <f t="shared" si="10"/>
        <v>8.2763250216671373</v>
      </c>
      <c r="E36" s="35">
        <f t="shared" si="10"/>
        <v>6.4799670450148801</v>
      </c>
      <c r="F36" s="35">
        <f t="shared" si="10"/>
        <v>6.8815876256611261</v>
      </c>
      <c r="G36" s="35">
        <f t="shared" si="10"/>
        <v>9.1845560616351403</v>
      </c>
      <c r="H36" s="35">
        <f t="shared" si="10"/>
        <v>11.4478622724774</v>
      </c>
      <c r="I36" s="35">
        <f t="shared" si="10"/>
        <v>11.9211609113457</v>
      </c>
      <c r="J36" s="35">
        <f t="shared" si="10"/>
        <v>12.276119021682483</v>
      </c>
      <c r="K36" s="35">
        <f t="shared" si="10"/>
        <v>11.078111608302759</v>
      </c>
      <c r="L36" s="35">
        <f t="shared" si="10"/>
        <v>10.237469300695375</v>
      </c>
      <c r="M36" s="35">
        <f t="shared" si="9"/>
        <v>9.4067797789377963</v>
      </c>
      <c r="N36" s="35">
        <f t="shared" si="9"/>
        <v>17.498181772354915</v>
      </c>
      <c r="O36" s="35">
        <f t="shared" si="9"/>
        <v>12.026868486425013</v>
      </c>
      <c r="P36" s="35">
        <f t="shared" si="9"/>
        <v>8.0708287805442875</v>
      </c>
      <c r="Q36" s="35">
        <f t="shared" si="9"/>
        <v>8.519630268822489</v>
      </c>
      <c r="R36" s="35">
        <f t="shared" si="9"/>
        <v>10.159127026012712</v>
      </c>
      <c r="S36" s="35">
        <f t="shared" si="9"/>
        <v>12.066460356365289</v>
      </c>
      <c r="T36" s="35">
        <f t="shared" si="9"/>
        <v>13.392491010750597</v>
      </c>
      <c r="U36" s="35">
        <f t="shared" si="9"/>
        <v>13.411835144194765</v>
      </c>
      <c r="V36" s="35">
        <f t="shared" si="9"/>
        <v>11.30542666993215</v>
      </c>
      <c r="W36" s="35">
        <f t="shared" si="9"/>
        <v>11.676840090593114</v>
      </c>
      <c r="X36" s="35">
        <f t="shared" si="9"/>
        <v>11.137587919177202</v>
      </c>
      <c r="Y36" s="35">
        <f t="shared" si="9"/>
        <v>10.8981230448204</v>
      </c>
      <c r="Z36" s="35">
        <f t="shared" si="9"/>
        <v>9.0955544049726402</v>
      </c>
    </row>
    <row r="37" spans="1:26" ht="18" customHeight="1" x14ac:dyDescent="0.15">
      <c r="A37" s="19" t="s">
        <v>64</v>
      </c>
      <c r="B37" s="35" t="e">
        <f t="shared" si="10"/>
        <v>#DIV/0!</v>
      </c>
      <c r="C37" s="35" t="e">
        <f t="shared" si="10"/>
        <v>#DIV/0!</v>
      </c>
      <c r="D37" s="35">
        <f t="shared" si="10"/>
        <v>8.2760700459906573</v>
      </c>
      <c r="E37" s="35">
        <f t="shared" si="10"/>
        <v>6.4763196833804031</v>
      </c>
      <c r="F37" s="35">
        <f t="shared" si="10"/>
        <v>6.8815876256611261</v>
      </c>
      <c r="G37" s="35">
        <f t="shared" si="10"/>
        <v>9.1810190499543225</v>
      </c>
      <c r="H37" s="35">
        <f t="shared" si="10"/>
        <v>11.447569977925498</v>
      </c>
      <c r="I37" s="35">
        <f t="shared" si="10"/>
        <v>11.921100647256406</v>
      </c>
      <c r="J37" s="35">
        <f t="shared" si="10"/>
        <v>12.281657670620023</v>
      </c>
      <c r="K37" s="35">
        <f t="shared" si="10"/>
        <v>11.078111608302759</v>
      </c>
      <c r="L37" s="35">
        <f t="shared" si="10"/>
        <v>10.237469300695375</v>
      </c>
      <c r="M37" s="35">
        <f t="shared" si="9"/>
        <v>9.4067797789377963</v>
      </c>
      <c r="N37" s="35">
        <f t="shared" si="9"/>
        <v>17.477984770332892</v>
      </c>
      <c r="O37" s="35">
        <f t="shared" si="9"/>
        <v>12.023491292829636</v>
      </c>
      <c r="P37" s="35">
        <f t="shared" si="9"/>
        <v>8.0462063311918328</v>
      </c>
      <c r="Q37" s="35">
        <f t="shared" si="9"/>
        <v>8.5121121403375053</v>
      </c>
      <c r="R37" s="35">
        <f t="shared" si="9"/>
        <v>10.159127026012712</v>
      </c>
      <c r="S37" s="35">
        <f t="shared" si="9"/>
        <v>12.066460356365289</v>
      </c>
      <c r="T37" s="35">
        <f t="shared" si="9"/>
        <v>13.392491010750597</v>
      </c>
      <c r="U37" s="35">
        <f t="shared" si="9"/>
        <v>13.411835144194765</v>
      </c>
      <c r="V37" s="35">
        <f t="shared" si="9"/>
        <v>11.30542666993215</v>
      </c>
      <c r="W37" s="35">
        <f t="shared" si="9"/>
        <v>11.676840090593114</v>
      </c>
      <c r="X37" s="35">
        <f t="shared" si="9"/>
        <v>11.137587919177202</v>
      </c>
      <c r="Y37" s="35">
        <f t="shared" si="9"/>
        <v>10.8981230448204</v>
      </c>
      <c r="Z37" s="35">
        <f t="shared" si="9"/>
        <v>9.0955544049726402</v>
      </c>
    </row>
    <row r="38" spans="1:26" ht="18" customHeight="1" x14ac:dyDescent="0.15">
      <c r="A38" s="19" t="s">
        <v>65</v>
      </c>
      <c r="B38" s="35" t="e">
        <f t="shared" si="10"/>
        <v>#DIV/0!</v>
      </c>
      <c r="C38" s="35" t="e">
        <f t="shared" si="10"/>
        <v>#DIV/0!</v>
      </c>
      <c r="D38" s="35">
        <f t="shared" si="10"/>
        <v>2.5497567647944419E-4</v>
      </c>
      <c r="E38" s="35">
        <f t="shared" si="10"/>
        <v>3.6473616344757202E-3</v>
      </c>
      <c r="F38" s="35">
        <f t="shared" si="10"/>
        <v>0</v>
      </c>
      <c r="G38" s="35">
        <f t="shared" si="10"/>
        <v>3.5370116808183297E-3</v>
      </c>
      <c r="H38" s="35">
        <f t="shared" si="10"/>
        <v>2.9229455190096895E-4</v>
      </c>
      <c r="I38" s="35">
        <f t="shared" si="10"/>
        <v>6.0264089292095823E-5</v>
      </c>
      <c r="J38" s="35">
        <f t="shared" si="10"/>
        <v>5.9269674977365113E-4</v>
      </c>
      <c r="K38" s="35">
        <f t="shared" si="10"/>
        <v>0</v>
      </c>
      <c r="L38" s="35">
        <f t="shared" si="10"/>
        <v>0</v>
      </c>
      <c r="M38" s="35">
        <f t="shared" si="9"/>
        <v>0</v>
      </c>
      <c r="N38" s="35">
        <f t="shared" si="9"/>
        <v>2.0197002022021696E-2</v>
      </c>
      <c r="O38" s="35">
        <f t="shared" si="9"/>
        <v>3.377193595376938E-3</v>
      </c>
      <c r="P38" s="35">
        <f t="shared" si="9"/>
        <v>2.4622449352454247E-2</v>
      </c>
      <c r="Q38" s="35">
        <f t="shared" si="9"/>
        <v>7.5181284849832495E-3</v>
      </c>
      <c r="R38" s="35">
        <f t="shared" si="9"/>
        <v>0</v>
      </c>
      <c r="S38" s="35">
        <f t="shared" si="9"/>
        <v>0</v>
      </c>
      <c r="T38" s="35">
        <f t="shared" si="9"/>
        <v>0</v>
      </c>
      <c r="U38" s="35">
        <f t="shared" si="9"/>
        <v>0</v>
      </c>
      <c r="V38" s="35">
        <f t="shared" si="9"/>
        <v>0</v>
      </c>
      <c r="W38" s="35">
        <f t="shared" si="9"/>
        <v>0</v>
      </c>
      <c r="X38" s="35">
        <f t="shared" si="9"/>
        <v>0</v>
      </c>
      <c r="Y38" s="35">
        <f t="shared" si="9"/>
        <v>0</v>
      </c>
      <c r="Z38" s="35">
        <f t="shared" si="9"/>
        <v>0</v>
      </c>
    </row>
    <row r="39" spans="1:26" ht="18" customHeight="1" x14ac:dyDescent="0.15">
      <c r="A39" s="19" t="s">
        <v>398</v>
      </c>
      <c r="B39" s="35" t="e">
        <f t="shared" si="10"/>
        <v>#DIV/0!</v>
      </c>
      <c r="C39" s="35" t="e">
        <f t="shared" si="10"/>
        <v>#DIV/0!</v>
      </c>
      <c r="D39" s="35">
        <f t="shared" si="10"/>
        <v>9.5058640928649218</v>
      </c>
      <c r="E39" s="35">
        <f t="shared" si="10"/>
        <v>7.3643986037041458</v>
      </c>
      <c r="F39" s="35">
        <f t="shared" si="10"/>
        <v>7.2381963611310667</v>
      </c>
      <c r="G39" s="35">
        <f t="shared" si="10"/>
        <v>10.622014968286242</v>
      </c>
      <c r="H39" s="35">
        <f t="shared" si="10"/>
        <v>11.177009613776594</v>
      </c>
      <c r="I39" s="35">
        <f t="shared" si="10"/>
        <v>10.921620726346998</v>
      </c>
      <c r="J39" s="35">
        <f t="shared" si="10"/>
        <v>9.7554410583520177</v>
      </c>
      <c r="K39" s="35">
        <f t="shared" si="10"/>
        <v>9.7982328125918663</v>
      </c>
      <c r="L39" s="35">
        <f t="shared" si="10"/>
        <v>9.195004191392508</v>
      </c>
      <c r="M39" s="35">
        <f t="shared" si="9"/>
        <v>8.7842378905932019</v>
      </c>
      <c r="N39" s="35">
        <f t="shared" si="9"/>
        <v>9.8468510088054284</v>
      </c>
      <c r="O39" s="35">
        <f t="shared" si="9"/>
        <v>9.3419663052570421</v>
      </c>
      <c r="P39" s="35">
        <f t="shared" si="9"/>
        <v>8.435709736320856</v>
      </c>
      <c r="Q39" s="35">
        <f t="shared" si="9"/>
        <v>10.620905319971715</v>
      </c>
      <c r="R39" s="35">
        <f t="shared" si="9"/>
        <v>10.058266190509698</v>
      </c>
      <c r="S39" s="35">
        <f t="shared" si="9"/>
        <v>12.030709458105708</v>
      </c>
      <c r="T39" s="35">
        <f t="shared" si="9"/>
        <v>12.462232984309122</v>
      </c>
      <c r="U39" s="35">
        <f t="shared" si="9"/>
        <v>12.082944528768866</v>
      </c>
      <c r="V39" s="35">
        <f t="shared" si="9"/>
        <v>10.332782017513747</v>
      </c>
      <c r="W39" s="35">
        <f t="shared" si="9"/>
        <v>12.548675527175185</v>
      </c>
      <c r="X39" s="35">
        <f t="shared" si="9"/>
        <v>13.061173324843312</v>
      </c>
      <c r="Y39" s="35">
        <f t="shared" si="9"/>
        <v>13.984801029099502</v>
      </c>
      <c r="Z39" s="35">
        <f t="shared" si="9"/>
        <v>12.721909184431532</v>
      </c>
    </row>
    <row r="40" spans="1:26" ht="18" customHeight="1" x14ac:dyDescent="0.15">
      <c r="A40" s="19" t="s">
        <v>399</v>
      </c>
      <c r="B40" s="35" t="e">
        <f t="shared" si="10"/>
        <v>#DIV/0!</v>
      </c>
      <c r="C40" s="35" t="e">
        <f t="shared" si="10"/>
        <v>#DIV/0!</v>
      </c>
      <c r="D40" s="35">
        <f t="shared" si="10"/>
        <v>1.2923558060395393</v>
      </c>
      <c r="E40" s="35">
        <f t="shared" si="10"/>
        <v>0.98128331346355613</v>
      </c>
      <c r="F40" s="35">
        <f t="shared" si="10"/>
        <v>1.0384765649614982</v>
      </c>
      <c r="G40" s="35">
        <f t="shared" si="10"/>
        <v>0.88963438582938592</v>
      </c>
      <c r="H40" s="35">
        <f t="shared" si="10"/>
        <v>0.93855780615401119</v>
      </c>
      <c r="I40" s="35">
        <f t="shared" si="10"/>
        <v>0.72071833187393797</v>
      </c>
      <c r="J40" s="35">
        <f t="shared" si="10"/>
        <v>0.90102168656969606</v>
      </c>
      <c r="K40" s="35">
        <f t="shared" si="10"/>
        <v>1.0431516685478712</v>
      </c>
      <c r="L40" s="35">
        <f t="shared" si="10"/>
        <v>0.5284743239251678</v>
      </c>
      <c r="M40" s="35">
        <f t="shared" si="9"/>
        <v>0.63195167716875622</v>
      </c>
      <c r="N40" s="35">
        <f t="shared" si="9"/>
        <v>0.63156257472310373</v>
      </c>
      <c r="O40" s="35">
        <f t="shared" si="9"/>
        <v>0.30271632838166879</v>
      </c>
      <c r="P40" s="35">
        <f t="shared" si="9"/>
        <v>0.2865578232089635</v>
      </c>
      <c r="Q40" s="35">
        <f t="shared" si="9"/>
        <v>0.15205373000475031</v>
      </c>
      <c r="R40" s="35">
        <f t="shared" si="9"/>
        <v>0.96679069031032294</v>
      </c>
      <c r="S40" s="35">
        <f t="shared" si="9"/>
        <v>0.87135770766826504</v>
      </c>
      <c r="T40" s="35">
        <f t="shared" si="9"/>
        <v>0.82143385879628228</v>
      </c>
      <c r="U40" s="35">
        <f t="shared" si="9"/>
        <v>0.9710969695270667</v>
      </c>
      <c r="V40" s="35">
        <f t="shared" si="9"/>
        <v>1.1845204752585206</v>
      </c>
      <c r="W40" s="35">
        <f t="shared" si="9"/>
        <v>0.90330566944937551</v>
      </c>
      <c r="X40" s="35">
        <f t="shared" si="9"/>
        <v>0.92327295076018567</v>
      </c>
      <c r="Y40" s="35">
        <f t="shared" si="9"/>
        <v>0.53602666998990101</v>
      </c>
      <c r="Z40" s="35">
        <f t="shared" si="9"/>
        <v>0.73914474624489712</v>
      </c>
    </row>
    <row r="41" spans="1:26" ht="18" customHeight="1" x14ac:dyDescent="0.15">
      <c r="A41" s="19" t="s">
        <v>400</v>
      </c>
      <c r="B41" s="35" t="e">
        <f t="shared" si="10"/>
        <v>#DIV/0!</v>
      </c>
      <c r="C41" s="35" t="e">
        <f t="shared" si="10"/>
        <v>#DIV/0!</v>
      </c>
      <c r="D41" s="35">
        <f t="shared" si="10"/>
        <v>11.475991606200731</v>
      </c>
      <c r="E41" s="35">
        <f t="shared" si="10"/>
        <v>9.7831178648488031</v>
      </c>
      <c r="F41" s="35">
        <f t="shared" si="10"/>
        <v>9.5774292383805033</v>
      </c>
      <c r="G41" s="35">
        <f t="shared" si="10"/>
        <v>11.598837777020709</v>
      </c>
      <c r="H41" s="35">
        <f t="shared" si="10"/>
        <v>11.862001896156514</v>
      </c>
      <c r="I41" s="35">
        <f t="shared" si="10"/>
        <v>11.581673208333559</v>
      </c>
      <c r="J41" s="35">
        <f t="shared" si="10"/>
        <v>11.479943346365848</v>
      </c>
      <c r="K41" s="35">
        <f t="shared" si="10"/>
        <v>10.882714709078854</v>
      </c>
      <c r="L41" s="35">
        <f t="shared" si="10"/>
        <v>11.544374010237854</v>
      </c>
      <c r="M41" s="35">
        <f t="shared" si="9"/>
        <v>9.1439144582361926</v>
      </c>
      <c r="N41" s="35">
        <f t="shared" si="9"/>
        <v>9.3542464611303888</v>
      </c>
      <c r="O41" s="35">
        <f t="shared" si="9"/>
        <v>9.3691335818149266</v>
      </c>
      <c r="P41" s="35">
        <f t="shared" si="9"/>
        <v>8.4342296141306026</v>
      </c>
      <c r="Q41" s="35">
        <f t="shared" si="9"/>
        <v>7.9209260324994135</v>
      </c>
      <c r="R41" s="35">
        <f t="shared" si="9"/>
        <v>9.394003031689067</v>
      </c>
      <c r="S41" s="35">
        <f t="shared" si="9"/>
        <v>11.348645765156878</v>
      </c>
      <c r="T41" s="35">
        <f t="shared" si="9"/>
        <v>11.259083045859875</v>
      </c>
      <c r="U41" s="35">
        <f t="shared" si="9"/>
        <v>12.029359583815584</v>
      </c>
      <c r="V41" s="35">
        <f t="shared" si="9"/>
        <v>15.292089672723867</v>
      </c>
      <c r="W41" s="35">
        <f t="shared" si="9"/>
        <v>10.559806481129479</v>
      </c>
      <c r="X41" s="35">
        <f t="shared" si="9"/>
        <v>10.636391303163643</v>
      </c>
      <c r="Y41" s="35">
        <f t="shared" si="9"/>
        <v>12.412883600441742</v>
      </c>
      <c r="Z41" s="35">
        <f t="shared" si="9"/>
        <v>9.729761667259476</v>
      </c>
    </row>
    <row r="42" spans="1:26" ht="18" customHeight="1" x14ac:dyDescent="0.15">
      <c r="A42" s="19" t="s">
        <v>69</v>
      </c>
      <c r="B42" s="35" t="e">
        <f t="shared" si="10"/>
        <v>#DIV/0!</v>
      </c>
      <c r="C42" s="35" t="e">
        <f t="shared" si="10"/>
        <v>#DIV/0!</v>
      </c>
      <c r="D42" s="35">
        <f t="shared" si="10"/>
        <v>6.1796832135836208</v>
      </c>
      <c r="E42" s="35">
        <f t="shared" si="10"/>
        <v>5.4729197702019139</v>
      </c>
      <c r="F42" s="35">
        <f t="shared" si="10"/>
        <v>5.2627313502015758</v>
      </c>
      <c r="G42" s="35">
        <f t="shared" si="10"/>
        <v>6.6931327724746721</v>
      </c>
      <c r="H42" s="35">
        <f t="shared" si="10"/>
        <v>6.705362289701899</v>
      </c>
      <c r="I42" s="35">
        <f t="shared" si="10"/>
        <v>6.6978513240723503</v>
      </c>
      <c r="J42" s="35">
        <f t="shared" si="10"/>
        <v>6.7260862189830544</v>
      </c>
      <c r="K42" s="35">
        <f t="shared" si="10"/>
        <v>6.1514126109197571</v>
      </c>
      <c r="L42" s="35">
        <f t="shared" si="10"/>
        <v>5.6818535248644819</v>
      </c>
      <c r="M42" s="35">
        <f t="shared" si="9"/>
        <v>5.3656146487974601</v>
      </c>
      <c r="N42" s="35">
        <f t="shared" si="9"/>
        <v>5.3938266155363035</v>
      </c>
      <c r="O42" s="35">
        <f t="shared" si="9"/>
        <v>6.002504114187075</v>
      </c>
      <c r="P42" s="35">
        <f t="shared" si="9"/>
        <v>5.3133611401011205</v>
      </c>
      <c r="Q42" s="35">
        <f t="shared" si="9"/>
        <v>4.8631909917751006</v>
      </c>
      <c r="R42" s="35">
        <f t="shared" si="9"/>
        <v>6.4151266331245749</v>
      </c>
      <c r="S42" s="35">
        <f t="shared" si="9"/>
        <v>8.0399241321276396</v>
      </c>
      <c r="T42" s="35">
        <f t="shared" si="9"/>
        <v>7.6358628969618065</v>
      </c>
      <c r="U42" s="35">
        <f t="shared" si="9"/>
        <v>7.9472720937776593</v>
      </c>
      <c r="V42" s="35">
        <f t="shared" si="9"/>
        <v>6.5653807797305577</v>
      </c>
      <c r="W42" s="35">
        <f t="shared" si="9"/>
        <v>7.0912333404233019</v>
      </c>
      <c r="X42" s="35">
        <f t="shared" si="9"/>
        <v>6.8994509285933123</v>
      </c>
      <c r="Y42" s="35">
        <f t="shared" si="9"/>
        <v>8.1162587344785742</v>
      </c>
      <c r="Z42" s="35">
        <f t="shared" si="9"/>
        <v>6.6624398952216461</v>
      </c>
    </row>
    <row r="43" spans="1:26" ht="18" customHeight="1" x14ac:dyDescent="0.15">
      <c r="A43" s="19" t="s">
        <v>401</v>
      </c>
      <c r="B43" s="35" t="e">
        <f t="shared" si="10"/>
        <v>#DIV/0!</v>
      </c>
      <c r="C43" s="35" t="e">
        <f t="shared" si="10"/>
        <v>#DIV/0!</v>
      </c>
      <c r="D43" s="35">
        <f t="shared" si="10"/>
        <v>5.040822764784707</v>
      </c>
      <c r="E43" s="35">
        <f t="shared" si="10"/>
        <v>4.1004748006645348</v>
      </c>
      <c r="F43" s="35">
        <f t="shared" si="10"/>
        <v>3.3174257095766415</v>
      </c>
      <c r="G43" s="35">
        <f t="shared" si="10"/>
        <v>5.2950800818503563</v>
      </c>
      <c r="H43" s="35">
        <f t="shared" si="10"/>
        <v>6.7245702173982487</v>
      </c>
      <c r="I43" s="35">
        <f t="shared" si="10"/>
        <v>6.4182862138463177</v>
      </c>
      <c r="J43" s="35">
        <f t="shared" si="10"/>
        <v>7.1897794554956276</v>
      </c>
      <c r="K43" s="35">
        <f t="shared" si="10"/>
        <v>8.1483223517171357</v>
      </c>
      <c r="L43" s="35">
        <f t="shared" si="10"/>
        <v>6.5627544856181412</v>
      </c>
      <c r="M43" s="35">
        <f t="shared" si="9"/>
        <v>8.2888759946372907</v>
      </c>
      <c r="N43" s="35">
        <f t="shared" si="9"/>
        <v>8.8723871165015478</v>
      </c>
      <c r="O43" s="35">
        <f t="shared" si="9"/>
        <v>10.556824359980222</v>
      </c>
      <c r="P43" s="35">
        <f t="shared" si="9"/>
        <v>8.9919581569456817</v>
      </c>
      <c r="Q43" s="35">
        <f t="shared" si="9"/>
        <v>10.24444633839515</v>
      </c>
      <c r="R43" s="35">
        <f t="shared" si="9"/>
        <v>11.659816779255507</v>
      </c>
      <c r="S43" s="35">
        <f t="shared" si="9"/>
        <v>13.785091395407855</v>
      </c>
      <c r="T43" s="35">
        <f t="shared" si="9"/>
        <v>14.206279190977694</v>
      </c>
      <c r="U43" s="35">
        <f t="shared" si="9"/>
        <v>15.093012731430495</v>
      </c>
      <c r="V43" s="35">
        <f t="shared" si="9"/>
        <v>13.735368070874157</v>
      </c>
      <c r="W43" s="35">
        <f t="shared" si="9"/>
        <v>13.81951236040406</v>
      </c>
      <c r="X43" s="35">
        <f t="shared" si="9"/>
        <v>13.336208076358769</v>
      </c>
      <c r="Y43" s="35">
        <f t="shared" si="9"/>
        <v>15.067834142337505</v>
      </c>
      <c r="Z43" s="35">
        <f t="shared" si="9"/>
        <v>13.573122802199178</v>
      </c>
    </row>
    <row r="44" spans="1:26" ht="18" customHeight="1" x14ac:dyDescent="0.15">
      <c r="A44" s="19" t="s">
        <v>402</v>
      </c>
      <c r="B44" s="35" t="e">
        <f t="shared" si="10"/>
        <v>#DIV/0!</v>
      </c>
      <c r="C44" s="35" t="e">
        <f t="shared" si="10"/>
        <v>#DIV/0!</v>
      </c>
      <c r="D44" s="35">
        <f t="shared" si="10"/>
        <v>10.564244946324143</v>
      </c>
      <c r="E44" s="35">
        <f t="shared" si="10"/>
        <v>4.518687722194052</v>
      </c>
      <c r="F44" s="35">
        <f t="shared" si="10"/>
        <v>4.3071711735933444</v>
      </c>
      <c r="G44" s="35">
        <f t="shared" si="10"/>
        <v>5.2425673930921945</v>
      </c>
      <c r="H44" s="35">
        <f t="shared" si="10"/>
        <v>2.5094948753457689</v>
      </c>
      <c r="I44" s="35">
        <f t="shared" si="10"/>
        <v>0.75902620463394688</v>
      </c>
      <c r="J44" s="35">
        <f t="shared" si="10"/>
        <v>2.4786578075534091</v>
      </c>
      <c r="K44" s="35">
        <f t="shared" si="10"/>
        <v>1.5203702722730634</v>
      </c>
      <c r="L44" s="35">
        <f t="shared" si="10"/>
        <v>4.8340604241449974</v>
      </c>
      <c r="M44" s="35">
        <f t="shared" si="9"/>
        <v>3.542463715784721</v>
      </c>
      <c r="N44" s="35">
        <f t="shared" si="9"/>
        <v>2.5404279973561494</v>
      </c>
      <c r="O44" s="35">
        <f t="shared" si="9"/>
        <v>4.0010594073308064E-2</v>
      </c>
      <c r="P44" s="35">
        <f t="shared" si="9"/>
        <v>0.77891430262115768</v>
      </c>
      <c r="Q44" s="35">
        <f t="shared" si="9"/>
        <v>1.8483377484896348</v>
      </c>
      <c r="R44" s="35">
        <f t="shared" si="9"/>
        <v>6.1022271479839558E-3</v>
      </c>
      <c r="S44" s="35">
        <f t="shared" si="9"/>
        <v>2.2587555264669348</v>
      </c>
      <c r="T44" s="35">
        <f t="shared" si="9"/>
        <v>6.1591315158115466E-2</v>
      </c>
      <c r="U44" s="35">
        <f t="shared" si="9"/>
        <v>0.51452360260635888</v>
      </c>
      <c r="V44" s="35">
        <f t="shared" si="9"/>
        <v>2.8768244745951286</v>
      </c>
      <c r="W44" s="35">
        <f t="shared" si="9"/>
        <v>3.0051766226905348</v>
      </c>
      <c r="X44" s="35">
        <f t="shared" si="9"/>
        <v>1.5107964419726241</v>
      </c>
      <c r="Y44" s="35">
        <f t="shared" si="9"/>
        <v>1.4392638415382575E-2</v>
      </c>
      <c r="Z44" s="35">
        <f t="shared" si="9"/>
        <v>3.4880883726261982</v>
      </c>
    </row>
    <row r="45" spans="1:26" ht="18" customHeight="1" x14ac:dyDescent="0.15">
      <c r="A45" s="19" t="s">
        <v>72</v>
      </c>
      <c r="B45" s="35" t="e">
        <f t="shared" si="10"/>
        <v>#DIV/0!</v>
      </c>
      <c r="C45" s="35" t="e">
        <f t="shared" si="10"/>
        <v>#DIV/0!</v>
      </c>
      <c r="D45" s="35">
        <f t="shared" si="10"/>
        <v>0.54251870072739927</v>
      </c>
      <c r="E45" s="35">
        <f t="shared" si="10"/>
        <v>0.78690039341443829</v>
      </c>
      <c r="F45" s="35">
        <f t="shared" si="10"/>
        <v>0.70211994292299784</v>
      </c>
      <c r="G45" s="35">
        <f t="shared" si="10"/>
        <v>0.65341408425031622</v>
      </c>
      <c r="H45" s="35">
        <f t="shared" si="10"/>
        <v>2.7176712308460949</v>
      </c>
      <c r="I45" s="35">
        <f t="shared" si="10"/>
        <v>0.60493092831405793</v>
      </c>
      <c r="J45" s="35">
        <f t="shared" si="10"/>
        <v>0.61313456873136329</v>
      </c>
      <c r="K45" s="35">
        <f t="shared" si="10"/>
        <v>0.58599665904288889</v>
      </c>
      <c r="L45" s="35">
        <f t="shared" si="10"/>
        <v>0.55578508784440961</v>
      </c>
      <c r="M45" s="35">
        <f t="shared" si="9"/>
        <v>0.52527841495325023</v>
      </c>
      <c r="N45" s="35">
        <f t="shared" si="9"/>
        <v>0.58037362132246262</v>
      </c>
      <c r="O45" s="35">
        <f t="shared" si="9"/>
        <v>0.61554760112781637</v>
      </c>
      <c r="P45" s="35">
        <f t="shared" si="9"/>
        <v>0.53962788186343069</v>
      </c>
      <c r="Q45" s="35">
        <f t="shared" si="9"/>
        <v>1.08837049337174</v>
      </c>
      <c r="R45" s="35">
        <f t="shared" si="9"/>
        <v>1.1920416695986678</v>
      </c>
      <c r="S45" s="35">
        <f t="shared" si="9"/>
        <v>1.3576158387540571</v>
      </c>
      <c r="T45" s="35">
        <f t="shared" si="9"/>
        <v>0.73820344805907256</v>
      </c>
      <c r="U45" s="35">
        <f t="shared" si="9"/>
        <v>1.1433857835696863</v>
      </c>
      <c r="V45" s="35">
        <f t="shared" si="9"/>
        <v>1.8632717743030651</v>
      </c>
      <c r="W45" s="35">
        <f t="shared" si="9"/>
        <v>1.2949983085193326</v>
      </c>
      <c r="X45" s="35">
        <f t="shared" si="9"/>
        <v>0.99809634268741343</v>
      </c>
      <c r="Y45" s="35">
        <f t="shared" si="9"/>
        <v>0.99972817735591546</v>
      </c>
      <c r="Z45" s="35">
        <f t="shared" si="9"/>
        <v>0.72492617393100645</v>
      </c>
    </row>
    <row r="46" spans="1:26" ht="18" customHeight="1" x14ac:dyDescent="0.15">
      <c r="A46" s="19" t="s">
        <v>80</v>
      </c>
      <c r="B46" s="35" t="e">
        <f t="shared" si="10"/>
        <v>#DIV/0!</v>
      </c>
      <c r="C46" s="35" t="e">
        <f t="shared" si="10"/>
        <v>#DIV/0!</v>
      </c>
      <c r="D46" s="35">
        <f t="shared" si="10"/>
        <v>0</v>
      </c>
      <c r="E46" s="35">
        <f t="shared" si="10"/>
        <v>0</v>
      </c>
      <c r="F46" s="35">
        <f t="shared" si="10"/>
        <v>0</v>
      </c>
      <c r="G46" s="35">
        <f t="shared" si="10"/>
        <v>0</v>
      </c>
      <c r="H46" s="35">
        <f t="shared" si="10"/>
        <v>0</v>
      </c>
      <c r="I46" s="35">
        <f t="shared" si="10"/>
        <v>0</v>
      </c>
      <c r="J46" s="35">
        <f t="shared" si="10"/>
        <v>0</v>
      </c>
      <c r="K46" s="35">
        <f t="shared" si="10"/>
        <v>0</v>
      </c>
      <c r="L46" s="35">
        <f t="shared" si="10"/>
        <v>0</v>
      </c>
      <c r="M46" s="35">
        <f t="shared" si="9"/>
        <v>0</v>
      </c>
      <c r="N46" s="35">
        <f t="shared" si="9"/>
        <v>0</v>
      </c>
      <c r="O46" s="35">
        <f t="shared" si="9"/>
        <v>0</v>
      </c>
      <c r="P46" s="35">
        <f t="shared" si="9"/>
        <v>0</v>
      </c>
      <c r="Q46" s="35">
        <f t="shared" si="9"/>
        <v>0</v>
      </c>
      <c r="R46" s="35">
        <f t="shared" si="9"/>
        <v>0</v>
      </c>
      <c r="S46" s="35">
        <f t="shared" si="9"/>
        <v>0</v>
      </c>
      <c r="T46" s="35">
        <f t="shared" si="9"/>
        <v>0</v>
      </c>
      <c r="U46" s="35">
        <f t="shared" si="9"/>
        <v>0</v>
      </c>
      <c r="V46" s="35">
        <f t="shared" si="9"/>
        <v>0</v>
      </c>
      <c r="W46" s="35">
        <f t="shared" si="9"/>
        <v>0</v>
      </c>
      <c r="X46" s="35">
        <f t="shared" si="9"/>
        <v>0</v>
      </c>
      <c r="Y46" s="35">
        <f t="shared" si="9"/>
        <v>0</v>
      </c>
      <c r="Z46" s="35">
        <f t="shared" si="9"/>
        <v>0</v>
      </c>
    </row>
    <row r="47" spans="1:26" ht="18" customHeight="1" x14ac:dyDescent="0.15">
      <c r="A47" s="19" t="s">
        <v>410</v>
      </c>
      <c r="B47" s="35" t="e">
        <f t="shared" si="10"/>
        <v>#DIV/0!</v>
      </c>
      <c r="C47" s="35" t="e">
        <f t="shared" si="10"/>
        <v>#DIV/0!</v>
      </c>
      <c r="D47" s="35">
        <f t="shared" si="10"/>
        <v>21.092631040692496</v>
      </c>
      <c r="E47" s="35">
        <f t="shared" si="10"/>
        <v>39.234400913699844</v>
      </c>
      <c r="F47" s="35">
        <f t="shared" si="10"/>
        <v>37.865535769048186</v>
      </c>
      <c r="G47" s="35">
        <f t="shared" si="10"/>
        <v>19.387033705768367</v>
      </c>
      <c r="H47" s="35">
        <f t="shared" si="10"/>
        <v>15.573746019835527</v>
      </c>
      <c r="I47" s="35">
        <f t="shared" si="10"/>
        <v>19.79980671297761</v>
      </c>
      <c r="J47" s="35">
        <f t="shared" si="10"/>
        <v>17.264397932510235</v>
      </c>
      <c r="K47" s="35">
        <f t="shared" si="10"/>
        <v>18.751019915542745</v>
      </c>
      <c r="L47" s="35">
        <f t="shared" si="10"/>
        <v>21.347999679779452</v>
      </c>
      <c r="M47" s="35">
        <f t="shared" si="9"/>
        <v>28.042214295504241</v>
      </c>
      <c r="N47" s="35">
        <f t="shared" si="9"/>
        <v>19.780443000843366</v>
      </c>
      <c r="O47" s="35">
        <f t="shared" si="9"/>
        <v>25.388843083274608</v>
      </c>
      <c r="P47" s="35">
        <f t="shared" si="9"/>
        <v>33.731753446796006</v>
      </c>
      <c r="Q47" s="35">
        <f t="shared" si="9"/>
        <v>24.747619440708171</v>
      </c>
      <c r="R47" s="35">
        <f t="shared" si="9"/>
        <v>20.65462787042901</v>
      </c>
      <c r="S47" s="35">
        <f t="shared" si="9"/>
        <v>5.7554772129242524</v>
      </c>
      <c r="T47" s="35">
        <f t="shared" si="9"/>
        <v>5.8011839647609253</v>
      </c>
      <c r="U47" s="35">
        <f t="shared" si="9"/>
        <v>5.2512244840746982</v>
      </c>
      <c r="V47" s="35">
        <f t="shared" si="9"/>
        <v>10.017973018817534</v>
      </c>
      <c r="W47" s="35">
        <f t="shared" si="9"/>
        <v>7.9076854246875996</v>
      </c>
      <c r="X47" s="35">
        <f t="shared" si="9"/>
        <v>12.32017983327731</v>
      </c>
      <c r="Y47" s="35">
        <f t="shared" si="9"/>
        <v>11.063664241636369</v>
      </c>
      <c r="Z47" s="35">
        <f t="shared" si="9"/>
        <v>21.398435632891491</v>
      </c>
    </row>
    <row r="48" spans="1:26" ht="18" customHeight="1" x14ac:dyDescent="0.15">
      <c r="A48" s="19" t="s">
        <v>404</v>
      </c>
      <c r="B48" s="35" t="e">
        <f t="shared" si="10"/>
        <v>#DIV/0!</v>
      </c>
      <c r="C48" s="35" t="e">
        <f t="shared" si="10"/>
        <v>#DIV/0!</v>
      </c>
      <c r="D48" s="35">
        <f t="shared" si="10"/>
        <v>2.0550807728173677</v>
      </c>
      <c r="E48" s="35">
        <f t="shared" si="10"/>
        <v>5.2067160085562811</v>
      </c>
      <c r="F48" s="35">
        <f t="shared" si="10"/>
        <v>2.7015129046396771</v>
      </c>
      <c r="G48" s="35">
        <f t="shared" si="10"/>
        <v>5.8802927690895563</v>
      </c>
      <c r="H48" s="35">
        <f t="shared" si="10"/>
        <v>1.9338207553768103</v>
      </c>
      <c r="I48" s="35">
        <f t="shared" si="10"/>
        <v>3.1077989967636177</v>
      </c>
      <c r="J48" s="35">
        <f t="shared" si="10"/>
        <v>1.6416882455971826</v>
      </c>
      <c r="K48" s="35">
        <f t="shared" si="10"/>
        <v>0.74501131536263976</v>
      </c>
      <c r="L48" s="35">
        <f t="shared" si="10"/>
        <v>0.6424470738927317</v>
      </c>
      <c r="M48" s="35">
        <f t="shared" si="9"/>
        <v>1.9086565187051294</v>
      </c>
      <c r="N48" s="35">
        <f t="shared" si="9"/>
        <v>2.2841350061801502</v>
      </c>
      <c r="O48" s="35">
        <f t="shared" si="9"/>
        <v>0.48152458829847339</v>
      </c>
      <c r="P48" s="35">
        <f t="shared" si="9"/>
        <v>2.5400130219916863</v>
      </c>
      <c r="Q48" s="35">
        <f t="shared" si="9"/>
        <v>5.9124303798697673</v>
      </c>
      <c r="R48" s="35">
        <f t="shared" si="9"/>
        <v>9.8421593894401056</v>
      </c>
      <c r="S48" s="35">
        <f t="shared" si="9"/>
        <v>0.4933749181882538</v>
      </c>
      <c r="T48" s="35">
        <f t="shared" si="9"/>
        <v>0.20649416231146911</v>
      </c>
      <c r="U48" s="35">
        <f t="shared" si="9"/>
        <v>0.34489801639587181</v>
      </c>
      <c r="V48" s="35">
        <f t="shared" si="9"/>
        <v>2.2304538174661754</v>
      </c>
      <c r="W48" s="35">
        <f t="shared" si="9"/>
        <v>1.2724334064859546</v>
      </c>
      <c r="X48" s="35">
        <f t="shared" si="9"/>
        <v>3.0186493455786785</v>
      </c>
      <c r="Y48" s="35">
        <f t="shared" si="9"/>
        <v>2.0947235553367647</v>
      </c>
      <c r="Z48" s="35">
        <f t="shared" si="9"/>
        <v>2.9535437249830485</v>
      </c>
    </row>
    <row r="49" spans="1:26" ht="18" customHeight="1" x14ac:dyDescent="0.15">
      <c r="A49" s="19" t="s">
        <v>405</v>
      </c>
      <c r="B49" s="35" t="e">
        <f t="shared" si="10"/>
        <v>#DIV/0!</v>
      </c>
      <c r="C49" s="35" t="e">
        <f t="shared" si="10"/>
        <v>#DIV/0!</v>
      </c>
      <c r="D49" s="35">
        <f t="shared" si="10"/>
        <v>17.657320571877992</v>
      </c>
      <c r="E49" s="35">
        <f t="shared" si="10"/>
        <v>32.603265032314908</v>
      </c>
      <c r="F49" s="35">
        <f t="shared" si="10"/>
        <v>33.59773106313618</v>
      </c>
      <c r="G49" s="35">
        <f t="shared" si="10"/>
        <v>12.287296486206738</v>
      </c>
      <c r="H49" s="35">
        <f t="shared" si="10"/>
        <v>12.60330263614193</v>
      </c>
      <c r="I49" s="35">
        <f t="shared" si="10"/>
        <v>15.9897502836932</v>
      </c>
      <c r="J49" s="35">
        <f t="shared" si="10"/>
        <v>14.668651860148094</v>
      </c>
      <c r="K49" s="35">
        <f t="shared" si="10"/>
        <v>17.489633001158605</v>
      </c>
      <c r="L49" s="35">
        <f t="shared" si="10"/>
        <v>18.724178767721401</v>
      </c>
      <c r="M49" s="35">
        <f t="shared" si="10"/>
        <v>25.514129293629246</v>
      </c>
      <c r="N49" s="35">
        <f t="shared" si="10"/>
        <v>17.343785806979671</v>
      </c>
      <c r="O49" s="35">
        <f t="shared" si="10"/>
        <v>24.812191435969407</v>
      </c>
      <c r="P49" s="35">
        <f t="shared" si="10"/>
        <v>31.191740424804319</v>
      </c>
      <c r="Q49" s="35">
        <f t="shared" si="10"/>
        <v>18.835189060838402</v>
      </c>
      <c r="R49" s="35">
        <f t="shared" ref="Q49:Z51" si="11">R20/R$23*100</f>
        <v>10.812468480988906</v>
      </c>
      <c r="S49" s="35">
        <f t="shared" si="11"/>
        <v>5.2621022947359988</v>
      </c>
      <c r="T49" s="35">
        <f t="shared" si="11"/>
        <v>5.5567453340066395</v>
      </c>
      <c r="U49" s="35">
        <f t="shared" si="11"/>
        <v>4.9063264676788263</v>
      </c>
      <c r="V49" s="35">
        <f t="shared" si="11"/>
        <v>7.7875192013513592</v>
      </c>
      <c r="W49" s="35">
        <f t="shared" si="11"/>
        <v>6.5145510799665001</v>
      </c>
      <c r="X49" s="35">
        <f t="shared" si="11"/>
        <v>9.0631546306679809</v>
      </c>
      <c r="Y49" s="35">
        <f t="shared" si="11"/>
        <v>8.2444997282635395</v>
      </c>
      <c r="Z49" s="35">
        <f t="shared" si="11"/>
        <v>18.439381290244821</v>
      </c>
    </row>
    <row r="50" spans="1:26" ht="18" customHeight="1" x14ac:dyDescent="0.15">
      <c r="A50" s="19" t="s">
        <v>411</v>
      </c>
      <c r="B50" s="35" t="e">
        <f t="shared" ref="B50:P51" si="12">B21/B$23*100</f>
        <v>#DIV/0!</v>
      </c>
      <c r="C50" s="35" t="e">
        <f t="shared" si="12"/>
        <v>#DIV/0!</v>
      </c>
      <c r="D50" s="35">
        <f t="shared" si="12"/>
        <v>0.9104949611011427</v>
      </c>
      <c r="E50" s="35">
        <f t="shared" si="12"/>
        <v>0.3288883199322592</v>
      </c>
      <c r="F50" s="35">
        <f t="shared" si="12"/>
        <v>1.102751206724892E-2</v>
      </c>
      <c r="G50" s="35">
        <f t="shared" si="12"/>
        <v>2.473738230756378E-3</v>
      </c>
      <c r="H50" s="35">
        <f t="shared" si="12"/>
        <v>6.3469674127067536E-3</v>
      </c>
      <c r="I50" s="35">
        <f t="shared" si="12"/>
        <v>0</v>
      </c>
      <c r="J50" s="35">
        <f t="shared" si="12"/>
        <v>1.2875825943358629E-3</v>
      </c>
      <c r="K50" s="35">
        <f t="shared" si="12"/>
        <v>0.71382930771092046</v>
      </c>
      <c r="L50" s="35">
        <f t="shared" si="12"/>
        <v>5.7198015000676325E-2</v>
      </c>
      <c r="M50" s="35">
        <f t="shared" si="12"/>
        <v>3.4438783496934951E-3</v>
      </c>
      <c r="N50" s="35">
        <f t="shared" si="12"/>
        <v>2.0180419918555341E-2</v>
      </c>
      <c r="O50" s="35">
        <f t="shared" si="12"/>
        <v>1.1729841814248363</v>
      </c>
      <c r="P50" s="35">
        <f t="shared" si="12"/>
        <v>0</v>
      </c>
      <c r="Q50" s="35">
        <f t="shared" si="11"/>
        <v>0</v>
      </c>
      <c r="R50" s="35">
        <f t="shared" si="11"/>
        <v>0</v>
      </c>
      <c r="S50" s="35">
        <f t="shared" si="11"/>
        <v>0</v>
      </c>
      <c r="T50" s="35">
        <f t="shared" si="11"/>
        <v>0</v>
      </c>
      <c r="U50" s="35">
        <f t="shared" si="11"/>
        <v>0</v>
      </c>
      <c r="V50" s="35">
        <f t="shared" si="11"/>
        <v>0</v>
      </c>
      <c r="W50" s="35">
        <f t="shared" si="11"/>
        <v>0</v>
      </c>
      <c r="X50" s="35">
        <f t="shared" si="11"/>
        <v>5.0953664138550653E-2</v>
      </c>
      <c r="Y50" s="35">
        <f t="shared" si="11"/>
        <v>0</v>
      </c>
      <c r="Z50" s="35">
        <f t="shared" si="11"/>
        <v>0</v>
      </c>
    </row>
    <row r="51" spans="1:26" ht="18" customHeight="1" x14ac:dyDescent="0.15">
      <c r="A51" s="19" t="s">
        <v>412</v>
      </c>
      <c r="B51" s="35" t="e">
        <f t="shared" si="12"/>
        <v>#DIV/0!</v>
      </c>
      <c r="C51" s="35" t="e">
        <f t="shared" si="12"/>
        <v>#DIV/0!</v>
      </c>
      <c r="D51" s="35">
        <f t="shared" si="12"/>
        <v>0</v>
      </c>
      <c r="E51" s="35">
        <f t="shared" si="12"/>
        <v>0</v>
      </c>
      <c r="F51" s="35">
        <f t="shared" si="12"/>
        <v>0</v>
      </c>
      <c r="G51" s="35">
        <f t="shared" si="12"/>
        <v>0</v>
      </c>
      <c r="H51" s="35">
        <f t="shared" si="12"/>
        <v>0</v>
      </c>
      <c r="I51" s="35">
        <f t="shared" si="12"/>
        <v>0</v>
      </c>
      <c r="J51" s="35">
        <f t="shared" si="12"/>
        <v>0</v>
      </c>
      <c r="K51" s="35">
        <f t="shared" si="12"/>
        <v>0</v>
      </c>
      <c r="L51" s="35">
        <f t="shared" si="12"/>
        <v>0</v>
      </c>
      <c r="M51" s="35">
        <f t="shared" si="12"/>
        <v>0</v>
      </c>
      <c r="N51" s="35">
        <f t="shared" si="12"/>
        <v>0</v>
      </c>
      <c r="O51" s="35">
        <f t="shared" si="12"/>
        <v>0</v>
      </c>
      <c r="P51" s="35">
        <f t="shared" si="12"/>
        <v>0</v>
      </c>
      <c r="Q51" s="35">
        <f t="shared" si="11"/>
        <v>0</v>
      </c>
      <c r="R51" s="35">
        <f t="shared" si="11"/>
        <v>0</v>
      </c>
      <c r="S51" s="35">
        <f t="shared" si="11"/>
        <v>0</v>
      </c>
      <c r="T51" s="35">
        <f t="shared" si="11"/>
        <v>0</v>
      </c>
      <c r="U51" s="35">
        <f t="shared" si="11"/>
        <v>0</v>
      </c>
      <c r="V51" s="35">
        <f t="shared" si="11"/>
        <v>0</v>
      </c>
      <c r="W51" s="35">
        <f t="shared" si="11"/>
        <v>0</v>
      </c>
      <c r="X51" s="35">
        <f t="shared" si="11"/>
        <v>0</v>
      </c>
      <c r="Y51" s="35">
        <f t="shared" si="11"/>
        <v>0</v>
      </c>
      <c r="Z51" s="35">
        <f t="shared" si="11"/>
        <v>0</v>
      </c>
    </row>
    <row r="52" spans="1:26" ht="18" customHeight="1" x14ac:dyDescent="0.15">
      <c r="A52" s="19" t="s">
        <v>59</v>
      </c>
      <c r="B52" s="35" t="e">
        <f t="shared" ref="B52:L52" si="13">SUM(B33:B51)-B34-B37-B38-B42-B48-B49</f>
        <v>#DIV/0!</v>
      </c>
      <c r="C52" s="26" t="e">
        <f t="shared" si="13"/>
        <v>#DIV/0!</v>
      </c>
      <c r="D52" s="26">
        <f t="shared" si="13"/>
        <v>99.999999999999986</v>
      </c>
      <c r="E52" s="26">
        <f t="shared" si="13"/>
        <v>99.999999999999972</v>
      </c>
      <c r="F52" s="26">
        <f t="shared" si="13"/>
        <v>99.999999999999986</v>
      </c>
      <c r="G52" s="26">
        <f t="shared" si="13"/>
        <v>99.999999999999972</v>
      </c>
      <c r="H52" s="26">
        <f t="shared" si="13"/>
        <v>99.999999999999986</v>
      </c>
      <c r="I52" s="26">
        <f t="shared" si="13"/>
        <v>100.00000000000001</v>
      </c>
      <c r="J52" s="27">
        <f t="shared" si="13"/>
        <v>99.999999999999986</v>
      </c>
      <c r="K52" s="36">
        <f t="shared" si="13"/>
        <v>99.999999999999986</v>
      </c>
      <c r="L52" s="37">
        <f t="shared" si="13"/>
        <v>100.00000000000003</v>
      </c>
      <c r="M52" s="37">
        <f t="shared" ref="M52:U52" si="14">SUM(M33:M51)-M34-M37-M38-M42-M48-M49</f>
        <v>100.00000000000003</v>
      </c>
      <c r="N52" s="37">
        <f t="shared" si="14"/>
        <v>99.999999999999986</v>
      </c>
      <c r="O52" s="37">
        <f t="shared" si="14"/>
        <v>99.999999999999929</v>
      </c>
      <c r="P52" s="37">
        <f t="shared" si="14"/>
        <v>100.00000000000003</v>
      </c>
      <c r="Q52" s="37">
        <f t="shared" si="14"/>
        <v>100.00000000000004</v>
      </c>
      <c r="R52" s="37">
        <f t="shared" si="14"/>
        <v>99.999999999999972</v>
      </c>
      <c r="S52" s="37">
        <f t="shared" si="14"/>
        <v>100.00000000000001</v>
      </c>
      <c r="T52" s="37">
        <f t="shared" si="14"/>
        <v>100</v>
      </c>
      <c r="U52" s="37">
        <f t="shared" si="14"/>
        <v>99.999999999999986</v>
      </c>
      <c r="V52" s="37">
        <f>SUM(V33:V51)-V34-V37-V38-V42-V48-V49</f>
        <v>100.00000000000001</v>
      </c>
      <c r="W52" s="37">
        <f>SUM(W33:W51)-W34-W37-W38-W42-W48-W49</f>
        <v>100.00000000000006</v>
      </c>
      <c r="X52" s="37">
        <f>SUM(X33:X51)-X34-X37-X38-X42-X48-X49</f>
        <v>100</v>
      </c>
      <c r="Y52" s="37">
        <f t="shared" ref="Y52:Z52" si="15">SUM(Y33:Y51)-Y34-Y37-Y38-Y42-Y48-Y49</f>
        <v>100.00000000000003</v>
      </c>
      <c r="Z52" s="37">
        <f t="shared" si="15"/>
        <v>100</v>
      </c>
    </row>
    <row r="53" spans="1:26" ht="18" customHeight="1" x14ac:dyDescent="0.15">
      <c r="A53" s="19" t="s">
        <v>408</v>
      </c>
      <c r="B53" s="35" t="e">
        <f t="shared" ref="B53:G53" si="16">SUM(B33:B36)-B34</f>
        <v>#DIV/0!</v>
      </c>
      <c r="C53" s="26" t="e">
        <f t="shared" si="16"/>
        <v>#DIV/0!</v>
      </c>
      <c r="D53" s="26">
        <f t="shared" si="16"/>
        <v>39.575076081264925</v>
      </c>
      <c r="E53" s="26">
        <f t="shared" si="16"/>
        <v>32.901848068078365</v>
      </c>
      <c r="F53" s="26">
        <f t="shared" si="16"/>
        <v>35.94261772831851</v>
      </c>
      <c r="G53" s="26">
        <f t="shared" si="16"/>
        <v>46.308943865671665</v>
      </c>
      <c r="H53" s="26">
        <f t="shared" ref="H53:S53" si="17">SUM(H33:H36)-H34</f>
        <v>48.490601373074526</v>
      </c>
      <c r="I53" s="26">
        <f t="shared" si="17"/>
        <v>49.193937673673581</v>
      </c>
      <c r="J53" s="27">
        <f t="shared" si="17"/>
        <v>50.316336561827463</v>
      </c>
      <c r="K53" s="36">
        <f t="shared" si="17"/>
        <v>48.556362303494652</v>
      </c>
      <c r="L53" s="37">
        <f t="shared" si="17"/>
        <v>45.374349782056797</v>
      </c>
      <c r="M53" s="37">
        <f t="shared" si="17"/>
        <v>41.03761967477265</v>
      </c>
      <c r="N53" s="37">
        <f t="shared" si="17"/>
        <v>48.373527799399</v>
      </c>
      <c r="O53" s="37">
        <f t="shared" si="17"/>
        <v>43.21197396466556</v>
      </c>
      <c r="P53" s="37">
        <f t="shared" si="17"/>
        <v>38.801249038113298</v>
      </c>
      <c r="Q53" s="37">
        <f t="shared" si="17"/>
        <v>43.377340896559431</v>
      </c>
      <c r="R53" s="37">
        <f t="shared" si="17"/>
        <v>46.068351541059741</v>
      </c>
      <c r="S53" s="37">
        <f t="shared" si="17"/>
        <v>52.592347095516054</v>
      </c>
      <c r="T53" s="37">
        <f>SUM(T33:T36)-T34</f>
        <v>54.649992192078905</v>
      </c>
      <c r="U53" s="37">
        <f>SUM(U33:U36)-U34</f>
        <v>52.914452316207239</v>
      </c>
      <c r="V53" s="37">
        <f>SUM(V33:V36)-V34</f>
        <v>44.697170495913994</v>
      </c>
      <c r="W53" s="37">
        <f>SUM(W33:W36)-W34</f>
        <v>49.960839605944443</v>
      </c>
      <c r="X53" s="37">
        <f>SUM(X33:X36)-X34</f>
        <v>47.16292806279818</v>
      </c>
      <c r="Y53" s="37">
        <f t="shared" ref="Y53:Z53" si="18">SUM(Y33:Y36)-Y34</f>
        <v>45.92066950072369</v>
      </c>
      <c r="Z53" s="37">
        <f t="shared" si="18"/>
        <v>37.624611420416215</v>
      </c>
    </row>
    <row r="54" spans="1:26" ht="18" customHeight="1" x14ac:dyDescent="0.15">
      <c r="A54" s="19" t="s">
        <v>413</v>
      </c>
      <c r="B54" s="35" t="e">
        <f t="shared" ref="B54:Z54" si="19">+B47+B50+B51</f>
        <v>#DIV/0!</v>
      </c>
      <c r="C54" s="26" t="e">
        <f t="shared" si="19"/>
        <v>#DIV/0!</v>
      </c>
      <c r="D54" s="26">
        <f t="shared" si="19"/>
        <v>22.003126001793639</v>
      </c>
      <c r="E54" s="26">
        <f t="shared" si="19"/>
        <v>39.563289233632105</v>
      </c>
      <c r="F54" s="26">
        <f t="shared" si="19"/>
        <v>37.876563281115438</v>
      </c>
      <c r="G54" s="26">
        <f t="shared" si="19"/>
        <v>19.389507443999122</v>
      </c>
      <c r="H54" s="26">
        <f t="shared" si="19"/>
        <v>15.580092987248234</v>
      </c>
      <c r="I54" s="26">
        <f t="shared" si="19"/>
        <v>19.79980671297761</v>
      </c>
      <c r="J54" s="27">
        <f t="shared" si="19"/>
        <v>17.265685515104572</v>
      </c>
      <c r="K54" s="36">
        <f t="shared" si="19"/>
        <v>19.464849223253665</v>
      </c>
      <c r="L54" s="37">
        <f t="shared" si="19"/>
        <v>21.405197694780128</v>
      </c>
      <c r="M54" s="37">
        <f t="shared" si="19"/>
        <v>28.045658173853933</v>
      </c>
      <c r="N54" s="37">
        <f t="shared" si="19"/>
        <v>19.800623420761923</v>
      </c>
      <c r="O54" s="37">
        <f t="shared" si="19"/>
        <v>26.561827264699446</v>
      </c>
      <c r="P54" s="37">
        <f t="shared" si="19"/>
        <v>33.731753446796006</v>
      </c>
      <c r="Q54" s="37">
        <f t="shared" si="19"/>
        <v>24.747619440708171</v>
      </c>
      <c r="R54" s="37">
        <f t="shared" si="19"/>
        <v>20.65462787042901</v>
      </c>
      <c r="S54" s="37">
        <f t="shared" si="19"/>
        <v>5.7554772129242524</v>
      </c>
      <c r="T54" s="37">
        <f t="shared" si="19"/>
        <v>5.8011839647609253</v>
      </c>
      <c r="U54" s="37">
        <f t="shared" si="19"/>
        <v>5.2512244840746982</v>
      </c>
      <c r="V54" s="37">
        <f t="shared" si="19"/>
        <v>10.017973018817534</v>
      </c>
      <c r="W54" s="37">
        <f t="shared" si="19"/>
        <v>7.9076854246875996</v>
      </c>
      <c r="X54" s="37">
        <f t="shared" si="19"/>
        <v>12.37113349741586</v>
      </c>
      <c r="Y54" s="37">
        <f t="shared" si="19"/>
        <v>11.063664241636369</v>
      </c>
      <c r="Z54" s="37">
        <f t="shared" si="19"/>
        <v>21.398435632891491</v>
      </c>
    </row>
    <row r="55" spans="1:26" ht="18" customHeight="1" x14ac:dyDescent="0.15"/>
    <row r="56" spans="1:26" ht="18" customHeight="1" x14ac:dyDescent="0.15"/>
    <row r="57" spans="1:26" ht="18" customHeight="1" x14ac:dyDescent="0.15"/>
    <row r="58" spans="1:26" ht="18" customHeight="1" x14ac:dyDescent="0.15"/>
    <row r="59" spans="1:26" ht="18" customHeight="1" x14ac:dyDescent="0.15"/>
    <row r="60" spans="1:26" ht="18" customHeight="1" x14ac:dyDescent="0.15"/>
    <row r="61" spans="1:26" ht="18" customHeight="1" x14ac:dyDescent="0.15"/>
    <row r="62" spans="1:26" ht="18" customHeight="1" x14ac:dyDescent="0.15"/>
    <row r="63" spans="1:26" ht="18" customHeight="1" x14ac:dyDescent="0.15"/>
    <row r="64" spans="1:26" ht="18" customHeight="1" x14ac:dyDescent="0.15"/>
  </sheetData>
  <phoneticPr fontId="2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F381"/>
  <sheetViews>
    <sheetView view="pageBreakPreview" zoomScaleNormal="100" workbookViewId="0">
      <pane xSplit="1" ySplit="3" topLeftCell="M27" activePane="bottomRight" state="frozen"/>
      <selection pane="topRight" activeCell="B1" sqref="B1"/>
      <selection pane="bottomLeft" activeCell="A2" sqref="A2"/>
      <selection pane="bottomRight" activeCell="X31" sqref="X31"/>
    </sheetView>
  </sheetViews>
  <sheetFormatPr defaultColWidth="9" defaultRowHeight="12" x14ac:dyDescent="0.15"/>
  <cols>
    <col min="1" max="1" width="24.77734375" style="22" customWidth="1"/>
    <col min="2" max="3" width="8.6640625" style="22" hidden="1" customWidth="1"/>
    <col min="4" max="9" width="9.77734375" style="22" customWidth="1"/>
    <col min="10" max="11" width="9.77734375" style="25" customWidth="1"/>
    <col min="12" max="21" width="9.77734375" style="22" customWidth="1"/>
    <col min="22" max="32" width="9.77734375" style="132" customWidth="1"/>
    <col min="33" max="16384" width="9" style="22"/>
  </cols>
  <sheetData>
    <row r="1" spans="1:32" ht="15" customHeight="1" x14ac:dyDescent="0.2">
      <c r="A1" s="38" t="s">
        <v>101</v>
      </c>
      <c r="K1" s="39" t="str">
        <f>旧栃木市２!$M$1</f>
        <v>栃木市</v>
      </c>
      <c r="U1" s="39" t="str">
        <f>旧栃木市２!$M$1</f>
        <v>栃木市</v>
      </c>
      <c r="V1" s="22"/>
      <c r="AE1" s="39" t="str">
        <f>旧栃木市２!$M$1</f>
        <v>栃木市</v>
      </c>
      <c r="AF1" s="22"/>
    </row>
    <row r="2" spans="1:32" ht="15" customHeight="1" x14ac:dyDescent="0.15">
      <c r="K2" s="22"/>
      <c r="L2" s="184" t="s">
        <v>169</v>
      </c>
      <c r="V2" s="184" t="s">
        <v>169</v>
      </c>
      <c r="W2" s="43" t="s">
        <v>370</v>
      </c>
      <c r="Y2" s="22"/>
      <c r="AE2" s="22"/>
      <c r="AF2" s="184" t="s">
        <v>169</v>
      </c>
    </row>
    <row r="3" spans="1:32" s="158" customFormat="1" ht="18" customHeight="1" x14ac:dyDescent="0.2">
      <c r="A3" s="156"/>
      <c r="B3" s="156" t="s">
        <v>10</v>
      </c>
      <c r="C3" s="156" t="s">
        <v>85</v>
      </c>
      <c r="D3" s="171" t="s">
        <v>86</v>
      </c>
      <c r="E3" s="171" t="s">
        <v>87</v>
      </c>
      <c r="F3" s="171" t="s">
        <v>88</v>
      </c>
      <c r="G3" s="171" t="s">
        <v>89</v>
      </c>
      <c r="H3" s="171" t="s">
        <v>90</v>
      </c>
      <c r="I3" s="171" t="s">
        <v>91</v>
      </c>
      <c r="J3" s="89" t="s">
        <v>165</v>
      </c>
      <c r="K3" s="89" t="s">
        <v>166</v>
      </c>
      <c r="L3" s="88" t="s">
        <v>83</v>
      </c>
      <c r="M3" s="88" t="s">
        <v>174</v>
      </c>
      <c r="N3" s="88" t="s">
        <v>182</v>
      </c>
      <c r="O3" s="85" t="s">
        <v>186</v>
      </c>
      <c r="P3" s="85" t="s">
        <v>187</v>
      </c>
      <c r="Q3" s="85" t="s">
        <v>188</v>
      </c>
      <c r="R3" s="85" t="s">
        <v>193</v>
      </c>
      <c r="S3" s="85" t="s">
        <v>196</v>
      </c>
      <c r="T3" s="85" t="s">
        <v>197</v>
      </c>
      <c r="U3" s="85" t="s">
        <v>204</v>
      </c>
      <c r="V3" s="85" t="s">
        <v>272</v>
      </c>
      <c r="W3" s="85" t="s">
        <v>274</v>
      </c>
      <c r="X3" s="85" t="s">
        <v>275</v>
      </c>
      <c r="Y3" s="85" t="s">
        <v>286</v>
      </c>
      <c r="Z3" s="85" t="s">
        <v>290</v>
      </c>
      <c r="AA3" s="172" t="s">
        <v>421</v>
      </c>
      <c r="AB3" s="172" t="s">
        <v>423</v>
      </c>
      <c r="AC3" s="172" t="s">
        <v>425</v>
      </c>
      <c r="AD3" s="172" t="s">
        <v>431</v>
      </c>
      <c r="AE3" s="172" t="str">
        <f>財政指標!AF3</f>
        <v>１８(H30)</v>
      </c>
      <c r="AF3" s="172" t="str">
        <f>財政指標!AG3</f>
        <v>１９(R１)</v>
      </c>
    </row>
    <row r="4" spans="1:32" ht="18" customHeight="1" x14ac:dyDescent="0.15">
      <c r="A4" s="24" t="s">
        <v>93</v>
      </c>
      <c r="B4" s="19">
        <v>288753</v>
      </c>
      <c r="C4" s="21">
        <v>305148</v>
      </c>
      <c r="D4" s="102">
        <f>旧栃木市２・目的!D4+旧岩舟町・目的!D4</f>
        <v>861007</v>
      </c>
      <c r="E4" s="102">
        <f>旧栃木市２・目的!E4+旧岩舟町・目的!E4</f>
        <v>909994</v>
      </c>
      <c r="F4" s="102">
        <f>旧栃木市２・目的!F4+旧岩舟町・目的!F4</f>
        <v>899284</v>
      </c>
      <c r="G4" s="102">
        <f>旧栃木市２・目的!G4+旧岩舟町・目的!G4</f>
        <v>914129</v>
      </c>
      <c r="H4" s="102">
        <f>旧栃木市２・目的!H4+旧岩舟町・目的!H4</f>
        <v>898442</v>
      </c>
      <c r="I4" s="102">
        <f>旧栃木市２・目的!I4+旧岩舟町・目的!I4</f>
        <v>890751</v>
      </c>
      <c r="J4" s="102">
        <f>旧栃木市２・目的!J4+旧岩舟町・目的!J4</f>
        <v>893260</v>
      </c>
      <c r="K4" s="102">
        <f>旧栃木市２・目的!K4+旧岩舟町・目的!K4</f>
        <v>893795</v>
      </c>
      <c r="L4" s="102">
        <f>旧栃木市２・目的!L4+旧岩舟町・目的!L4</f>
        <v>869692</v>
      </c>
      <c r="M4" s="102">
        <f>旧栃木市２・目的!M4+旧岩舟町・目的!M4</f>
        <v>848063</v>
      </c>
      <c r="N4" s="102">
        <f>旧栃木市２・目的!N4+旧岩舟町・目的!N4</f>
        <v>822743</v>
      </c>
      <c r="O4" s="102">
        <f>旧栃木市２・目的!O4+旧岩舟町・目的!O4</f>
        <v>806064</v>
      </c>
      <c r="P4" s="102">
        <f>旧栃木市２・目的!P4+旧岩舟町・目的!P4</f>
        <v>759871</v>
      </c>
      <c r="Q4" s="102">
        <f>旧栃木市２・目的!Q4+旧岩舟町・目的!Q4</f>
        <v>756706</v>
      </c>
      <c r="R4" s="102">
        <f>旧栃木市２・目的!R4+旧岩舟町・目的!R4</f>
        <v>735645</v>
      </c>
      <c r="S4" s="102">
        <f>旧栃木市２・目的!S4+旧岩舟町・目的!S4</f>
        <v>738096</v>
      </c>
      <c r="T4" s="102">
        <f>旧栃木市２・目的!T4+旧岩舟町・目的!T4</f>
        <v>704165</v>
      </c>
      <c r="U4" s="102">
        <f>旧栃木市２・目的!U4+旧岩舟町・目的!U4</f>
        <v>669094</v>
      </c>
      <c r="V4" s="102">
        <f>旧栃木市２・目的!V4+旧岩舟町・目的!V4</f>
        <v>642431</v>
      </c>
      <c r="W4" s="102">
        <f>旧栃木市２・目的!W4+旧岩舟町・目的!W4</f>
        <v>450168</v>
      </c>
      <c r="X4" s="102">
        <f>旧栃木市２・目的!X4+旧岩舟町・目的!X4</f>
        <v>614697</v>
      </c>
      <c r="Y4" s="102">
        <f>旧栃木市２・目的!Y4+旧岩舟町・目的!Y4</f>
        <v>535293</v>
      </c>
      <c r="Z4" s="102">
        <f>旧栃木市２・目的!Z4+旧岩舟町・目的!Z4</f>
        <v>524731</v>
      </c>
      <c r="AA4" s="135">
        <v>437376</v>
      </c>
      <c r="AB4" s="135">
        <v>440950</v>
      </c>
      <c r="AC4" s="135">
        <v>425127</v>
      </c>
      <c r="AD4" s="135">
        <v>410671</v>
      </c>
      <c r="AE4" s="135">
        <v>383481</v>
      </c>
      <c r="AF4" s="135">
        <v>376635</v>
      </c>
    </row>
    <row r="5" spans="1:32" ht="18" customHeight="1" x14ac:dyDescent="0.15">
      <c r="A5" s="24" t="s">
        <v>92</v>
      </c>
      <c r="B5" s="19">
        <v>2191932</v>
      </c>
      <c r="C5" s="21">
        <v>3198442</v>
      </c>
      <c r="D5" s="102">
        <f>旧栃木市２・目的!D5+旧岩舟町・目的!D5</f>
        <v>9066629</v>
      </c>
      <c r="E5" s="102">
        <f>旧栃木市２・目的!E5+旧岩舟町・目的!E5</f>
        <v>7195260</v>
      </c>
      <c r="F5" s="102">
        <f>旧栃木市２・目的!F5+旧岩舟町・目的!F5</f>
        <v>7156248</v>
      </c>
      <c r="G5" s="102">
        <f>旧栃木市２・目的!G5+旧岩舟町・目的!G5</f>
        <v>7734716</v>
      </c>
      <c r="H5" s="102">
        <f>旧栃木市２・目的!H5+旧岩舟町・目的!H5</f>
        <v>7576495</v>
      </c>
      <c r="I5" s="102">
        <f>旧栃木市２・目的!I5+旧岩舟町・目的!I5</f>
        <v>7330086</v>
      </c>
      <c r="J5" s="102">
        <f>旧栃木市２・目的!J5+旧岩舟町・目的!J5</f>
        <v>7896307</v>
      </c>
      <c r="K5" s="102">
        <f>旧栃木市２・目的!K5+旧岩舟町・目的!K5</f>
        <v>8133381</v>
      </c>
      <c r="L5" s="102">
        <f>旧栃木市２・目的!L5+旧岩舟町・目的!L5</f>
        <v>9575210</v>
      </c>
      <c r="M5" s="102">
        <f>旧栃木市２・目的!M5+旧岩舟町・目的!M5</f>
        <v>8573564</v>
      </c>
      <c r="N5" s="102">
        <f>旧栃木市２・目的!N5+旧岩舟町・目的!N5</f>
        <v>8749879</v>
      </c>
      <c r="O5" s="102">
        <f>旧栃木市２・目的!O5+旧岩舟町・目的!O5</f>
        <v>8514830</v>
      </c>
      <c r="P5" s="102">
        <f>旧栃木市２・目的!P5+旧岩舟町・目的!P5</f>
        <v>9278516</v>
      </c>
      <c r="Q5" s="102">
        <f>旧栃木市２・目的!Q5+旧岩舟町・目的!Q5</f>
        <v>8134710</v>
      </c>
      <c r="R5" s="102">
        <f>旧栃木市２・目的!R5+旧岩舟町・目的!R5</f>
        <v>8505814</v>
      </c>
      <c r="S5" s="102">
        <f>旧栃木市２・目的!S5+旧岩舟町・目的!S5</f>
        <v>8129102</v>
      </c>
      <c r="T5" s="102">
        <f>旧栃木市２・目的!T5+旧岩舟町・目的!T5</f>
        <v>8265445</v>
      </c>
      <c r="U5" s="102">
        <f>旧栃木市２・目的!U5+旧岩舟町・目的!U5</f>
        <v>8223168</v>
      </c>
      <c r="V5" s="102">
        <f>旧栃木市２・目的!V5+旧岩舟町・目的!V5</f>
        <v>10875212</v>
      </c>
      <c r="W5" s="102">
        <f>旧栃木市２・目的!W5+旧岩舟町・目的!W5</f>
        <v>9882671</v>
      </c>
      <c r="X5" s="102">
        <f>旧栃木市２・目的!X5+旧岩舟町・目的!X5</f>
        <v>8378814</v>
      </c>
      <c r="Y5" s="102">
        <f>旧栃木市２・目的!Y5+旧岩舟町・目的!Y5</f>
        <v>8859313</v>
      </c>
      <c r="Z5" s="102">
        <f>旧栃木市２・目的!Z5+旧岩舟町・目的!Z5</f>
        <v>12198811</v>
      </c>
      <c r="AA5" s="135">
        <v>8875361</v>
      </c>
      <c r="AB5" s="135">
        <v>7660908</v>
      </c>
      <c r="AC5" s="135">
        <v>7676253</v>
      </c>
      <c r="AD5" s="135">
        <v>7268429</v>
      </c>
      <c r="AE5" s="135">
        <v>7172473</v>
      </c>
      <c r="AF5" s="135">
        <v>7167777</v>
      </c>
    </row>
    <row r="6" spans="1:32" ht="18" customHeight="1" x14ac:dyDescent="0.15">
      <c r="A6" s="24" t="s">
        <v>94</v>
      </c>
      <c r="B6" s="19">
        <v>2156375</v>
      </c>
      <c r="C6" s="21">
        <v>3459711</v>
      </c>
      <c r="D6" s="102">
        <f>旧栃木市２・目的!D6+旧岩舟町・目的!D6</f>
        <v>6526218</v>
      </c>
      <c r="E6" s="102">
        <f>旧栃木市２・目的!E6+旧岩舟町・目的!E6</f>
        <v>5826391</v>
      </c>
      <c r="F6" s="102">
        <f>旧栃木市２・目的!F6+旧岩舟町・目的!F6</f>
        <v>6911101</v>
      </c>
      <c r="G6" s="102">
        <f>旧栃木市２・目的!G6+旧岩舟町・目的!G6</f>
        <v>7004318</v>
      </c>
      <c r="H6" s="102">
        <f>旧栃木市２・目的!H6+旧岩舟町・目的!H6</f>
        <v>7532113</v>
      </c>
      <c r="I6" s="102">
        <f>旧栃木市２・目的!I6+旧岩舟町・目的!I6</f>
        <v>8342828</v>
      </c>
      <c r="J6" s="102">
        <f>旧栃木市２・目的!J6+旧岩舟町・目的!J6</f>
        <v>8160117</v>
      </c>
      <c r="K6" s="102">
        <f>旧栃木市２・目的!K6+旧岩舟町・目的!K6</f>
        <v>9635878</v>
      </c>
      <c r="L6" s="102">
        <f>旧栃木市２・目的!L6+旧岩舟町・目的!L6</f>
        <v>11905504</v>
      </c>
      <c r="M6" s="102">
        <f>旧栃木市２・目的!M6+旧岩舟町・目的!M6</f>
        <v>9826403</v>
      </c>
      <c r="N6" s="102">
        <f>旧栃木市２・目的!N6+旧岩舟町・目的!N6</f>
        <v>10287392</v>
      </c>
      <c r="O6" s="102">
        <f>旧栃木市２・目的!O6+旧岩舟町・目的!O6</f>
        <v>11278824</v>
      </c>
      <c r="P6" s="102">
        <f>旧栃木市２・目的!P6+旧岩舟町・目的!P6</f>
        <v>11018855</v>
      </c>
      <c r="Q6" s="102">
        <f>旧栃木市２・目的!Q6+旧岩舟町・目的!Q6</f>
        <v>11581840</v>
      </c>
      <c r="R6" s="102">
        <f>旧栃木市２・目的!R6+旧岩舟町・目的!R6</f>
        <v>11679137</v>
      </c>
      <c r="S6" s="102">
        <f>旧栃木市２・目的!S6+旧岩舟町・目的!S6</f>
        <v>12208076</v>
      </c>
      <c r="T6" s="102">
        <f>旧栃木市２・目的!T6+旧岩舟町・目的!T6</f>
        <v>12520535</v>
      </c>
      <c r="U6" s="102">
        <f>旧栃木市２・目的!U6+旧岩舟町・目的!U6</f>
        <v>12866312</v>
      </c>
      <c r="V6" s="102">
        <f>旧栃木市２・目的!V6+旧岩舟町・目的!V6</f>
        <v>13321305</v>
      </c>
      <c r="W6" s="102">
        <f>旧栃木市２・目的!W6+旧岩舟町・目的!W6</f>
        <v>16342186</v>
      </c>
      <c r="X6" s="102">
        <f>旧栃木市２・目的!X6+旧岩舟町・目的!X6</f>
        <v>17998439</v>
      </c>
      <c r="Y6" s="102">
        <f>旧栃木市２・目的!Y6+旧岩舟町・目的!Y6</f>
        <v>17674837</v>
      </c>
      <c r="Z6" s="102">
        <f>旧栃木市２・目的!Z6+旧岩舟町・目的!Z6</f>
        <v>17881391</v>
      </c>
      <c r="AA6" s="135">
        <v>20833484</v>
      </c>
      <c r="AB6" s="135">
        <v>21618956</v>
      </c>
      <c r="AC6" s="135">
        <v>21862096</v>
      </c>
      <c r="AD6" s="135">
        <v>23204848</v>
      </c>
      <c r="AE6" s="135">
        <v>21601222</v>
      </c>
      <c r="AF6" s="135">
        <v>25463091</v>
      </c>
    </row>
    <row r="7" spans="1:32" ht="18" customHeight="1" x14ac:dyDescent="0.15">
      <c r="A7" s="24" t="s">
        <v>103</v>
      </c>
      <c r="B7" s="19">
        <v>1318219</v>
      </c>
      <c r="C7" s="21">
        <v>1462370</v>
      </c>
      <c r="D7" s="102">
        <f>旧栃木市２・目的!D7+旧岩舟町・目的!D7</f>
        <v>3047110</v>
      </c>
      <c r="E7" s="102">
        <f>旧栃木市２・目的!E7+旧岩舟町・目的!E7</f>
        <v>3556376</v>
      </c>
      <c r="F7" s="102">
        <f>旧栃木市２・目的!F7+旧岩舟町・目的!F7</f>
        <v>3440851</v>
      </c>
      <c r="G7" s="102">
        <f>旧栃木市２・目的!G7+旧岩舟町・目的!G7</f>
        <v>4221441</v>
      </c>
      <c r="H7" s="102">
        <f>旧栃木市２・目的!H7+旧岩舟町・目的!H7</f>
        <v>3659120</v>
      </c>
      <c r="I7" s="102">
        <f>旧栃木市２・目的!I7+旧岩舟町・目的!I7</f>
        <v>3888294</v>
      </c>
      <c r="J7" s="102">
        <f>旧栃木市２・目的!J7+旧岩舟町・目的!J7</f>
        <v>3883011</v>
      </c>
      <c r="K7" s="102">
        <f>旧栃木市２・目的!K7+旧岩舟町・目的!K7</f>
        <v>3790798</v>
      </c>
      <c r="L7" s="102">
        <f>旧栃木市２・目的!L7+旧岩舟町・目的!L7</f>
        <v>3746813</v>
      </c>
      <c r="M7" s="102">
        <f>旧栃木市２・目的!M7+旧岩舟町・目的!M7</f>
        <v>3771420</v>
      </c>
      <c r="N7" s="102">
        <f>旧栃木市２・目的!N7+旧岩舟町・目的!N7</f>
        <v>3939473</v>
      </c>
      <c r="O7" s="102">
        <f>旧栃木市２・目的!O7+旧岩舟町・目的!O7</f>
        <v>4359677</v>
      </c>
      <c r="P7" s="102">
        <f>旧栃木市２・目的!P7+旧岩舟町・目的!P7</f>
        <v>4108339</v>
      </c>
      <c r="Q7" s="102">
        <f>旧栃木市２・目的!Q7+旧岩舟町・目的!Q7</f>
        <v>3648075</v>
      </c>
      <c r="R7" s="102">
        <f>旧栃木市２・目的!R7+旧岩舟町・目的!R7</f>
        <v>4108254</v>
      </c>
      <c r="S7" s="102">
        <f>旧栃木市２・目的!S7+旧岩舟町・目的!S7</f>
        <v>4465730</v>
      </c>
      <c r="T7" s="102">
        <f>旧栃木市２・目的!T7+旧岩舟町・目的!T7</f>
        <v>4184195</v>
      </c>
      <c r="U7" s="102">
        <f>旧栃木市２・目的!U7+旧岩舟町・目的!U7</f>
        <v>4411614</v>
      </c>
      <c r="V7" s="102">
        <f>旧栃木市２・目的!V7+旧岩舟町・目的!V7</f>
        <v>4757277</v>
      </c>
      <c r="W7" s="102">
        <f>旧栃木市２・目的!W7+旧岩舟町・目的!W7</f>
        <v>4682877</v>
      </c>
      <c r="X7" s="102">
        <f>旧栃木市２・目的!X7+旧岩舟町・目的!X7</f>
        <v>5284957</v>
      </c>
      <c r="Y7" s="102">
        <f>旧栃木市２・目的!Y7+旧岩舟町・目的!Y7</f>
        <v>6230930</v>
      </c>
      <c r="Z7" s="102">
        <f>旧栃木市２・目的!Z7+旧岩舟町・目的!Z7</f>
        <v>5794882</v>
      </c>
      <c r="AA7" s="135">
        <v>6370892</v>
      </c>
      <c r="AB7" s="135">
        <v>5552405</v>
      </c>
      <c r="AC7" s="135">
        <v>4498402</v>
      </c>
      <c r="AD7" s="135">
        <v>4539298</v>
      </c>
      <c r="AE7" s="135">
        <v>4037647</v>
      </c>
      <c r="AF7" s="135">
        <v>4350444</v>
      </c>
    </row>
    <row r="8" spans="1:32" ht="18" customHeight="1" x14ac:dyDescent="0.15">
      <c r="A8" s="24" t="s">
        <v>104</v>
      </c>
      <c r="B8" s="19">
        <v>319530</v>
      </c>
      <c r="C8" s="21">
        <v>237805</v>
      </c>
      <c r="D8" s="102">
        <f>旧栃木市２・目的!D8+旧岩舟町・目的!D8</f>
        <v>304621</v>
      </c>
      <c r="E8" s="102">
        <f>旧栃木市２・目的!E8+旧岩舟町・目的!E8</f>
        <v>292804</v>
      </c>
      <c r="F8" s="102">
        <f>旧栃木市２・目的!F8+旧岩舟町・目的!F8</f>
        <v>296689</v>
      </c>
      <c r="G8" s="102">
        <f>旧栃木市２・目的!G8+旧岩舟町・目的!G8</f>
        <v>317425</v>
      </c>
      <c r="H8" s="102">
        <f>旧栃木市２・目的!H8+旧岩舟町・目的!H8</f>
        <v>300973</v>
      </c>
      <c r="I8" s="102">
        <f>旧栃木市２・目的!I8+旧岩舟町・目的!I8</f>
        <v>315629</v>
      </c>
      <c r="J8" s="102">
        <f>旧栃木市２・目的!J8+旧岩舟町・目的!J8</f>
        <v>281609</v>
      </c>
      <c r="K8" s="102">
        <f>旧栃木市２・目的!K8+旧岩舟町・目的!K8</f>
        <v>243199</v>
      </c>
      <c r="L8" s="102">
        <f>旧栃木市２・目的!L8+旧岩舟町・目的!L8</f>
        <v>227285</v>
      </c>
      <c r="M8" s="102">
        <f>旧栃木市２・目的!M8+旧岩舟町・目的!M8</f>
        <v>271978</v>
      </c>
      <c r="N8" s="102">
        <f>旧栃木市２・目的!N8+旧岩舟町・目的!N8</f>
        <v>293285</v>
      </c>
      <c r="O8" s="102">
        <f>旧栃木市２・目的!O8+旧岩舟町・目的!O8</f>
        <v>249708</v>
      </c>
      <c r="P8" s="102">
        <f>旧栃木市２・目的!P8+旧岩舟町・目的!P8</f>
        <v>209899</v>
      </c>
      <c r="Q8" s="102">
        <f>旧栃木市２・目的!Q8+旧岩舟町・目的!Q8</f>
        <v>204078</v>
      </c>
      <c r="R8" s="102">
        <f>旧栃木市２・目的!R8+旧岩舟町・目的!R8</f>
        <v>179915</v>
      </c>
      <c r="S8" s="102">
        <f>旧栃木市２・目的!S8+旧岩舟町・目的!S8</f>
        <v>154233</v>
      </c>
      <c r="T8" s="102">
        <f>旧栃木市２・目的!T8+旧岩舟町・目的!T8</f>
        <v>129609</v>
      </c>
      <c r="U8" s="102">
        <f>旧栃木市２・目的!U8+旧岩舟町・目的!U8</f>
        <v>117925</v>
      </c>
      <c r="V8" s="102">
        <f>旧栃木市２・目的!V8+旧岩舟町・目的!V8</f>
        <v>284792</v>
      </c>
      <c r="W8" s="102">
        <f>旧栃木市２・目的!W8+旧岩舟町・目的!W8</f>
        <v>462335</v>
      </c>
      <c r="X8" s="102">
        <f>旧栃木市２・目的!X8+旧岩舟町・目的!X8</f>
        <v>495978</v>
      </c>
      <c r="Y8" s="102">
        <f>旧栃木市２・目的!Y8+旧岩舟町・目的!Y8</f>
        <v>230811</v>
      </c>
      <c r="Z8" s="102">
        <f>旧栃木市２・目的!Z8+旧岩舟町・目的!Z8</f>
        <v>209470</v>
      </c>
      <c r="AA8" s="135">
        <v>126968</v>
      </c>
      <c r="AB8" s="135">
        <v>128896</v>
      </c>
      <c r="AC8" s="135">
        <v>130570</v>
      </c>
      <c r="AD8" s="135">
        <v>115089</v>
      </c>
      <c r="AE8" s="135">
        <v>107108</v>
      </c>
      <c r="AF8" s="135">
        <v>103768</v>
      </c>
    </row>
    <row r="9" spans="1:32" ht="18" customHeight="1" x14ac:dyDescent="0.15">
      <c r="A9" s="24" t="s">
        <v>105</v>
      </c>
      <c r="B9" s="19">
        <v>630337</v>
      </c>
      <c r="C9" s="21">
        <v>540943</v>
      </c>
      <c r="D9" s="102">
        <f>旧栃木市２・目的!D9+旧岩舟町・目的!D9</f>
        <v>2539225</v>
      </c>
      <c r="E9" s="102">
        <f>旧栃木市２・目的!E9+旧岩舟町・目的!E9</f>
        <v>2960200</v>
      </c>
      <c r="F9" s="102">
        <f>旧栃木市２・目的!F9+旧岩舟町・目的!F9</f>
        <v>3766405</v>
      </c>
      <c r="G9" s="102">
        <f>旧栃木市２・目的!G9+旧岩舟町・目的!G9</f>
        <v>3234568</v>
      </c>
      <c r="H9" s="102">
        <f>旧栃木市２・目的!H9+旧岩舟町・目的!H9</f>
        <v>3290369</v>
      </c>
      <c r="I9" s="102">
        <f>旧栃木市２・目的!I9+旧岩舟町・目的!I9</f>
        <v>3641856</v>
      </c>
      <c r="J9" s="102">
        <f>旧栃木市２・目的!J9+旧岩舟町・目的!J9</f>
        <v>3441853</v>
      </c>
      <c r="K9" s="102">
        <f>旧栃木市２・目的!K9+旧岩舟町・目的!K9</f>
        <v>2766626</v>
      </c>
      <c r="L9" s="102">
        <f>旧栃木市２・目的!L9+旧岩舟町・目的!L9</f>
        <v>2695970</v>
      </c>
      <c r="M9" s="102">
        <f>旧栃木市２・目的!M9+旧岩舟町・目的!M9</f>
        <v>2292334</v>
      </c>
      <c r="N9" s="102">
        <f>旧栃木市２・目的!N9+旧岩舟町・目的!N9</f>
        <v>2244334</v>
      </c>
      <c r="O9" s="102">
        <f>旧栃木市２・目的!O9+旧岩舟町・目的!O9</f>
        <v>2061942</v>
      </c>
      <c r="P9" s="102">
        <f>旧栃木市２・目的!P9+旧岩舟町・目的!P9</f>
        <v>2003291</v>
      </c>
      <c r="Q9" s="102">
        <f>旧栃木市２・目的!Q9+旧岩舟町・目的!Q9</f>
        <v>2015531</v>
      </c>
      <c r="R9" s="102">
        <f>旧栃木市２・目的!R9+旧岩舟町・目的!R9</f>
        <v>2097456</v>
      </c>
      <c r="S9" s="102">
        <f>旧栃木市２・目的!S9+旧岩舟町・目的!S9</f>
        <v>1369363</v>
      </c>
      <c r="T9" s="102">
        <f>旧栃木市２・目的!T9+旧岩舟町・目的!T9</f>
        <v>1308772</v>
      </c>
      <c r="U9" s="102">
        <f>旧栃木市２・目的!U9+旧岩舟町・目的!U9</f>
        <v>1134710</v>
      </c>
      <c r="V9" s="102">
        <f>旧栃木市２・目的!V9+旧岩舟町・目的!V9</f>
        <v>1570155</v>
      </c>
      <c r="W9" s="102">
        <f>旧栃木市２・目的!W9+旧岩舟町・目的!W9</f>
        <v>1370578</v>
      </c>
      <c r="X9" s="102">
        <f>旧栃木市２・目的!X9+旧岩舟町・目的!X9</f>
        <v>1792931</v>
      </c>
      <c r="Y9" s="102">
        <f>旧栃木市２・目的!Y9+旧岩舟町・目的!Y9</f>
        <v>1621951</v>
      </c>
      <c r="Z9" s="102">
        <f>旧栃木市２・目的!Z9+旧岩舟町・目的!Z9</f>
        <v>1313748</v>
      </c>
      <c r="AA9" s="135">
        <v>2116253</v>
      </c>
      <c r="AB9" s="135">
        <v>2554683</v>
      </c>
      <c r="AC9" s="135">
        <v>1616816</v>
      </c>
      <c r="AD9" s="135">
        <v>1746970</v>
      </c>
      <c r="AE9" s="135">
        <v>1510496</v>
      </c>
      <c r="AF9" s="135">
        <v>1509649</v>
      </c>
    </row>
    <row r="10" spans="1:32" ht="18" customHeight="1" x14ac:dyDescent="0.15">
      <c r="A10" s="24" t="s">
        <v>106</v>
      </c>
      <c r="B10" s="19">
        <v>781350</v>
      </c>
      <c r="C10" s="21">
        <v>951986</v>
      </c>
      <c r="D10" s="102">
        <f>旧栃木市２・目的!D10+旧岩舟町・目的!D10</f>
        <v>2200694</v>
      </c>
      <c r="E10" s="102">
        <f>旧栃木市２・目的!E10+旧岩舟町・目的!E10</f>
        <v>2655729</v>
      </c>
      <c r="F10" s="102">
        <f>旧栃木市２・目的!F10+旧岩舟町・目的!F10</f>
        <v>2567058</v>
      </c>
      <c r="G10" s="102">
        <f>旧栃木市２・目的!G10+旧岩舟町・目的!G10</f>
        <v>2273929</v>
      </c>
      <c r="H10" s="102">
        <f>旧栃木市２・目的!H10+旧岩舟町・目的!H10</f>
        <v>2981581</v>
      </c>
      <c r="I10" s="102">
        <f>旧栃木市２・目的!I10+旧岩舟町・目的!I10</f>
        <v>2448327</v>
      </c>
      <c r="J10" s="102">
        <f>旧栃木市２・目的!J10+旧岩舟町・目的!J10</f>
        <v>2388151</v>
      </c>
      <c r="K10" s="102">
        <f>旧栃木市２・目的!K10+旧岩舟町・目的!K10</f>
        <v>2971545</v>
      </c>
      <c r="L10" s="102">
        <f>旧栃木市２・目的!L10+旧岩舟町・目的!L10</f>
        <v>2496690</v>
      </c>
      <c r="M10" s="102">
        <f>旧栃木市２・目的!M10+旧岩舟町・目的!M10</f>
        <v>2444193</v>
      </c>
      <c r="N10" s="102">
        <f>旧栃木市２・目的!N10+旧岩舟町・目的!N10</f>
        <v>2512055</v>
      </c>
      <c r="O10" s="102">
        <f>旧栃木市２・目的!O10+旧岩舟町・目的!O10</f>
        <v>2548238</v>
      </c>
      <c r="P10" s="102">
        <f>旧栃木市２・目的!P10+旧岩舟町・目的!P10</f>
        <v>3529836</v>
      </c>
      <c r="Q10" s="102">
        <f>旧栃木市２・目的!Q10+旧岩舟町・目的!Q10</f>
        <v>2947262</v>
      </c>
      <c r="R10" s="102">
        <f>旧栃木市２・目的!R10+旧岩舟町・目的!R10</f>
        <v>2810261</v>
      </c>
      <c r="S10" s="102">
        <f>旧栃木市２・目的!S10+旧岩舟町・目的!S10</f>
        <v>2577679</v>
      </c>
      <c r="T10" s="102">
        <f>旧栃木市２・目的!T10+旧岩舟町・目的!T10</f>
        <v>2346114</v>
      </c>
      <c r="U10" s="102">
        <f>旧栃木市２・目的!U10+旧岩舟町・目的!U10</f>
        <v>2391069</v>
      </c>
      <c r="V10" s="102">
        <f>旧栃木市２・目的!V10+旧岩舟町・目的!V10</f>
        <v>2361997</v>
      </c>
      <c r="W10" s="102">
        <f>旧栃木市２・目的!W10+旧岩舟町・目的!W10</f>
        <v>2241265</v>
      </c>
      <c r="X10" s="102">
        <f>旧栃木市２・目的!X10+旧岩舟町・目的!X10</f>
        <v>3323602</v>
      </c>
      <c r="Y10" s="102">
        <f>旧栃木市２・目的!Y10+旧岩舟町・目的!Y10</f>
        <v>2969641</v>
      </c>
      <c r="Z10" s="102">
        <f>旧栃木市２・目的!Z10+旧岩舟町・目的!Z10</f>
        <v>3491022</v>
      </c>
      <c r="AA10" s="135">
        <v>3711975</v>
      </c>
      <c r="AB10" s="135">
        <v>3807514</v>
      </c>
      <c r="AC10" s="135">
        <v>3402162</v>
      </c>
      <c r="AD10" s="135">
        <v>3557285</v>
      </c>
      <c r="AE10" s="135">
        <v>3524685</v>
      </c>
      <c r="AF10" s="135">
        <v>3261218</v>
      </c>
    </row>
    <row r="11" spans="1:32" ht="18" customHeight="1" x14ac:dyDescent="0.15">
      <c r="A11" s="24" t="s">
        <v>107</v>
      </c>
      <c r="B11" s="19">
        <v>4362091</v>
      </c>
      <c r="C11" s="21">
        <v>5630351</v>
      </c>
      <c r="D11" s="102">
        <f>旧栃木市２・目的!D11+旧岩舟町・目的!D11</f>
        <v>11382298</v>
      </c>
      <c r="E11" s="102">
        <f>旧栃木市２・目的!E11+旧岩舟町・目的!E11</f>
        <v>12251903</v>
      </c>
      <c r="F11" s="102">
        <f>旧栃木市２・目的!F11+旧岩舟町・目的!F11</f>
        <v>11110114</v>
      </c>
      <c r="G11" s="102">
        <f>旧栃木市２・目的!G11+旧岩舟町・目的!G11</f>
        <v>13193004</v>
      </c>
      <c r="H11" s="102">
        <f>旧栃木市２・目的!H11+旧岩舟町・目的!H11</f>
        <v>12582767</v>
      </c>
      <c r="I11" s="102">
        <f>旧栃木市２・目的!I11+旧岩舟町・目的!I11</f>
        <v>10883935</v>
      </c>
      <c r="J11" s="102">
        <f>旧栃木市２・目的!J11+旧岩舟町・目的!J11</f>
        <v>11139038</v>
      </c>
      <c r="K11" s="102">
        <f>旧栃木市２・目的!K11+旧岩舟町・目的!K11</f>
        <v>11853488</v>
      </c>
      <c r="L11" s="102">
        <f>旧栃木市２・目的!L11+旧岩舟町・目的!L11</f>
        <v>11655186</v>
      </c>
      <c r="M11" s="102">
        <f>旧栃木市２・目的!M11+旧岩舟町・目的!M11</f>
        <v>11488029</v>
      </c>
      <c r="N11" s="102">
        <f>旧栃木市２・目的!N11+旧岩舟町・目的!N11</f>
        <v>10304166</v>
      </c>
      <c r="O11" s="102">
        <f>旧栃木市２・目的!O11+旧岩舟町・目的!O11</f>
        <v>9847255</v>
      </c>
      <c r="P11" s="102">
        <f>旧栃木市２・目的!P11+旧岩舟町・目的!P11</f>
        <v>11426066</v>
      </c>
      <c r="Q11" s="102">
        <f>旧栃木市２・目的!Q11+旧岩舟町・目的!Q11</f>
        <v>7988303</v>
      </c>
      <c r="R11" s="102">
        <f>旧栃木市２・目的!R11+旧岩舟町・目的!R11</f>
        <v>6857815</v>
      </c>
      <c r="S11" s="102">
        <f>旧栃木市２・目的!S11+旧岩舟町・目的!S11</f>
        <v>6499492</v>
      </c>
      <c r="T11" s="102">
        <f>旧栃木市２・目的!T11+旧岩舟町・目的!T11</f>
        <v>6307616</v>
      </c>
      <c r="U11" s="102">
        <f>旧栃木市２・目的!U11+旧岩舟町・目的!U11</f>
        <v>5850497</v>
      </c>
      <c r="V11" s="102">
        <f>旧栃木市２・目的!V11+旧岩舟町・目的!V11</f>
        <v>7467767</v>
      </c>
      <c r="W11" s="102">
        <f>旧栃木市２・目的!W11+旧岩舟町・目的!W11</f>
        <v>6575831</v>
      </c>
      <c r="X11" s="102">
        <f>旧栃木市２・目的!X11+旧岩舟町・目的!X11</f>
        <v>6274321</v>
      </c>
      <c r="Y11" s="102">
        <f>旧栃木市２・目的!Y11+旧岩舟町・目的!Y11</f>
        <v>5713919</v>
      </c>
      <c r="Z11" s="102">
        <f>旧栃木市２・目的!Z11+旧岩舟町・目的!Z11</f>
        <v>6363564</v>
      </c>
      <c r="AA11" s="135">
        <v>5667948</v>
      </c>
      <c r="AB11" s="135">
        <v>5632426</v>
      </c>
      <c r="AC11" s="135">
        <v>6010839</v>
      </c>
      <c r="AD11" s="135">
        <v>6406863</v>
      </c>
      <c r="AE11" s="135">
        <v>6877055</v>
      </c>
      <c r="AF11" s="135">
        <v>6511878</v>
      </c>
    </row>
    <row r="12" spans="1:32" ht="18" customHeight="1" x14ac:dyDescent="0.15">
      <c r="A12" s="24" t="s">
        <v>108</v>
      </c>
      <c r="B12" s="19">
        <v>598185</v>
      </c>
      <c r="C12" s="21">
        <v>594168</v>
      </c>
      <c r="D12" s="102">
        <f>旧栃木市２・目的!D12+旧岩舟町・目的!D12</f>
        <v>1467904</v>
      </c>
      <c r="E12" s="102">
        <f>旧栃木市２・目的!E12+旧岩舟町・目的!E12</f>
        <v>1524698</v>
      </c>
      <c r="F12" s="102">
        <f>旧栃木市２・目的!F12+旧岩舟町・目的!F12</f>
        <v>1583905</v>
      </c>
      <c r="G12" s="102">
        <f>旧栃木市２・目的!G12+旧岩舟町・目的!G12</f>
        <v>1625359</v>
      </c>
      <c r="H12" s="102">
        <f>旧栃木市２・目的!H12+旧岩舟町・目的!H12</f>
        <v>1708178</v>
      </c>
      <c r="I12" s="102">
        <f>旧栃木市２・目的!I12+旧岩舟町・目的!I12</f>
        <v>1851385</v>
      </c>
      <c r="J12" s="102">
        <f>旧栃木市２・目的!J12+旧岩舟町・目的!J12</f>
        <v>1835444</v>
      </c>
      <c r="K12" s="102">
        <f>旧栃木市２・目的!K12+旧岩舟町・目的!K12</f>
        <v>2046781</v>
      </c>
      <c r="L12" s="102">
        <f>旧栃木市２・目的!L12+旧岩舟町・目的!L12</f>
        <v>2190760</v>
      </c>
      <c r="M12" s="102">
        <f>旧栃木市２・目的!M12+旧岩舟町・目的!M12</f>
        <v>1983788</v>
      </c>
      <c r="N12" s="102">
        <f>旧栃木市２・目的!N12+旧岩舟町・目的!N12</f>
        <v>1987057</v>
      </c>
      <c r="O12" s="102">
        <f>旧栃木市２・目的!O12+旧岩舟町・目的!O12</f>
        <v>1961416</v>
      </c>
      <c r="P12" s="102">
        <f>旧栃木市２・目的!P12+旧岩舟町・目的!P12</f>
        <v>1902090</v>
      </c>
      <c r="Q12" s="102">
        <f>旧栃木市２・目的!Q12+旧岩舟町・目的!Q12</f>
        <v>1916392</v>
      </c>
      <c r="R12" s="102">
        <f>旧栃木市２・目的!R12+旧岩舟町・目的!R12</f>
        <v>1904627</v>
      </c>
      <c r="S12" s="102">
        <f>旧栃木市２・目的!S12+旧岩舟町・目的!S12</f>
        <v>1920545</v>
      </c>
      <c r="T12" s="102">
        <f>旧栃木市２・目的!T12+旧岩舟町・目的!T12</f>
        <v>1991821</v>
      </c>
      <c r="U12" s="102">
        <f>旧栃木市２・目的!U12+旧岩舟町・目的!U12</f>
        <v>1948894</v>
      </c>
      <c r="V12" s="102">
        <f>旧栃木市２・目的!V12+旧岩舟町・目的!V12</f>
        <v>2073316</v>
      </c>
      <c r="W12" s="102">
        <f>旧栃木市２・目的!W12+旧岩舟町・目的!W12</f>
        <v>2356562</v>
      </c>
      <c r="X12" s="102">
        <f>旧栃木市２・目的!X12+旧岩舟町・目的!X12</f>
        <v>2059123</v>
      </c>
      <c r="Y12" s="102">
        <f>旧栃木市２・目的!Y12+旧岩舟町・目的!Y12</f>
        <v>2016104</v>
      </c>
      <c r="Z12" s="102">
        <f>旧栃木市２・目的!Z12+旧岩舟町・目的!Z12</f>
        <v>2208873</v>
      </c>
      <c r="AA12" s="135">
        <v>2556196</v>
      </c>
      <c r="AB12" s="135">
        <v>2183908</v>
      </c>
      <c r="AC12" s="135">
        <v>2467359</v>
      </c>
      <c r="AD12" s="135">
        <v>2462613</v>
      </c>
      <c r="AE12" s="135">
        <v>2225497</v>
      </c>
      <c r="AF12" s="135">
        <v>2223599</v>
      </c>
    </row>
    <row r="13" spans="1:32" ht="18" customHeight="1" x14ac:dyDescent="0.15">
      <c r="A13" s="24" t="s">
        <v>109</v>
      </c>
      <c r="B13" s="19">
        <v>4498802</v>
      </c>
      <c r="C13" s="21">
        <v>4046567</v>
      </c>
      <c r="D13" s="102">
        <f>旧栃木市２・目的!D13+旧岩舟町・目的!D13</f>
        <v>7716708</v>
      </c>
      <c r="E13" s="102">
        <f>旧栃木市２・目的!E13+旧岩舟町・目的!E13</f>
        <v>10656327</v>
      </c>
      <c r="F13" s="102">
        <f>旧栃木市２・目的!F13+旧岩舟町・目的!F13</f>
        <v>8566232</v>
      </c>
      <c r="G13" s="102">
        <f>旧栃木市２・目的!G13+旧岩舟町・目的!G13</f>
        <v>6466849</v>
      </c>
      <c r="H13" s="102">
        <f>旧栃木市２・目的!H13+旧岩舟町・目的!H13</f>
        <v>6106650</v>
      </c>
      <c r="I13" s="102">
        <f>旧栃木市２・目的!I13+旧岩舟町・目的!I13</f>
        <v>6747415</v>
      </c>
      <c r="J13" s="102">
        <f>旧栃木市２・目的!J13+旧岩舟町・目的!J13</f>
        <v>6413910</v>
      </c>
      <c r="K13" s="102">
        <f>旧栃木市２・目的!K13+旧岩舟町・目的!K13</f>
        <v>6740136</v>
      </c>
      <c r="L13" s="102">
        <f>旧栃木市２・目的!L13+旧岩舟町・目的!L13</f>
        <v>6654752</v>
      </c>
      <c r="M13" s="102">
        <f>旧栃木市２・目的!M13+旧岩舟町・目的!M13</f>
        <v>6882579</v>
      </c>
      <c r="N13" s="102">
        <f>旧栃木市２・目的!N13+旧岩舟町・目的!N13</f>
        <v>7826951</v>
      </c>
      <c r="O13" s="102">
        <f>旧栃木市２・目的!O13+旧岩舟町・目的!O13</f>
        <v>6856325</v>
      </c>
      <c r="P13" s="102">
        <f>旧栃木市２・目的!P13+旧岩舟町・目的!P13</f>
        <v>7747507</v>
      </c>
      <c r="Q13" s="102">
        <f>旧栃木市２・目的!Q13+旧岩舟町・目的!Q13</f>
        <v>6299663</v>
      </c>
      <c r="R13" s="102">
        <f>旧栃木市２・目的!R13+旧岩舟町・目的!R13</f>
        <v>7015422</v>
      </c>
      <c r="S13" s="102">
        <f>旧栃木市２・目的!S13+旧岩舟町・目的!S13</f>
        <v>5904660</v>
      </c>
      <c r="T13" s="102">
        <f>旧栃木市２・目的!T13+旧岩舟町・目的!T13</f>
        <v>5019796</v>
      </c>
      <c r="U13" s="102">
        <f>旧栃木市２・目的!U13+旧岩舟町・目的!U13</f>
        <v>5170312</v>
      </c>
      <c r="V13" s="102">
        <f>旧栃木市２・目的!V13+旧岩舟町・目的!V13</f>
        <v>6848295</v>
      </c>
      <c r="W13" s="102">
        <f>旧栃木市２・目的!W13+旧岩舟町・目的!W13</f>
        <v>7271482</v>
      </c>
      <c r="X13" s="102">
        <f>旧栃木市２・目的!X13+旧岩舟町・目的!X13</f>
        <v>8290683</v>
      </c>
      <c r="Y13" s="102">
        <f>旧栃木市２・目的!Y13+旧岩舟町・目的!Y13</f>
        <v>7820151</v>
      </c>
      <c r="Z13" s="102">
        <f>旧栃木市２・目的!Z13+旧岩舟町・目的!Z13</f>
        <v>7627151</v>
      </c>
      <c r="AA13" s="135">
        <v>7478143</v>
      </c>
      <c r="AB13" s="135">
        <v>9325265</v>
      </c>
      <c r="AC13" s="135">
        <v>8152200</v>
      </c>
      <c r="AD13" s="135">
        <v>6874649</v>
      </c>
      <c r="AE13" s="135">
        <v>6727139</v>
      </c>
      <c r="AF13" s="135">
        <v>7273300</v>
      </c>
    </row>
    <row r="14" spans="1:32" ht="18" customHeight="1" x14ac:dyDescent="0.15">
      <c r="A14" s="24" t="s">
        <v>110</v>
      </c>
      <c r="B14" s="19">
        <v>44039</v>
      </c>
      <c r="C14" s="21">
        <v>0</v>
      </c>
      <c r="D14" s="102">
        <f>旧栃木市２・目的!D14+旧岩舟町・目的!D14</f>
        <v>98079</v>
      </c>
      <c r="E14" s="102">
        <f>旧栃木市２・目的!E14+旧岩舟町・目的!E14</f>
        <v>18395</v>
      </c>
      <c r="F14" s="102">
        <f>旧栃木市２・目的!F14+旧岩舟町・目的!F14</f>
        <v>15190</v>
      </c>
      <c r="G14" s="102">
        <f>旧栃木市２・目的!G14+旧岩舟町・目的!G14</f>
        <v>66201</v>
      </c>
      <c r="H14" s="102">
        <f>旧栃木市２・目的!H14+旧岩舟町・目的!H14</f>
        <v>71442</v>
      </c>
      <c r="I14" s="102">
        <f>旧栃木市２・目的!I14+旧岩舟町・目的!I14</f>
        <v>13284</v>
      </c>
      <c r="J14" s="102">
        <f>旧栃木市２・目的!J14+旧岩舟町・目的!J14</f>
        <v>8713</v>
      </c>
      <c r="K14" s="102">
        <f>旧栃木市２・目的!K14+旧岩舟町・目的!K14</f>
        <v>101005</v>
      </c>
      <c r="L14" s="102">
        <f>旧栃木市２・目的!L14+旧岩舟町・目的!L14</f>
        <v>45488</v>
      </c>
      <c r="M14" s="102">
        <f>旧栃木市２・目的!M14+旧岩舟町・目的!M14</f>
        <v>62772</v>
      </c>
      <c r="N14" s="102">
        <f>旧栃木市２・目的!N14+旧岩舟町・目的!N14</f>
        <v>72611</v>
      </c>
      <c r="O14" s="102">
        <f>旧栃木市２・目的!O14+旧岩舟町・目的!O14</f>
        <v>217285</v>
      </c>
      <c r="P14" s="102">
        <f>旧栃木市２・目的!P14+旧岩舟町・目的!P14</f>
        <v>16822</v>
      </c>
      <c r="Q14" s="102">
        <f>旧栃木市２・目的!Q14+旧岩舟町・目的!Q14</f>
        <v>0</v>
      </c>
      <c r="R14" s="102">
        <f>旧栃木市２・目的!R14+旧岩舟町・目的!R14</f>
        <v>412</v>
      </c>
      <c r="S14" s="102">
        <f>旧栃木市２・目的!S14+旧岩舟町・目的!S14</f>
        <v>0</v>
      </c>
      <c r="T14" s="102">
        <f>旧栃木市２・目的!T14+旧岩舟町・目的!T14</f>
        <v>0</v>
      </c>
      <c r="U14" s="102">
        <f>旧栃木市２・目的!U14+旧岩舟町・目的!U14</f>
        <v>8385</v>
      </c>
      <c r="V14" s="102">
        <f>旧栃木市２・目的!V14+旧岩舟町・目的!V14</f>
        <v>0</v>
      </c>
      <c r="W14" s="102">
        <f>旧栃木市２・目的!W14+旧岩舟町・目的!W14</f>
        <v>2888</v>
      </c>
      <c r="X14" s="102">
        <f>旧栃木市２・目的!X14+旧岩舟町・目的!X14</f>
        <v>134756</v>
      </c>
      <c r="Y14" s="102">
        <f>旧栃木市２・目的!Y14+旧岩舟町・目的!Y14</f>
        <v>6641</v>
      </c>
      <c r="Z14" s="102">
        <f>旧栃木市２・目的!Z14+旧岩舟町・目的!Z14</f>
        <v>0</v>
      </c>
      <c r="AA14" s="135">
        <v>2410</v>
      </c>
      <c r="AB14" s="135">
        <v>721679</v>
      </c>
      <c r="AC14" s="135">
        <v>773102</v>
      </c>
      <c r="AD14" s="135">
        <v>19455</v>
      </c>
      <c r="AE14" s="135">
        <v>0</v>
      </c>
      <c r="AF14" s="135">
        <v>2567454</v>
      </c>
    </row>
    <row r="15" spans="1:32" ht="18" customHeight="1" x14ac:dyDescent="0.15">
      <c r="A15" s="24" t="s">
        <v>111</v>
      </c>
      <c r="B15" s="19">
        <v>1764698</v>
      </c>
      <c r="C15" s="21">
        <v>1851858</v>
      </c>
      <c r="D15" s="102">
        <f>旧栃木市２・目的!D15+旧岩舟町・目的!D15</f>
        <v>3850675</v>
      </c>
      <c r="E15" s="102">
        <f>旧栃木市２・目的!E15+旧岩舟町・目的!E15</f>
        <v>4071932</v>
      </c>
      <c r="F15" s="102">
        <f>旧栃木市２・目的!F15+旧岩舟町・目的!F15</f>
        <v>4298978</v>
      </c>
      <c r="G15" s="102">
        <f>旧栃木市２・目的!G15+旧岩舟町・目的!G15</f>
        <v>4560362</v>
      </c>
      <c r="H15" s="102">
        <f>旧栃木市２・目的!H15+旧岩舟町・目的!H15</f>
        <v>4945436</v>
      </c>
      <c r="I15" s="102">
        <f>旧栃木市２・目的!I15+旧岩舟町・目的!I15</f>
        <v>5324014</v>
      </c>
      <c r="J15" s="102">
        <f>旧栃木市２・目的!J15+旧岩舟町・目的!J15</f>
        <v>5547550</v>
      </c>
      <c r="K15" s="102">
        <f>旧栃木市２・目的!K15+旧岩舟町・目的!K15</f>
        <v>5922019</v>
      </c>
      <c r="L15" s="102">
        <f>旧栃木市２・目的!L15+旧岩舟町・目的!L15</f>
        <v>5722903</v>
      </c>
      <c r="M15" s="102">
        <f>旧栃木市２・目的!M15+旧岩舟町・目的!M15</f>
        <v>5838173</v>
      </c>
      <c r="N15" s="102">
        <f>旧栃木市２・目的!N15+旧岩舟町・目的!N15</f>
        <v>6510516</v>
      </c>
      <c r="O15" s="102">
        <f>旧栃木市２・目的!O15+旧岩舟町・目的!O15</f>
        <v>6165578</v>
      </c>
      <c r="P15" s="102">
        <f>旧栃木市２・目的!P15+旧岩舟町・目的!P15</f>
        <v>5911579</v>
      </c>
      <c r="Q15" s="102">
        <f>旧栃木市２・目的!Q15+旧岩舟町・目的!Q15</f>
        <v>6415326</v>
      </c>
      <c r="R15" s="102">
        <f>旧栃木市２・目的!R15+旧岩舟町・目的!R15</f>
        <v>5759391</v>
      </c>
      <c r="S15" s="102">
        <f>旧栃木市２・目的!S15+旧岩舟町・目的!S15</f>
        <v>5782586</v>
      </c>
      <c r="T15" s="102">
        <f>旧栃木市２・目的!T15+旧岩舟町・目的!T15</f>
        <v>6061513</v>
      </c>
      <c r="U15" s="102">
        <f>旧栃木市２・目的!U15+旧岩舟町・目的!U15</f>
        <v>5925316</v>
      </c>
      <c r="V15" s="102">
        <f>旧栃木市２・目的!V15+旧岩舟町・目的!V15</f>
        <v>5736145</v>
      </c>
      <c r="W15" s="102">
        <f>旧栃木市２・目的!W15+旧岩舟町・目的!W15</f>
        <v>5671170</v>
      </c>
      <c r="X15" s="102">
        <f>旧栃木市２・目的!X15+旧岩舟町・目的!X15</f>
        <v>5716637</v>
      </c>
      <c r="Y15" s="102">
        <f>旧栃木市２・目的!Y15+旧岩舟町・目的!Y15</f>
        <v>5563667</v>
      </c>
      <c r="Z15" s="102">
        <f>旧栃木市２・目的!Z15+旧岩舟町・目的!Z15</f>
        <v>5499552</v>
      </c>
      <c r="AA15" s="135">
        <v>6796278</v>
      </c>
      <c r="AB15" s="135">
        <v>6771274</v>
      </c>
      <c r="AC15" s="135">
        <v>6848025</v>
      </c>
      <c r="AD15" s="135">
        <v>6996318</v>
      </c>
      <c r="AE15" s="135">
        <v>6340414</v>
      </c>
      <c r="AF15" s="135">
        <v>6485223</v>
      </c>
    </row>
    <row r="16" spans="1:32" ht="18" customHeight="1" x14ac:dyDescent="0.15">
      <c r="A16" s="24" t="s">
        <v>81</v>
      </c>
      <c r="B16" s="19">
        <v>0</v>
      </c>
      <c r="C16" s="21">
        <v>516043</v>
      </c>
      <c r="D16" s="102">
        <f>旧栃木市２・目的!D16+旧岩舟町・目的!D16</f>
        <v>407066</v>
      </c>
      <c r="E16" s="102">
        <f>旧栃木市２・目的!E16+旧岩舟町・目的!E16</f>
        <v>702074</v>
      </c>
      <c r="F16" s="102">
        <f>旧栃木市２・目的!F16+旧岩舟町・目的!F16</f>
        <v>604221</v>
      </c>
      <c r="G16" s="102">
        <f>旧栃木市２・目的!G16+旧岩舟町・目的!G16</f>
        <v>682087</v>
      </c>
      <c r="H16" s="102">
        <f>旧栃木市２・目的!H16+旧岩舟町・目的!H16</f>
        <v>411961</v>
      </c>
      <c r="I16" s="102">
        <f>旧栃木市２・目的!I16+旧岩舟町・目的!I16</f>
        <v>621143</v>
      </c>
      <c r="J16" s="102">
        <f>旧栃木市２・目的!J16+旧岩舟町・目的!J16</f>
        <v>102246</v>
      </c>
      <c r="K16" s="102">
        <f>旧栃木市２・目的!K16+旧岩舟町・目的!K16</f>
        <v>81533</v>
      </c>
      <c r="L16" s="102">
        <f>旧栃木市２・目的!L16+旧岩舟町・目的!L16</f>
        <v>726706</v>
      </c>
      <c r="M16" s="102">
        <f>旧栃木市２・目的!M16+旧岩舟町・目的!M16</f>
        <v>19978</v>
      </c>
      <c r="N16" s="102">
        <f>旧栃木市２・目的!N16+旧岩舟町・目的!N16</f>
        <v>68345</v>
      </c>
      <c r="O16" s="102">
        <f>旧栃木市２・目的!O16+旧岩舟町・目的!O16</f>
        <v>65457</v>
      </c>
      <c r="P16" s="102">
        <f>旧栃木市２・目的!P16+旧岩舟町・目的!P16</f>
        <v>285568</v>
      </c>
      <c r="Q16" s="102">
        <f>旧栃木市２・目的!Q16+旧岩舟町・目的!Q16</f>
        <v>1</v>
      </c>
      <c r="R16" s="102">
        <f>旧栃木市２・目的!R16+旧岩舟町・目的!R16</f>
        <v>1</v>
      </c>
      <c r="S16" s="102">
        <f>旧栃木市２・目的!S16+旧岩舟町・目的!S16</f>
        <v>1</v>
      </c>
      <c r="T16" s="102">
        <f>旧栃木市２・目的!T16+旧岩舟町・目的!T16</f>
        <v>1</v>
      </c>
      <c r="U16" s="102">
        <f>旧栃木市２・目的!U16+旧岩舟町・目的!U16</f>
        <v>1</v>
      </c>
      <c r="V16" s="102">
        <f>旧栃木市２・目的!V16+旧岩舟町・目的!V16</f>
        <v>145001</v>
      </c>
      <c r="W16" s="102">
        <f>旧栃木市２・目的!W16+旧岩舟町・目的!W16</f>
        <v>1</v>
      </c>
      <c r="X16" s="102">
        <f>旧栃木市２・目的!X16+旧岩舟町・目的!X16</f>
        <v>0</v>
      </c>
      <c r="Y16" s="102">
        <f>旧栃木市２・目的!Y16+旧岩舟町・目的!Y16</f>
        <v>0</v>
      </c>
      <c r="Z16" s="102">
        <f>旧栃木市２・目的!Z16+旧岩舟町・目的!Z16</f>
        <v>5000</v>
      </c>
      <c r="AA16" s="135">
        <f>旧栃木市２・目的!AA16+旧岩舟町・目的!AA16</f>
        <v>0</v>
      </c>
      <c r="AB16" s="135">
        <f>旧栃木市２・目的!AB16+旧岩舟町・目的!AB16</f>
        <v>0</v>
      </c>
      <c r="AC16" s="135">
        <v>0</v>
      </c>
      <c r="AD16" s="135">
        <v>0</v>
      </c>
      <c r="AE16" s="135">
        <v>0</v>
      </c>
      <c r="AF16" s="135">
        <v>0</v>
      </c>
    </row>
    <row r="17" spans="1:32" ht="18" customHeight="1" x14ac:dyDescent="0.15">
      <c r="A17" s="24" t="s">
        <v>113</v>
      </c>
      <c r="B17" s="19">
        <v>0</v>
      </c>
      <c r="C17" s="21">
        <v>0</v>
      </c>
      <c r="D17" s="102">
        <f>旧栃木市２・目的!D17+旧岩舟町・目的!D17</f>
        <v>0</v>
      </c>
      <c r="E17" s="102">
        <f>旧栃木市２・目的!E17+旧岩舟町・目的!E17</f>
        <v>0</v>
      </c>
      <c r="F17" s="102">
        <f>旧栃木市２・目的!F17+旧岩舟町・目的!F17</f>
        <v>0</v>
      </c>
      <c r="G17" s="102">
        <f>旧栃木市２・目的!G17+旧岩舟町・目的!G17</f>
        <v>0</v>
      </c>
      <c r="H17" s="102">
        <f>旧栃木市２・目的!H17+旧岩舟町・目的!H17</f>
        <v>0</v>
      </c>
      <c r="I17" s="102">
        <f>旧栃木市２・目的!I17+旧岩舟町・目的!I17</f>
        <v>0</v>
      </c>
      <c r="J17" s="102">
        <f>旧栃木市２・目的!J17+旧岩舟町・目的!J17</f>
        <v>0</v>
      </c>
      <c r="K17" s="102">
        <f>旧栃木市２・目的!K17+旧岩舟町・目的!K17</f>
        <v>0</v>
      </c>
      <c r="L17" s="102">
        <f>旧栃木市２・目的!L17+旧岩舟町・目的!L17</f>
        <v>0</v>
      </c>
      <c r="M17" s="102">
        <f>旧栃木市２・目的!M17+旧岩舟町・目的!M17</f>
        <v>0</v>
      </c>
      <c r="N17" s="102">
        <f>旧栃木市２・目的!N17+旧岩舟町・目的!N17</f>
        <v>0</v>
      </c>
      <c r="O17" s="102">
        <f>旧栃木市２・目的!O17+旧岩舟町・目的!O17</f>
        <v>0</v>
      </c>
      <c r="P17" s="102">
        <f>旧栃木市２・目的!P17+旧岩舟町・目的!P17</f>
        <v>0</v>
      </c>
      <c r="Q17" s="102">
        <f>旧栃木市２・目的!Q17+旧岩舟町・目的!Q17</f>
        <v>2</v>
      </c>
      <c r="R17" s="102">
        <f>旧栃木市２・目的!R17+旧岩舟町・目的!R17</f>
        <v>2</v>
      </c>
      <c r="S17" s="102">
        <f>旧栃木市２・目的!S17+旧岩舟町・目的!S17</f>
        <v>2</v>
      </c>
      <c r="T17" s="102">
        <f>旧栃木市２・目的!T17+旧岩舟町・目的!T17</f>
        <v>2</v>
      </c>
      <c r="U17" s="102">
        <f>旧栃木市２・目的!U17+旧岩舟町・目的!U17</f>
        <v>2</v>
      </c>
      <c r="V17" s="102">
        <f>旧栃木市２・目的!V17+旧岩舟町・目的!V17</f>
        <v>1</v>
      </c>
      <c r="W17" s="102">
        <f>旧栃木市２・目的!W17+旧岩舟町・目的!W17</f>
        <v>1</v>
      </c>
      <c r="X17" s="102">
        <f>旧栃木市２・目的!X17+旧岩舟町・目的!X17</f>
        <v>0</v>
      </c>
      <c r="Y17" s="102">
        <f>旧栃木市２・目的!Y17+旧岩舟町・目的!Y17</f>
        <v>0</v>
      </c>
      <c r="Z17" s="102">
        <f>旧栃木市２・目的!Z17+旧岩舟町・目的!Z17</f>
        <v>0</v>
      </c>
      <c r="AA17" s="135">
        <f>旧栃木市２・目的!AA17+旧岩舟町・目的!AA17</f>
        <v>0</v>
      </c>
      <c r="AB17" s="135">
        <f>旧栃木市２・目的!AB17+旧岩舟町・目的!AB17</f>
        <v>0</v>
      </c>
      <c r="AC17" s="135">
        <v>0</v>
      </c>
      <c r="AD17" s="135">
        <v>0</v>
      </c>
      <c r="AE17" s="135">
        <v>0</v>
      </c>
      <c r="AF17" s="135">
        <v>0</v>
      </c>
    </row>
    <row r="18" spans="1:32" ht="18" customHeight="1" x14ac:dyDescent="0.15">
      <c r="A18" s="24" t="s">
        <v>112</v>
      </c>
      <c r="B18" s="19">
        <v>0</v>
      </c>
      <c r="C18" s="21">
        <v>0</v>
      </c>
      <c r="D18" s="102">
        <f>旧栃木市２・目的!D18+旧岩舟町・目的!D18</f>
        <v>0</v>
      </c>
      <c r="E18" s="102">
        <f>旧栃木市２・目的!E18+旧岩舟町・目的!E18</f>
        <v>0</v>
      </c>
      <c r="F18" s="102">
        <f>旧栃木市２・目的!F18+旧岩舟町・目的!F18</f>
        <v>0</v>
      </c>
      <c r="G18" s="102">
        <f>旧栃木市２・目的!G18+旧岩舟町・目的!G18</f>
        <v>0</v>
      </c>
      <c r="H18" s="102">
        <f>旧栃木市２・目的!H18+旧岩舟町・目的!H18</f>
        <v>0</v>
      </c>
      <c r="I18" s="102">
        <f>旧栃木市２・目的!I18+旧岩舟町・目的!I18</f>
        <v>0</v>
      </c>
      <c r="J18" s="102">
        <f>旧栃木市２・目的!J18+旧岩舟町・目的!J18</f>
        <v>0</v>
      </c>
      <c r="K18" s="102">
        <f>旧栃木市２・目的!K18+旧岩舟町・目的!K18</f>
        <v>0</v>
      </c>
      <c r="L18" s="102">
        <f>旧栃木市２・目的!L18+旧岩舟町・目的!L18</f>
        <v>0</v>
      </c>
      <c r="M18" s="102">
        <f>旧栃木市２・目的!M18+旧岩舟町・目的!M18</f>
        <v>0</v>
      </c>
      <c r="N18" s="102">
        <f>旧栃木市２・目的!N18+旧岩舟町・目的!N18</f>
        <v>0</v>
      </c>
      <c r="O18" s="102">
        <f>旧栃木市２・目的!O18+旧岩舟町・目的!O18</f>
        <v>0</v>
      </c>
      <c r="P18" s="102">
        <f>旧栃木市２・目的!P18+旧岩舟町・目的!P18</f>
        <v>0</v>
      </c>
      <c r="Q18" s="102">
        <f>旧栃木市２・目的!Q18+旧岩舟町・目的!Q18</f>
        <v>2</v>
      </c>
      <c r="R18" s="102">
        <f>旧栃木市２・目的!R18+旧岩舟町・目的!R18</f>
        <v>2</v>
      </c>
      <c r="S18" s="102">
        <f>旧栃木市２・目的!S18+旧岩舟町・目的!S18</f>
        <v>2</v>
      </c>
      <c r="T18" s="102">
        <f>旧栃木市２・目的!T18+旧岩舟町・目的!T18</f>
        <v>2</v>
      </c>
      <c r="U18" s="102">
        <f>旧栃木市２・目的!U18+旧岩舟町・目的!U18</f>
        <v>2</v>
      </c>
      <c r="V18" s="102">
        <f>旧栃木市２・目的!V18+旧岩舟町・目的!V18</f>
        <v>1</v>
      </c>
      <c r="W18" s="102">
        <f>旧栃木市２・目的!W18+旧岩舟町・目的!W18</f>
        <v>1</v>
      </c>
      <c r="X18" s="102">
        <f>旧栃木市２・目的!X18+旧岩舟町・目的!X18</f>
        <v>0</v>
      </c>
      <c r="Y18" s="102">
        <f>旧栃木市２・目的!Y18+旧岩舟町・目的!Y18</f>
        <v>0</v>
      </c>
      <c r="Z18" s="102">
        <f>旧栃木市２・目的!Z18+旧岩舟町・目的!Z18</f>
        <v>0</v>
      </c>
      <c r="AA18" s="135">
        <f>旧栃木市２・目的!AA18+旧岩舟町・目的!AA18</f>
        <v>0</v>
      </c>
      <c r="AB18" s="135">
        <f>旧栃木市２・目的!AB18+旧岩舟町・目的!AB18</f>
        <v>0</v>
      </c>
      <c r="AC18" s="135">
        <f>旧栃木市２・目的!AC18+旧岩舟町・目的!AC18</f>
        <v>0</v>
      </c>
      <c r="AD18" s="135">
        <f>旧栃木市２・目的!AD18+旧岩舟町・目的!AD18</f>
        <v>0</v>
      </c>
      <c r="AE18" s="135">
        <f>旧栃木市２・目的!AE18+旧岩舟町・目的!AE18</f>
        <v>0</v>
      </c>
      <c r="AF18" s="135">
        <f>旧栃木市２・目的!AF18+旧岩舟町・目的!AF18</f>
        <v>0</v>
      </c>
    </row>
    <row r="19" spans="1:32" ht="18" customHeight="1" x14ac:dyDescent="0.15">
      <c r="A19" s="24" t="s">
        <v>114</v>
      </c>
      <c r="B19" s="19">
        <f t="shared" ref="B19:G19" si="0">SUM(B4:B18)</f>
        <v>18954311</v>
      </c>
      <c r="C19" s="21">
        <f t="shared" si="0"/>
        <v>22795392</v>
      </c>
      <c r="D19" s="102">
        <f t="shared" si="0"/>
        <v>49468234</v>
      </c>
      <c r="E19" s="102">
        <f t="shared" si="0"/>
        <v>52622083</v>
      </c>
      <c r="F19" s="102">
        <f t="shared" si="0"/>
        <v>51216276</v>
      </c>
      <c r="G19" s="102">
        <f t="shared" si="0"/>
        <v>52294388</v>
      </c>
      <c r="H19" s="102">
        <f t="shared" ref="H19:U19" si="1">SUM(H4:H18)</f>
        <v>52065527</v>
      </c>
      <c r="I19" s="102">
        <f t="shared" si="1"/>
        <v>52298947</v>
      </c>
      <c r="J19" s="102">
        <f t="shared" si="1"/>
        <v>51991209</v>
      </c>
      <c r="K19" s="102">
        <f t="shared" si="1"/>
        <v>55180184</v>
      </c>
      <c r="L19" s="105">
        <f t="shared" si="1"/>
        <v>58512959</v>
      </c>
      <c r="M19" s="105">
        <f t="shared" si="1"/>
        <v>54303274</v>
      </c>
      <c r="N19" s="105">
        <f t="shared" si="1"/>
        <v>55618807</v>
      </c>
      <c r="O19" s="105">
        <f t="shared" si="1"/>
        <v>54932599</v>
      </c>
      <c r="P19" s="105">
        <f t="shared" si="1"/>
        <v>58198239</v>
      </c>
      <c r="Q19" s="105">
        <f t="shared" si="1"/>
        <v>51907891</v>
      </c>
      <c r="R19" s="105">
        <f t="shared" si="1"/>
        <v>51654154</v>
      </c>
      <c r="S19" s="105">
        <f t="shared" si="1"/>
        <v>49749567</v>
      </c>
      <c r="T19" s="105">
        <f t="shared" si="1"/>
        <v>48839586</v>
      </c>
      <c r="U19" s="105">
        <f t="shared" si="1"/>
        <v>48717301</v>
      </c>
      <c r="V19" s="105">
        <f>SUM(V4:V18)</f>
        <v>56083695</v>
      </c>
      <c r="W19" s="105">
        <f>SUM(W4:W18)</f>
        <v>57310016</v>
      </c>
      <c r="X19" s="105">
        <f>SUM(X4:X18)</f>
        <v>60364938</v>
      </c>
      <c r="Y19" s="105">
        <f>SUM(Y4:Y18)</f>
        <v>59243258</v>
      </c>
      <c r="Z19" s="105">
        <f>SUM(Z4:Z18)</f>
        <v>63118195</v>
      </c>
      <c r="AA19" s="141">
        <f t="shared" ref="AA19:AB19" si="2">SUM(AA4:AA18)</f>
        <v>64973284</v>
      </c>
      <c r="AB19" s="141">
        <f t="shared" si="2"/>
        <v>66398864</v>
      </c>
      <c r="AC19" s="141">
        <f t="shared" ref="AC19" si="3">SUM(AC4:AC18)</f>
        <v>63862951</v>
      </c>
      <c r="AD19" s="141">
        <f t="shared" ref="AD19" si="4">SUM(AD4:AD18)</f>
        <v>63602488</v>
      </c>
      <c r="AE19" s="141">
        <f t="shared" ref="AE19:AF19" si="5">SUM(AE4:AE18)</f>
        <v>60507217</v>
      </c>
      <c r="AF19" s="141">
        <f t="shared" si="5"/>
        <v>67294036</v>
      </c>
    </row>
    <row r="20" spans="1:32" ht="18" customHeight="1" x14ac:dyDescent="0.15"/>
    <row r="21" spans="1:32" ht="18" customHeight="1" x14ac:dyDescent="0.15"/>
    <row r="22" spans="1:32" ht="18" customHeight="1" x14ac:dyDescent="0.15"/>
    <row r="23" spans="1:32" ht="18" customHeight="1" x14ac:dyDescent="0.15"/>
    <row r="24" spans="1:32" ht="18" customHeight="1" x14ac:dyDescent="0.15"/>
    <row r="25" spans="1:32" ht="18" customHeight="1" x14ac:dyDescent="0.15"/>
    <row r="26" spans="1:32" ht="18" customHeight="1" x14ac:dyDescent="0.15"/>
    <row r="27" spans="1:32" ht="18" customHeight="1" x14ac:dyDescent="0.15"/>
    <row r="28" spans="1:32" ht="18" customHeight="1" x14ac:dyDescent="0.15"/>
    <row r="29" spans="1:32" ht="12" customHeight="1" x14ac:dyDescent="0.15"/>
    <row r="30" spans="1:32" ht="18" customHeight="1" x14ac:dyDescent="0.2">
      <c r="A30" s="38" t="s">
        <v>102</v>
      </c>
      <c r="L30" s="39"/>
      <c r="M30" s="39"/>
      <c r="P30" s="39"/>
      <c r="Q30" s="39"/>
      <c r="R30" s="39"/>
      <c r="S30" s="39"/>
      <c r="T30" s="39"/>
      <c r="U30" s="39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</row>
    <row r="31" spans="1:32" ht="18" customHeight="1" x14ac:dyDescent="0.2">
      <c r="L31" s="142" t="str">
        <f>旧栃木市２!$M$1</f>
        <v>栃木市</v>
      </c>
      <c r="V31" s="142" t="str">
        <f>旧栃木市２!$M$1</f>
        <v>栃木市</v>
      </c>
      <c r="AF31" s="142" t="str">
        <f>旧栃木市２!$M$1</f>
        <v>栃木市</v>
      </c>
    </row>
    <row r="32" spans="1:32" s="158" customFormat="1" ht="18" customHeight="1" x14ac:dyDescent="0.2">
      <c r="A32" s="156"/>
      <c r="B32" s="156" t="s">
        <v>10</v>
      </c>
      <c r="C32" s="156" t="s">
        <v>85</v>
      </c>
      <c r="D32" s="171" t="s">
        <v>86</v>
      </c>
      <c r="E32" s="171" t="s">
        <v>87</v>
      </c>
      <c r="F32" s="171" t="s">
        <v>88</v>
      </c>
      <c r="G32" s="171" t="s">
        <v>89</v>
      </c>
      <c r="H32" s="171" t="s">
        <v>90</v>
      </c>
      <c r="I32" s="171" t="s">
        <v>91</v>
      </c>
      <c r="J32" s="89" t="s">
        <v>165</v>
      </c>
      <c r="K32" s="89" t="s">
        <v>166</v>
      </c>
      <c r="L32" s="88" t="s">
        <v>83</v>
      </c>
      <c r="M32" s="88" t="s">
        <v>174</v>
      </c>
      <c r="N32" s="88" t="s">
        <v>182</v>
      </c>
      <c r="O32" s="85" t="s">
        <v>186</v>
      </c>
      <c r="P32" s="85" t="s">
        <v>187</v>
      </c>
      <c r="Q32" s="85" t="s">
        <v>192</v>
      </c>
      <c r="R32" s="85" t="s">
        <v>193</v>
      </c>
      <c r="S32" s="85" t="s">
        <v>196</v>
      </c>
      <c r="T32" s="85" t="s">
        <v>197</v>
      </c>
      <c r="U32" s="85" t="s">
        <v>273</v>
      </c>
      <c r="V32" s="85" t="s">
        <v>272</v>
      </c>
      <c r="W32" s="85" t="s">
        <v>274</v>
      </c>
      <c r="X32" s="85" t="s">
        <v>275</v>
      </c>
      <c r="Y32" s="85" t="s">
        <v>286</v>
      </c>
      <c r="Z32" s="85" t="s">
        <v>290</v>
      </c>
      <c r="AA32" s="160" t="s">
        <v>421</v>
      </c>
      <c r="AB32" s="160" t="s">
        <v>423</v>
      </c>
      <c r="AC32" s="160" t="s">
        <v>429</v>
      </c>
      <c r="AD32" s="160" t="s">
        <v>430</v>
      </c>
      <c r="AE32" s="160" t="str">
        <f>AE3</f>
        <v>１８(H30)</v>
      </c>
      <c r="AF32" s="160" t="str">
        <f>AF3</f>
        <v>１９(R１)</v>
      </c>
    </row>
    <row r="33" spans="1:32" s="41" customFormat="1" ht="18" customHeight="1" x14ac:dyDescent="0.15">
      <c r="A33" s="24" t="s">
        <v>93</v>
      </c>
      <c r="B33" s="40">
        <f>B4/B$19*100</f>
        <v>1.5234159658982065</v>
      </c>
      <c r="C33" s="40">
        <f t="shared" ref="C33:L33" si="6">C4/C$19*100</f>
        <v>1.3386389670333372</v>
      </c>
      <c r="D33" s="103">
        <f t="shared" si="6"/>
        <v>1.740525040776673</v>
      </c>
      <c r="E33" s="103">
        <f t="shared" si="6"/>
        <v>1.7293006056031648</v>
      </c>
      <c r="F33" s="103">
        <f t="shared" si="6"/>
        <v>1.7558558923729637</v>
      </c>
      <c r="G33" s="103">
        <f t="shared" si="6"/>
        <v>1.7480441687165362</v>
      </c>
      <c r="H33" s="103">
        <f t="shared" si="6"/>
        <v>1.7255985904070463</v>
      </c>
      <c r="I33" s="103">
        <f t="shared" si="6"/>
        <v>1.7031910795450622</v>
      </c>
      <c r="J33" s="103">
        <f t="shared" si="6"/>
        <v>1.7180981500160921</v>
      </c>
      <c r="K33" s="103">
        <f t="shared" si="6"/>
        <v>1.6197753164433086</v>
      </c>
      <c r="L33" s="103">
        <f t="shared" si="6"/>
        <v>1.486323738985752</v>
      </c>
      <c r="M33" s="103">
        <f t="shared" ref="M33:N47" si="7">M4/M$19*100</f>
        <v>1.5617161499323227</v>
      </c>
      <c r="N33" s="103">
        <f t="shared" si="7"/>
        <v>1.4792532317350857</v>
      </c>
      <c r="O33" s="103">
        <f t="shared" ref="O33:P47" si="8">O4/O$19*100</f>
        <v>1.467369129940493</v>
      </c>
      <c r="P33" s="103">
        <f t="shared" si="8"/>
        <v>1.3056597812177788</v>
      </c>
      <c r="Q33" s="103">
        <f t="shared" ref="Q33:R47" si="9">Q4/Q$19*100</f>
        <v>1.4577860618532932</v>
      </c>
      <c r="R33" s="103">
        <f t="shared" si="9"/>
        <v>1.424173939621584</v>
      </c>
      <c r="S33" s="103">
        <f t="shared" ref="S33:T47" si="10">S4/S$19*100</f>
        <v>1.4836229629898086</v>
      </c>
      <c r="T33" s="103">
        <f t="shared" si="10"/>
        <v>1.4417915008534266</v>
      </c>
      <c r="U33" s="103">
        <f t="shared" ref="U33:V47" si="11">U4/U$19*100</f>
        <v>1.3734217336875867</v>
      </c>
      <c r="V33" s="103">
        <f t="shared" si="11"/>
        <v>1.1454862237589731</v>
      </c>
      <c r="W33" s="103">
        <f t="shared" ref="W33:X47" si="12">W4/W$19*100</f>
        <v>0.78549620366534179</v>
      </c>
      <c r="X33" s="103">
        <f t="shared" si="12"/>
        <v>1.0183013854830762</v>
      </c>
      <c r="Y33" s="103">
        <f t="shared" ref="Y33:Z44" si="13">Y4/Y$19*100</f>
        <v>0.90355091544762778</v>
      </c>
      <c r="Z33" s="103">
        <f t="shared" si="13"/>
        <v>0.83134665051812717</v>
      </c>
      <c r="AA33" s="35">
        <f t="shared" ref="AA33:AB33" si="14">AA4/AA$19*100</f>
        <v>0.67316283412733147</v>
      </c>
      <c r="AB33" s="35">
        <f t="shared" si="14"/>
        <v>0.66409268688693235</v>
      </c>
      <c r="AC33" s="35">
        <f t="shared" ref="AC33" si="15">AC4/AC$19*100</f>
        <v>0.66568643218507073</v>
      </c>
      <c r="AD33" s="35">
        <f t="shared" ref="AD33" si="16">AD4/AD$19*100</f>
        <v>0.64568386066909833</v>
      </c>
      <c r="AE33" s="35">
        <f t="shared" ref="AE33:AF33" si="17">AE4/AE$19*100</f>
        <v>0.63377728974049496</v>
      </c>
      <c r="AF33" s="35">
        <f t="shared" si="17"/>
        <v>0.55968555668142717</v>
      </c>
    </row>
    <row r="34" spans="1:32" s="41" customFormat="1" ht="18" customHeight="1" x14ac:dyDescent="0.15">
      <c r="A34" s="24" t="s">
        <v>92</v>
      </c>
      <c r="B34" s="40">
        <f t="shared" ref="B34:L47" si="18">B5/B$19*100</f>
        <v>11.564292682545938</v>
      </c>
      <c r="C34" s="40">
        <f t="shared" si="18"/>
        <v>14.031090143130681</v>
      </c>
      <c r="D34" s="103">
        <f t="shared" si="18"/>
        <v>18.328184102953827</v>
      </c>
      <c r="E34" s="103">
        <f t="shared" si="18"/>
        <v>13.67346100685524</v>
      </c>
      <c r="F34" s="103">
        <f t="shared" si="18"/>
        <v>13.97260511482717</v>
      </c>
      <c r="G34" s="103">
        <f t="shared" si="18"/>
        <v>14.790719034707891</v>
      </c>
      <c r="H34" s="103">
        <f t="shared" si="18"/>
        <v>14.551845408191106</v>
      </c>
      <c r="I34" s="103">
        <f t="shared" si="18"/>
        <v>14.015742993831214</v>
      </c>
      <c r="J34" s="103">
        <f t="shared" si="18"/>
        <v>15.187773379149542</v>
      </c>
      <c r="K34" s="103">
        <f t="shared" si="18"/>
        <v>14.739677200061529</v>
      </c>
      <c r="L34" s="103">
        <f t="shared" si="18"/>
        <v>16.364255309665676</v>
      </c>
      <c r="M34" s="103">
        <f t="shared" si="7"/>
        <v>15.788300351835142</v>
      </c>
      <c r="N34" s="103">
        <f t="shared" si="7"/>
        <v>15.731871055774354</v>
      </c>
      <c r="O34" s="103">
        <f t="shared" si="8"/>
        <v>15.500504536477511</v>
      </c>
      <c r="P34" s="103">
        <f t="shared" si="8"/>
        <v>15.942949751452101</v>
      </c>
      <c r="Q34" s="103">
        <f t="shared" si="9"/>
        <v>15.67143230689145</v>
      </c>
      <c r="R34" s="103">
        <f t="shared" si="9"/>
        <v>16.466853759718919</v>
      </c>
      <c r="S34" s="103">
        <f t="shared" si="10"/>
        <v>16.340045733463366</v>
      </c>
      <c r="T34" s="103">
        <f t="shared" si="10"/>
        <v>16.923659017093222</v>
      </c>
      <c r="U34" s="103">
        <f t="shared" si="11"/>
        <v>16.879358731305743</v>
      </c>
      <c r="V34" s="103">
        <f t="shared" si="11"/>
        <v>19.391040479768673</v>
      </c>
      <c r="W34" s="103">
        <f t="shared" si="12"/>
        <v>17.244230048723072</v>
      </c>
      <c r="X34" s="103">
        <f t="shared" si="12"/>
        <v>13.880266057756904</v>
      </c>
      <c r="Y34" s="103">
        <f t="shared" si="13"/>
        <v>14.954128620002635</v>
      </c>
      <c r="Z34" s="103">
        <f t="shared" si="13"/>
        <v>19.326932590515302</v>
      </c>
      <c r="AA34" s="35">
        <f t="shared" ref="AA34:AB34" si="19">AA5/AA$19*100</f>
        <v>13.660016015197876</v>
      </c>
      <c r="AB34" s="35">
        <f t="shared" si="19"/>
        <v>11.537709440330184</v>
      </c>
      <c r="AC34" s="35">
        <f t="shared" ref="AC34" si="20">AC5/AC$19*100</f>
        <v>12.019884580654596</v>
      </c>
      <c r="AD34" s="35">
        <f t="shared" ref="AD34" si="21">AD5/AD$19*100</f>
        <v>11.427900430561772</v>
      </c>
      <c r="AE34" s="35">
        <f t="shared" ref="AE34:AF34" si="22">AE5/AE$19*100</f>
        <v>11.853913228235237</v>
      </c>
      <c r="AF34" s="35">
        <f t="shared" si="22"/>
        <v>10.651429793867617</v>
      </c>
    </row>
    <row r="35" spans="1:32" s="41" customFormat="1" ht="18" customHeight="1" x14ac:dyDescent="0.15">
      <c r="A35" s="24" t="s">
        <v>94</v>
      </c>
      <c r="B35" s="40">
        <f t="shared" si="18"/>
        <v>11.376699474858253</v>
      </c>
      <c r="C35" s="40">
        <f t="shared" si="18"/>
        <v>15.17723845240301</v>
      </c>
      <c r="D35" s="103">
        <f t="shared" si="18"/>
        <v>13.192745065449477</v>
      </c>
      <c r="E35" s="103">
        <f t="shared" si="18"/>
        <v>11.072140568817849</v>
      </c>
      <c r="F35" s="103">
        <f t="shared" si="18"/>
        <v>13.49395453898288</v>
      </c>
      <c r="G35" s="103">
        <f t="shared" si="18"/>
        <v>13.394014669413476</v>
      </c>
      <c r="H35" s="103">
        <f t="shared" si="18"/>
        <v>14.466602825320486</v>
      </c>
      <c r="I35" s="103">
        <f t="shared" si="18"/>
        <v>15.952191159795245</v>
      </c>
      <c r="J35" s="103">
        <f t="shared" si="18"/>
        <v>15.695186084247434</v>
      </c>
      <c r="K35" s="103">
        <f t="shared" si="18"/>
        <v>17.462569534019675</v>
      </c>
      <c r="L35" s="103">
        <f t="shared" si="18"/>
        <v>20.346781641994895</v>
      </c>
      <c r="M35" s="103">
        <f t="shared" si="7"/>
        <v>18.09541538876643</v>
      </c>
      <c r="N35" s="103">
        <f t="shared" si="7"/>
        <v>18.49624714172672</v>
      </c>
      <c r="O35" s="103">
        <f t="shared" si="8"/>
        <v>20.532114273347961</v>
      </c>
      <c r="P35" s="103">
        <f t="shared" si="8"/>
        <v>18.933313428951003</v>
      </c>
      <c r="Q35" s="103">
        <f t="shared" si="9"/>
        <v>22.31229159358449</v>
      </c>
      <c r="R35" s="103">
        <f t="shared" si="9"/>
        <v>22.610257056963899</v>
      </c>
      <c r="S35" s="103">
        <f t="shared" si="10"/>
        <v>24.539059807294404</v>
      </c>
      <c r="T35" s="103">
        <f t="shared" si="10"/>
        <v>25.63603835626289</v>
      </c>
      <c r="U35" s="103">
        <f t="shared" si="11"/>
        <v>26.410149445676396</v>
      </c>
      <c r="V35" s="103">
        <f t="shared" si="11"/>
        <v>23.752545191610501</v>
      </c>
      <c r="W35" s="103">
        <f t="shared" si="12"/>
        <v>28.515409941606016</v>
      </c>
      <c r="X35" s="103">
        <f t="shared" si="12"/>
        <v>29.816048183467032</v>
      </c>
      <c r="Y35" s="103">
        <f t="shared" si="13"/>
        <v>29.834343344182724</v>
      </c>
      <c r="Z35" s="103">
        <f t="shared" si="13"/>
        <v>28.330010070788621</v>
      </c>
      <c r="AA35" s="35">
        <f t="shared" ref="AA35:AB35" si="23">AA6/AA$19*100</f>
        <v>32.064692928250324</v>
      </c>
      <c r="AB35" s="35">
        <f t="shared" si="23"/>
        <v>32.559225712054349</v>
      </c>
      <c r="AC35" s="35">
        <f t="shared" ref="AC35" si="24">AC6/AC$19*100</f>
        <v>34.23283086307741</v>
      </c>
      <c r="AD35" s="35">
        <f t="shared" ref="AD35" si="25">AD6/AD$19*100</f>
        <v>36.484182820017985</v>
      </c>
      <c r="AE35" s="35">
        <f t="shared" ref="AE35:AF35" si="26">AE6/AE$19*100</f>
        <v>35.700240518416173</v>
      </c>
      <c r="AF35" s="35">
        <f t="shared" si="26"/>
        <v>37.838555262163204</v>
      </c>
    </row>
    <row r="36" spans="1:32" s="41" customFormat="1" ht="18" customHeight="1" x14ac:dyDescent="0.15">
      <c r="A36" s="24" t="s">
        <v>103</v>
      </c>
      <c r="B36" s="40">
        <f t="shared" si="18"/>
        <v>6.9547186389418219</v>
      </c>
      <c r="C36" s="40">
        <f t="shared" si="18"/>
        <v>6.4152000544671486</v>
      </c>
      <c r="D36" s="103">
        <f t="shared" si="18"/>
        <v>6.1597307071847363</v>
      </c>
      <c r="E36" s="103">
        <f t="shared" si="18"/>
        <v>6.7583337588517729</v>
      </c>
      <c r="F36" s="103">
        <f t="shared" si="18"/>
        <v>6.7182764322810185</v>
      </c>
      <c r="G36" s="103">
        <f t="shared" si="18"/>
        <v>8.0724551169811942</v>
      </c>
      <c r="H36" s="103">
        <f t="shared" si="18"/>
        <v>7.0279131141801372</v>
      </c>
      <c r="I36" s="103">
        <f t="shared" si="18"/>
        <v>7.4347462483326865</v>
      </c>
      <c r="J36" s="103">
        <f t="shared" si="18"/>
        <v>7.4685914689923836</v>
      </c>
      <c r="K36" s="103">
        <f t="shared" si="18"/>
        <v>6.8698538591317497</v>
      </c>
      <c r="L36" s="103">
        <f t="shared" si="18"/>
        <v>6.4033900592858402</v>
      </c>
      <c r="M36" s="103">
        <f t="shared" si="7"/>
        <v>6.9451061090718023</v>
      </c>
      <c r="N36" s="103">
        <f t="shared" si="7"/>
        <v>7.0829872348754268</v>
      </c>
      <c r="O36" s="103">
        <f t="shared" si="8"/>
        <v>7.9364113101584728</v>
      </c>
      <c r="P36" s="103">
        <f t="shared" si="8"/>
        <v>7.0592153140578704</v>
      </c>
      <c r="Q36" s="103">
        <f t="shared" si="9"/>
        <v>7.0279776922549217</v>
      </c>
      <c r="R36" s="103">
        <f t="shared" si="9"/>
        <v>7.9533855108729501</v>
      </c>
      <c r="S36" s="103">
        <f t="shared" si="10"/>
        <v>8.9764198349706241</v>
      </c>
      <c r="T36" s="103">
        <f t="shared" si="10"/>
        <v>8.5672204510496872</v>
      </c>
      <c r="U36" s="103">
        <f t="shared" si="11"/>
        <v>9.0555386062951229</v>
      </c>
      <c r="V36" s="103">
        <f t="shared" si="11"/>
        <v>8.4824600090989009</v>
      </c>
      <c r="W36" s="103">
        <f t="shared" si="12"/>
        <v>8.1711319012718473</v>
      </c>
      <c r="X36" s="103">
        <f t="shared" si="12"/>
        <v>8.7550110628789195</v>
      </c>
      <c r="Y36" s="103">
        <f t="shared" si="13"/>
        <v>10.517534332767452</v>
      </c>
      <c r="Z36" s="103">
        <f t="shared" si="13"/>
        <v>9.1810008191774184</v>
      </c>
      <c r="AA36" s="35">
        <f t="shared" ref="AA36:AB36" si="27">AA7/AA$19*100</f>
        <v>9.8054024789635061</v>
      </c>
      <c r="AB36" s="35">
        <f t="shared" si="27"/>
        <v>8.3621987870153927</v>
      </c>
      <c r="AC36" s="35">
        <f t="shared" ref="AC36" si="28">AC7/AC$19*100</f>
        <v>7.043836730939665</v>
      </c>
      <c r="AD36" s="35">
        <f t="shared" ref="AD36" si="29">AD7/AD$19*100</f>
        <v>7.1369818111517906</v>
      </c>
      <c r="AE36" s="35">
        <f t="shared" ref="AE36:AF36" si="30">AE7/AE$19*100</f>
        <v>6.6730006769275141</v>
      </c>
      <c r="AF36" s="35">
        <f t="shared" si="30"/>
        <v>6.4648284730611199</v>
      </c>
    </row>
    <row r="37" spans="1:32" s="41" customFormat="1" ht="18" customHeight="1" x14ac:dyDescent="0.15">
      <c r="A37" s="24" t="s">
        <v>104</v>
      </c>
      <c r="B37" s="40">
        <f t="shared" si="18"/>
        <v>1.6857906362304595</v>
      </c>
      <c r="C37" s="40">
        <f t="shared" si="18"/>
        <v>1.0432152252525422</v>
      </c>
      <c r="D37" s="103">
        <f t="shared" si="18"/>
        <v>0.61579113578220723</v>
      </c>
      <c r="E37" s="103">
        <f t="shared" si="18"/>
        <v>0.55642799240767415</v>
      </c>
      <c r="F37" s="103">
        <f t="shared" si="18"/>
        <v>0.57928655336049817</v>
      </c>
      <c r="G37" s="103">
        <f t="shared" si="18"/>
        <v>0.60699629948819744</v>
      </c>
      <c r="H37" s="103">
        <f t="shared" si="18"/>
        <v>0.57806579005721004</v>
      </c>
      <c r="I37" s="103">
        <f t="shared" si="18"/>
        <v>0.60350928289244521</v>
      </c>
      <c r="J37" s="103">
        <f t="shared" si="18"/>
        <v>0.54164733887992489</v>
      </c>
      <c r="K37" s="103">
        <f t="shared" si="18"/>
        <v>0.4407361164290427</v>
      </c>
      <c r="L37" s="103">
        <f t="shared" si="18"/>
        <v>0.38843532079791077</v>
      </c>
      <c r="M37" s="103">
        <f t="shared" si="7"/>
        <v>0.50085009607339692</v>
      </c>
      <c r="N37" s="103">
        <f t="shared" si="7"/>
        <v>0.52731264084826557</v>
      </c>
      <c r="O37" s="103">
        <f t="shared" si="8"/>
        <v>0.45457161056588635</v>
      </c>
      <c r="P37" s="103">
        <f t="shared" si="8"/>
        <v>0.36066211556676137</v>
      </c>
      <c r="Q37" s="103">
        <f t="shared" si="9"/>
        <v>0.39315409674417323</v>
      </c>
      <c r="R37" s="103">
        <f t="shared" si="9"/>
        <v>0.34830693384311356</v>
      </c>
      <c r="S37" s="103">
        <f t="shared" si="10"/>
        <v>0.31001877865590266</v>
      </c>
      <c r="T37" s="103">
        <f t="shared" si="10"/>
        <v>0.26537694238440107</v>
      </c>
      <c r="U37" s="103">
        <f t="shared" si="11"/>
        <v>0.24205979719607207</v>
      </c>
      <c r="V37" s="103">
        <f t="shared" si="11"/>
        <v>0.50779821122698854</v>
      </c>
      <c r="W37" s="103">
        <f t="shared" si="12"/>
        <v>0.80672634954420541</v>
      </c>
      <c r="X37" s="103">
        <f t="shared" si="12"/>
        <v>0.82163258413352458</v>
      </c>
      <c r="Y37" s="103">
        <f t="shared" si="13"/>
        <v>0.38959876244483382</v>
      </c>
      <c r="Z37" s="103">
        <f t="shared" si="13"/>
        <v>0.33186943954908721</v>
      </c>
      <c r="AA37" s="35">
        <f t="shared" ref="AA37:AB37" si="31">AA8/AA$19*100</f>
        <v>0.19541570347590864</v>
      </c>
      <c r="AB37" s="35">
        <f t="shared" si="31"/>
        <v>0.19412380308193225</v>
      </c>
      <c r="AC37" s="35">
        <f t="shared" ref="AC37" si="32">AC8/AC$19*100</f>
        <v>0.20445343967897758</v>
      </c>
      <c r="AD37" s="35">
        <f t="shared" ref="AD37" si="33">AD8/AD$19*100</f>
        <v>0.18095046847852869</v>
      </c>
      <c r="AE37" s="35">
        <f t="shared" ref="AE37:AF37" si="34">AE8/AE$19*100</f>
        <v>0.17701690031455256</v>
      </c>
      <c r="AF37" s="35">
        <f t="shared" si="34"/>
        <v>0.15420088639058593</v>
      </c>
    </row>
    <row r="38" spans="1:32" s="41" customFormat="1" ht="18" customHeight="1" x14ac:dyDescent="0.15">
      <c r="A38" s="24" t="s">
        <v>105</v>
      </c>
      <c r="B38" s="40">
        <f t="shared" si="18"/>
        <v>3.3255600797095712</v>
      </c>
      <c r="C38" s="40">
        <f t="shared" si="18"/>
        <v>2.3730366207345766</v>
      </c>
      <c r="D38" s="103">
        <f t="shared" si="18"/>
        <v>5.1330415393442186</v>
      </c>
      <c r="E38" s="103">
        <f t="shared" si="18"/>
        <v>5.6253949506331775</v>
      </c>
      <c r="F38" s="103">
        <f t="shared" si="18"/>
        <v>7.3539220227569837</v>
      </c>
      <c r="G38" s="103">
        <f t="shared" si="18"/>
        <v>6.1853061556050717</v>
      </c>
      <c r="H38" s="103">
        <f t="shared" si="18"/>
        <v>6.3196690585692146</v>
      </c>
      <c r="I38" s="103">
        <f t="shared" si="18"/>
        <v>6.9635359962409948</v>
      </c>
      <c r="J38" s="103">
        <f t="shared" si="18"/>
        <v>6.6200672502153193</v>
      </c>
      <c r="K38" s="103">
        <f t="shared" si="18"/>
        <v>5.0138035059832351</v>
      </c>
      <c r="L38" s="103">
        <f t="shared" si="18"/>
        <v>4.6074750723168867</v>
      </c>
      <c r="M38" s="103">
        <f t="shared" si="7"/>
        <v>4.2213550512626545</v>
      </c>
      <c r="N38" s="103">
        <f t="shared" si="7"/>
        <v>4.0352070119015675</v>
      </c>
      <c r="O38" s="103">
        <f t="shared" si="8"/>
        <v>3.7535853710471625</v>
      </c>
      <c r="P38" s="103">
        <f t="shared" si="8"/>
        <v>3.4421849087220666</v>
      </c>
      <c r="Q38" s="103">
        <f t="shared" si="9"/>
        <v>3.8828990374507799</v>
      </c>
      <c r="R38" s="103">
        <f t="shared" si="9"/>
        <v>4.0605756508953759</v>
      </c>
      <c r="S38" s="103">
        <f t="shared" si="10"/>
        <v>2.7525123987511289</v>
      </c>
      <c r="T38" s="103">
        <f t="shared" si="10"/>
        <v>2.67973606492078</v>
      </c>
      <c r="U38" s="103">
        <f t="shared" si="11"/>
        <v>2.3291725459093064</v>
      </c>
      <c r="V38" s="103">
        <f t="shared" si="11"/>
        <v>2.799663966505773</v>
      </c>
      <c r="W38" s="103">
        <f t="shared" si="12"/>
        <v>2.3915156471078283</v>
      </c>
      <c r="X38" s="103">
        <f t="shared" si="12"/>
        <v>2.9701529719122712</v>
      </c>
      <c r="Y38" s="103">
        <f t="shared" si="13"/>
        <v>2.737781571702218</v>
      </c>
      <c r="Z38" s="103">
        <f t="shared" si="13"/>
        <v>2.0814093305424848</v>
      </c>
      <c r="AA38" s="35">
        <f t="shared" ref="AA38:AB38" si="35">AA9/AA$19*100</f>
        <v>3.2571125695293466</v>
      </c>
      <c r="AB38" s="35">
        <f t="shared" si="35"/>
        <v>3.8474799809828069</v>
      </c>
      <c r="AC38" s="35">
        <f t="shared" ref="AC38" si="36">AC9/AC$19*100</f>
        <v>2.5316963508310164</v>
      </c>
      <c r="AD38" s="35">
        <f t="shared" ref="AD38" si="37">AD9/AD$19*100</f>
        <v>2.7467007265501939</v>
      </c>
      <c r="AE38" s="35">
        <f t="shared" ref="AE38:AF38" si="38">AE9/AE$19*100</f>
        <v>2.496389810822071</v>
      </c>
      <c r="AF38" s="35">
        <f t="shared" si="38"/>
        <v>2.2433622498136385</v>
      </c>
    </row>
    <row r="39" spans="1:32" s="41" customFormat="1" ht="18" customHeight="1" x14ac:dyDescent="0.15">
      <c r="A39" s="24" t="s">
        <v>106</v>
      </c>
      <c r="B39" s="40">
        <f t="shared" si="18"/>
        <v>4.1222812055790374</v>
      </c>
      <c r="C39" s="40">
        <f t="shared" si="18"/>
        <v>4.1762212292730041</v>
      </c>
      <c r="D39" s="103">
        <f t="shared" si="18"/>
        <v>4.4487013625754264</v>
      </c>
      <c r="E39" s="103">
        <f t="shared" si="18"/>
        <v>5.0467956580130053</v>
      </c>
      <c r="F39" s="103">
        <f t="shared" si="18"/>
        <v>5.0121918274573494</v>
      </c>
      <c r="G39" s="103">
        <f t="shared" si="18"/>
        <v>4.3483231890963143</v>
      </c>
      <c r="H39" s="103">
        <f t="shared" si="18"/>
        <v>5.7265933368925657</v>
      </c>
      <c r="I39" s="103">
        <f t="shared" si="18"/>
        <v>4.6814078302570801</v>
      </c>
      <c r="J39" s="103">
        <f t="shared" si="18"/>
        <v>4.5933746222366167</v>
      </c>
      <c r="K39" s="103">
        <f t="shared" si="18"/>
        <v>5.3851668925206919</v>
      </c>
      <c r="L39" s="103">
        <f t="shared" si="18"/>
        <v>4.2669009441139352</v>
      </c>
      <c r="M39" s="103">
        <f t="shared" si="7"/>
        <v>4.5010048565395895</v>
      </c>
      <c r="N39" s="103">
        <f t="shared" si="7"/>
        <v>4.5165567826724509</v>
      </c>
      <c r="O39" s="103">
        <f t="shared" si="8"/>
        <v>4.6388447777611983</v>
      </c>
      <c r="P39" s="103">
        <f t="shared" si="8"/>
        <v>6.0651938282874855</v>
      </c>
      <c r="Q39" s="103">
        <f t="shared" si="9"/>
        <v>5.6778689005107141</v>
      </c>
      <c r="R39" s="103">
        <f t="shared" si="9"/>
        <v>5.4405324303636835</v>
      </c>
      <c r="S39" s="103">
        <f t="shared" si="10"/>
        <v>5.1813094172256813</v>
      </c>
      <c r="T39" s="103">
        <f t="shared" si="10"/>
        <v>4.8037139381156919</v>
      </c>
      <c r="U39" s="103">
        <f t="shared" si="11"/>
        <v>4.9080489906450273</v>
      </c>
      <c r="V39" s="103">
        <f t="shared" si="11"/>
        <v>4.2115573875794023</v>
      </c>
      <c r="W39" s="103">
        <f t="shared" si="12"/>
        <v>3.9107736420802954</v>
      </c>
      <c r="X39" s="103">
        <f t="shared" si="12"/>
        <v>5.5058484446716403</v>
      </c>
      <c r="Y39" s="103">
        <f t="shared" si="13"/>
        <v>5.0126227021478122</v>
      </c>
      <c r="Z39" s="103">
        <f t="shared" si="13"/>
        <v>5.530928126192455</v>
      </c>
      <c r="AA39" s="35">
        <f t="shared" ref="AA39:AB39" si="39">AA10/AA$19*100</f>
        <v>5.7130789325655762</v>
      </c>
      <c r="AB39" s="35">
        <f t="shared" si="39"/>
        <v>5.7343059363184281</v>
      </c>
      <c r="AC39" s="35">
        <f t="shared" ref="AC39" si="40">AC10/AC$19*100</f>
        <v>5.3272859251367821</v>
      </c>
      <c r="AD39" s="35">
        <f t="shared" ref="AD39" si="41">AD10/AD$19*100</f>
        <v>5.5929966135915947</v>
      </c>
      <c r="AE39" s="35">
        <f t="shared" ref="AE39:AF39" si="42">AE10/AE$19*100</f>
        <v>5.82523073239346</v>
      </c>
      <c r="AF39" s="35">
        <f t="shared" si="42"/>
        <v>4.8462214392966416</v>
      </c>
    </row>
    <row r="40" spans="1:32" s="41" customFormat="1" ht="18" customHeight="1" x14ac:dyDescent="0.15">
      <c r="A40" s="24" t="s">
        <v>107</v>
      </c>
      <c r="B40" s="40">
        <f t="shared" si="18"/>
        <v>23.013714399853416</v>
      </c>
      <c r="C40" s="40">
        <f t="shared" si="18"/>
        <v>24.699513831567362</v>
      </c>
      <c r="D40" s="103">
        <f t="shared" si="18"/>
        <v>23.009307346609543</v>
      </c>
      <c r="E40" s="103">
        <f t="shared" si="18"/>
        <v>23.282816455593366</v>
      </c>
      <c r="F40" s="103">
        <f t="shared" si="18"/>
        <v>21.692545549387464</v>
      </c>
      <c r="G40" s="103">
        <f t="shared" si="18"/>
        <v>25.228336164867248</v>
      </c>
      <c r="H40" s="103">
        <f t="shared" si="18"/>
        <v>24.16717495244022</v>
      </c>
      <c r="I40" s="103">
        <f t="shared" si="18"/>
        <v>20.811002179451147</v>
      </c>
      <c r="J40" s="103">
        <f t="shared" si="18"/>
        <v>21.424848958599902</v>
      </c>
      <c r="K40" s="103">
        <f t="shared" si="18"/>
        <v>21.481421663979951</v>
      </c>
      <c r="L40" s="103">
        <f t="shared" si="18"/>
        <v>19.918982391575856</v>
      </c>
      <c r="M40" s="103">
        <f t="shared" si="7"/>
        <v>21.155315607674041</v>
      </c>
      <c r="N40" s="103">
        <f t="shared" si="7"/>
        <v>18.526406005076666</v>
      </c>
      <c r="O40" s="103">
        <f t="shared" si="8"/>
        <v>17.926067907327671</v>
      </c>
      <c r="P40" s="103">
        <f t="shared" si="8"/>
        <v>19.633009857909961</v>
      </c>
      <c r="Q40" s="103">
        <f t="shared" si="9"/>
        <v>15.389380778348324</v>
      </c>
      <c r="R40" s="103">
        <f t="shared" si="9"/>
        <v>13.276405611056955</v>
      </c>
      <c r="S40" s="103">
        <f t="shared" si="10"/>
        <v>13.06441923404077</v>
      </c>
      <c r="T40" s="103">
        <f t="shared" si="10"/>
        <v>12.914966150613971</v>
      </c>
      <c r="U40" s="103">
        <f t="shared" si="11"/>
        <v>12.00907455854338</v>
      </c>
      <c r="V40" s="103">
        <f t="shared" si="11"/>
        <v>13.315397639189072</v>
      </c>
      <c r="W40" s="103">
        <f t="shared" si="12"/>
        <v>11.474139180139122</v>
      </c>
      <c r="X40" s="103">
        <f t="shared" si="12"/>
        <v>10.393982347832445</v>
      </c>
      <c r="Y40" s="103">
        <f t="shared" si="13"/>
        <v>9.6448426249616457</v>
      </c>
      <c r="Z40" s="103">
        <f t="shared" si="13"/>
        <v>10.081980322789649</v>
      </c>
      <c r="AA40" s="35">
        <f t="shared" ref="AA40:AB40" si="43">AA11/AA$19*100</f>
        <v>8.7235054949662079</v>
      </c>
      <c r="AB40" s="35">
        <f t="shared" si="43"/>
        <v>8.4827144030656907</v>
      </c>
      <c r="AC40" s="35">
        <f t="shared" ref="AC40" si="44">AC11/AC$19*100</f>
        <v>9.4120909007164428</v>
      </c>
      <c r="AD40" s="35">
        <f t="shared" ref="AD40" si="45">AD11/AD$19*100</f>
        <v>10.073289900231575</v>
      </c>
      <c r="AE40" s="35">
        <f t="shared" ref="AE40:AF40" si="46">AE11/AE$19*100</f>
        <v>11.365677254665341</v>
      </c>
      <c r="AF40" s="35">
        <f t="shared" si="46"/>
        <v>9.6767535238932609</v>
      </c>
    </row>
    <row r="41" spans="1:32" s="41" customFormat="1" ht="18" customHeight="1" x14ac:dyDescent="0.15">
      <c r="A41" s="24" t="s">
        <v>108</v>
      </c>
      <c r="B41" s="40">
        <f t="shared" si="18"/>
        <v>3.1559311230041547</v>
      </c>
      <c r="C41" s="40">
        <f t="shared" si="18"/>
        <v>2.6065267927833835</v>
      </c>
      <c r="D41" s="103">
        <f t="shared" si="18"/>
        <v>2.9673668965017024</v>
      </c>
      <c r="E41" s="103">
        <f t="shared" si="18"/>
        <v>2.897448966434871</v>
      </c>
      <c r="F41" s="103">
        <f t="shared" si="18"/>
        <v>3.0925813505066242</v>
      </c>
      <c r="G41" s="103">
        <f t="shared" si="18"/>
        <v>3.1080945052842002</v>
      </c>
      <c r="H41" s="103">
        <f t="shared" si="18"/>
        <v>3.2808234131578082</v>
      </c>
      <c r="I41" s="103">
        <f t="shared" si="18"/>
        <v>3.5400043522864815</v>
      </c>
      <c r="J41" s="103">
        <f t="shared" si="18"/>
        <v>3.530296823834199</v>
      </c>
      <c r="K41" s="103">
        <f t="shared" si="18"/>
        <v>3.7092681677175996</v>
      </c>
      <c r="L41" s="103">
        <f t="shared" si="18"/>
        <v>3.744059499708432</v>
      </c>
      <c r="M41" s="103">
        <f t="shared" si="7"/>
        <v>3.6531646323939877</v>
      </c>
      <c r="N41" s="103">
        <f t="shared" si="7"/>
        <v>3.5726350620932954</v>
      </c>
      <c r="O41" s="103">
        <f t="shared" si="8"/>
        <v>3.5705865655473539</v>
      </c>
      <c r="P41" s="103">
        <f t="shared" si="8"/>
        <v>3.2682947674756964</v>
      </c>
      <c r="Q41" s="103">
        <f t="shared" si="9"/>
        <v>3.6919088082388094</v>
      </c>
      <c r="R41" s="103">
        <f t="shared" si="9"/>
        <v>3.6872678236100818</v>
      </c>
      <c r="S41" s="103">
        <f t="shared" si="10"/>
        <v>3.8604255590807455</v>
      </c>
      <c r="T41" s="103">
        <f t="shared" si="10"/>
        <v>4.0782921460472661</v>
      </c>
      <c r="U41" s="103">
        <f t="shared" si="11"/>
        <v>4.0004145549853014</v>
      </c>
      <c r="V41" s="103">
        <f t="shared" si="11"/>
        <v>3.6968248971470228</v>
      </c>
      <c r="W41" s="103">
        <f t="shared" si="12"/>
        <v>4.1119548806268007</v>
      </c>
      <c r="X41" s="103">
        <f t="shared" si="12"/>
        <v>3.4111241860299764</v>
      </c>
      <c r="Y41" s="103">
        <f t="shared" si="13"/>
        <v>3.4030944078058636</v>
      </c>
      <c r="Z41" s="103">
        <f t="shared" si="13"/>
        <v>3.4995820143462595</v>
      </c>
      <c r="AA41" s="35">
        <f t="shared" ref="AA41:AB41" si="47">AA12/AA$19*100</f>
        <v>3.934226258287945</v>
      </c>
      <c r="AB41" s="35">
        <f t="shared" si="47"/>
        <v>3.2890743431996063</v>
      </c>
      <c r="AC41" s="35">
        <f t="shared" ref="AC41" si="48">AC12/AC$19*100</f>
        <v>3.8635217467479701</v>
      </c>
      <c r="AD41" s="35">
        <f t="shared" ref="AD41" si="49">AD12/AD$19*100</f>
        <v>3.871881552809695</v>
      </c>
      <c r="AE41" s="35">
        <f t="shared" ref="AE41:AF41" si="50">AE12/AE$19*100</f>
        <v>3.6780686839389753</v>
      </c>
      <c r="AF41" s="35">
        <f t="shared" si="50"/>
        <v>3.3043032223539095</v>
      </c>
    </row>
    <row r="42" spans="1:32" s="41" customFormat="1" ht="18" customHeight="1" x14ac:dyDescent="0.15">
      <c r="A42" s="24" t="s">
        <v>109</v>
      </c>
      <c r="B42" s="40">
        <f t="shared" si="18"/>
        <v>23.734980395752714</v>
      </c>
      <c r="C42" s="40">
        <f t="shared" si="18"/>
        <v>17.751688586886331</v>
      </c>
      <c r="D42" s="103">
        <f t="shared" si="18"/>
        <v>15.599319757402297</v>
      </c>
      <c r="E42" s="103">
        <f t="shared" si="18"/>
        <v>20.250674987533277</v>
      </c>
      <c r="F42" s="103">
        <f t="shared" si="18"/>
        <v>16.725604961985134</v>
      </c>
      <c r="G42" s="103">
        <f t="shared" si="18"/>
        <v>12.366238992987164</v>
      </c>
      <c r="H42" s="103">
        <f t="shared" si="18"/>
        <v>11.728777853338544</v>
      </c>
      <c r="I42" s="103">
        <f t="shared" si="18"/>
        <v>12.901626872143336</v>
      </c>
      <c r="J42" s="103">
        <f t="shared" si="18"/>
        <v>12.336527892628926</v>
      </c>
      <c r="K42" s="103">
        <f t="shared" si="18"/>
        <v>12.214776231989367</v>
      </c>
      <c r="L42" s="103">
        <f t="shared" si="18"/>
        <v>11.37312505422944</v>
      </c>
      <c r="M42" s="103">
        <f t="shared" si="7"/>
        <v>12.674335252787888</v>
      </c>
      <c r="N42" s="103">
        <f t="shared" si="7"/>
        <v>14.07248990435915</v>
      </c>
      <c r="O42" s="103">
        <f t="shared" si="8"/>
        <v>12.481340997537728</v>
      </c>
      <c r="P42" s="103">
        <f t="shared" si="8"/>
        <v>13.312270496706955</v>
      </c>
      <c r="Q42" s="103">
        <f t="shared" si="9"/>
        <v>12.13623377609389</v>
      </c>
      <c r="R42" s="103">
        <f t="shared" si="9"/>
        <v>13.581525311594495</v>
      </c>
      <c r="S42" s="103">
        <f t="shared" si="10"/>
        <v>11.86876661660191</v>
      </c>
      <c r="T42" s="103">
        <f t="shared" si="10"/>
        <v>10.278129712237938</v>
      </c>
      <c r="U42" s="103">
        <f t="shared" si="11"/>
        <v>10.612886785333203</v>
      </c>
      <c r="V42" s="103">
        <f t="shared" si="11"/>
        <v>12.210848447128884</v>
      </c>
      <c r="W42" s="103">
        <f t="shared" si="12"/>
        <v>12.687977612848686</v>
      </c>
      <c r="X42" s="103">
        <f t="shared" si="12"/>
        <v>13.734269055324798</v>
      </c>
      <c r="Y42" s="103">
        <f t="shared" si="13"/>
        <v>13.200069111661616</v>
      </c>
      <c r="Z42" s="103">
        <f t="shared" si="13"/>
        <v>12.083918115845993</v>
      </c>
      <c r="AA42" s="35">
        <f t="shared" ref="AA42:AB42" si="51">AA13/AA$19*100</f>
        <v>11.509565993308881</v>
      </c>
      <c r="AB42" s="35">
        <f t="shared" si="51"/>
        <v>14.044314071397364</v>
      </c>
      <c r="AC42" s="35">
        <f t="shared" ref="AC42" si="52">AC13/AC$19*100</f>
        <v>12.765147667542015</v>
      </c>
      <c r="AD42" s="35">
        <f t="shared" ref="AD42" si="53">AD13/AD$19*100</f>
        <v>10.808773707091458</v>
      </c>
      <c r="AE42" s="35">
        <f t="shared" ref="AE42:AF42" si="54">AE13/AE$19*100</f>
        <v>11.117911769103509</v>
      </c>
      <c r="AF42" s="35">
        <f t="shared" si="54"/>
        <v>10.808238637967857</v>
      </c>
    </row>
    <row r="43" spans="1:32" s="41" customFormat="1" ht="18" customHeight="1" x14ac:dyDescent="0.15">
      <c r="A43" s="24" t="s">
        <v>110</v>
      </c>
      <c r="B43" s="40">
        <f t="shared" si="18"/>
        <v>0.23234292188199299</v>
      </c>
      <c r="C43" s="40">
        <f t="shared" si="18"/>
        <v>0</v>
      </c>
      <c r="D43" s="103">
        <f t="shared" si="18"/>
        <v>0.19826662904521719</v>
      </c>
      <c r="E43" s="103">
        <f t="shared" si="18"/>
        <v>3.4956807011991525E-2</v>
      </c>
      <c r="F43" s="103">
        <f t="shared" si="18"/>
        <v>2.9658540577999069E-2</v>
      </c>
      <c r="G43" s="103">
        <f t="shared" si="18"/>
        <v>0.12659293383450629</v>
      </c>
      <c r="H43" s="103">
        <f t="shared" si="18"/>
        <v>0.13721555147228223</v>
      </c>
      <c r="I43" s="103">
        <f t="shared" si="18"/>
        <v>2.5400128993036893E-2</v>
      </c>
      <c r="J43" s="103">
        <f t="shared" si="18"/>
        <v>1.6758602401417518E-2</v>
      </c>
      <c r="K43" s="103">
        <f t="shared" si="18"/>
        <v>0.1830457832471164</v>
      </c>
      <c r="L43" s="103">
        <f t="shared" si="18"/>
        <v>7.7740043876434281E-2</v>
      </c>
      <c r="M43" s="103">
        <f t="shared" si="7"/>
        <v>0.11559524016912866</v>
      </c>
      <c r="N43" s="103">
        <f t="shared" si="7"/>
        <v>0.13055116410533579</v>
      </c>
      <c r="O43" s="103">
        <f t="shared" si="8"/>
        <v>0.39554837010351535</v>
      </c>
      <c r="P43" s="103">
        <f t="shared" si="8"/>
        <v>2.8904654658021528E-2</v>
      </c>
      <c r="Q43" s="103">
        <f t="shared" si="9"/>
        <v>0</v>
      </c>
      <c r="R43" s="103">
        <f t="shared" si="9"/>
        <v>7.9761252115367139E-4</v>
      </c>
      <c r="S43" s="103">
        <f t="shared" si="10"/>
        <v>0</v>
      </c>
      <c r="T43" s="103">
        <f t="shared" si="10"/>
        <v>0</v>
      </c>
      <c r="U43" s="103">
        <f t="shared" si="11"/>
        <v>1.7211544621488779E-2</v>
      </c>
      <c r="V43" s="103">
        <f t="shared" si="11"/>
        <v>0</v>
      </c>
      <c r="W43" s="103">
        <f t="shared" si="12"/>
        <v>5.0392587571429044E-3</v>
      </c>
      <c r="X43" s="103">
        <f t="shared" si="12"/>
        <v>0.22323554776118548</v>
      </c>
      <c r="Y43" s="103">
        <f t="shared" si="13"/>
        <v>1.1209714361083922E-2</v>
      </c>
      <c r="Z43" s="103">
        <f t="shared" si="13"/>
        <v>0</v>
      </c>
      <c r="AA43" s="35">
        <f t="shared" ref="AA43:AB43" si="55">AA14/AA$19*100</f>
        <v>3.7092168528837176E-3</v>
      </c>
      <c r="AB43" s="35">
        <f t="shared" si="55"/>
        <v>1.0868845587478726</v>
      </c>
      <c r="AC43" s="35">
        <f t="shared" ref="AC43" si="56">AC14/AC$19*100</f>
        <v>1.2105641657555097</v>
      </c>
      <c r="AD43" s="35">
        <f t="shared" ref="AD43" si="57">AD14/AD$19*100</f>
        <v>3.0588426037673241E-2</v>
      </c>
      <c r="AE43" s="35">
        <f t="shared" ref="AE43:AF43" si="58">AE14/AE$19*100</f>
        <v>0</v>
      </c>
      <c r="AF43" s="35">
        <f t="shared" si="58"/>
        <v>3.815277181472664</v>
      </c>
    </row>
    <row r="44" spans="1:32" s="41" customFormat="1" ht="18" customHeight="1" x14ac:dyDescent="0.15">
      <c r="A44" s="24" t="s">
        <v>111</v>
      </c>
      <c r="B44" s="40">
        <f t="shared" si="18"/>
        <v>9.3102724757444353</v>
      </c>
      <c r="C44" s="40">
        <f t="shared" si="18"/>
        <v>8.1238260785337655</v>
      </c>
      <c r="D44" s="103">
        <f t="shared" si="18"/>
        <v>7.7841367856390429</v>
      </c>
      <c r="E44" s="103">
        <f t="shared" si="18"/>
        <v>7.7380669252488543</v>
      </c>
      <c r="F44" s="103">
        <f t="shared" si="18"/>
        <v>8.3937731044717108</v>
      </c>
      <c r="G44" s="103">
        <f t="shared" si="18"/>
        <v>8.7205571657134602</v>
      </c>
      <c r="H44" s="103">
        <f t="shared" si="18"/>
        <v>9.4984844770705958</v>
      </c>
      <c r="I44" s="103">
        <f t="shared" si="18"/>
        <v>10.179964044017941</v>
      </c>
      <c r="J44" s="103">
        <f t="shared" si="18"/>
        <v>10.67016925880681</v>
      </c>
      <c r="K44" s="103">
        <f t="shared" si="18"/>
        <v>10.732147975439879</v>
      </c>
      <c r="L44" s="103">
        <f t="shared" si="18"/>
        <v>9.7805735649089289</v>
      </c>
      <c r="M44" s="103">
        <f t="shared" si="7"/>
        <v>10.751051584845509</v>
      </c>
      <c r="N44" s="103">
        <f t="shared" si="7"/>
        <v>11.705601668155161</v>
      </c>
      <c r="O44" s="103">
        <f t="shared" si="8"/>
        <v>11.223896397110211</v>
      </c>
      <c r="P44" s="103">
        <f t="shared" si="8"/>
        <v>10.157659581417919</v>
      </c>
      <c r="Q44" s="103">
        <f t="shared" si="9"/>
        <v>12.359057315582326</v>
      </c>
      <c r="R44" s="103">
        <f t="shared" si="9"/>
        <v>11.149908679174187</v>
      </c>
      <c r="S44" s="103">
        <f t="shared" si="10"/>
        <v>11.623389606586928</v>
      </c>
      <c r="T44" s="103">
        <f t="shared" si="10"/>
        <v>12.411065482823707</v>
      </c>
      <c r="U44" s="103">
        <f t="shared" si="11"/>
        <v>12.162652442507028</v>
      </c>
      <c r="V44" s="103">
        <f t="shared" si="11"/>
        <v>10.227830031526988</v>
      </c>
      <c r="W44" s="103">
        <f t="shared" si="12"/>
        <v>9.8956000989425661</v>
      </c>
      <c r="X44" s="103">
        <f t="shared" si="12"/>
        <v>9.4701281727482272</v>
      </c>
      <c r="Y44" s="103">
        <f t="shared" si="13"/>
        <v>9.3912238925144873</v>
      </c>
      <c r="Z44" s="103">
        <f t="shared" si="13"/>
        <v>8.7131008736862636</v>
      </c>
      <c r="AA44" s="35">
        <f t="shared" ref="AA44:AB44" si="59">AA15/AA$19*100</f>
        <v>10.46011157447421</v>
      </c>
      <c r="AB44" s="35">
        <f t="shared" si="59"/>
        <v>10.197876276919436</v>
      </c>
      <c r="AC44" s="35">
        <f t="shared" ref="AC44" si="60">AC15/AC$19*100</f>
        <v>10.72300119673455</v>
      </c>
      <c r="AD44" s="35">
        <f t="shared" ref="AD44" si="61">AD15/AD$19*100</f>
        <v>11.000069682808634</v>
      </c>
      <c r="AE44" s="35">
        <f t="shared" ref="AE44:AF44" si="62">AE15/AE$19*100</f>
        <v>10.478773135442669</v>
      </c>
      <c r="AF44" s="35">
        <f t="shared" si="62"/>
        <v>9.6371437730380745</v>
      </c>
    </row>
    <row r="45" spans="1:32" s="41" customFormat="1" ht="18" customHeight="1" x14ac:dyDescent="0.15">
      <c r="A45" s="24" t="s">
        <v>81</v>
      </c>
      <c r="B45" s="40">
        <f t="shared" si="18"/>
        <v>0</v>
      </c>
      <c r="C45" s="40">
        <f t="shared" si="18"/>
        <v>2.2638040179348526</v>
      </c>
      <c r="D45" s="103">
        <f t="shared" si="18"/>
        <v>0.82288363073563542</v>
      </c>
      <c r="E45" s="103">
        <f t="shared" si="18"/>
        <v>1.3341813169957564</v>
      </c>
      <c r="F45" s="103">
        <f t="shared" si="18"/>
        <v>1.1797441110322038</v>
      </c>
      <c r="G45" s="103">
        <f t="shared" si="18"/>
        <v>1.3043216033047371</v>
      </c>
      <c r="H45" s="103">
        <f t="shared" si="18"/>
        <v>0.79123562890278631</v>
      </c>
      <c r="I45" s="103">
        <f t="shared" si="18"/>
        <v>1.1876778322133332</v>
      </c>
      <c r="J45" s="103">
        <f t="shared" si="18"/>
        <v>0.19666016999143068</v>
      </c>
      <c r="K45" s="103">
        <f t="shared" si="18"/>
        <v>0.14775775303685104</v>
      </c>
      <c r="L45" s="103">
        <f t="shared" si="18"/>
        <v>1.2419573585400117</v>
      </c>
      <c r="M45" s="103">
        <f t="shared" si="7"/>
        <v>3.6789678648105083E-2</v>
      </c>
      <c r="N45" s="103">
        <f t="shared" si="7"/>
        <v>0.12288109667652526</v>
      </c>
      <c r="O45" s="103">
        <f t="shared" si="8"/>
        <v>0.11915875307483631</v>
      </c>
      <c r="P45" s="103">
        <f t="shared" si="8"/>
        <v>0.49068151357638162</v>
      </c>
      <c r="Q45" s="103">
        <f t="shared" si="9"/>
        <v>1.9264893655571558E-6</v>
      </c>
      <c r="R45" s="103">
        <f t="shared" si="9"/>
        <v>1.9359527212467755E-6</v>
      </c>
      <c r="S45" s="103">
        <f t="shared" si="10"/>
        <v>2.0100677459162612E-6</v>
      </c>
      <c r="T45" s="103">
        <f t="shared" si="10"/>
        <v>2.0475194036247563E-6</v>
      </c>
      <c r="U45" s="103">
        <f t="shared" si="11"/>
        <v>2.0526588695872128E-6</v>
      </c>
      <c r="V45" s="103">
        <f t="shared" si="11"/>
        <v>0.25854394935996994</v>
      </c>
      <c r="W45" s="103">
        <f t="shared" si="12"/>
        <v>1.7448956915314767E-6</v>
      </c>
      <c r="X45" s="103">
        <f t="shared" si="12"/>
        <v>0</v>
      </c>
      <c r="Y45" s="103">
        <v>0</v>
      </c>
      <c r="Z45" s="103">
        <v>0</v>
      </c>
      <c r="AA45" s="35">
        <v>0</v>
      </c>
      <c r="AB45" s="35">
        <v>0</v>
      </c>
      <c r="AC45" s="35">
        <v>0</v>
      </c>
      <c r="AD45" s="35">
        <v>0</v>
      </c>
      <c r="AE45" s="35">
        <v>0</v>
      </c>
      <c r="AF45" s="35">
        <v>0</v>
      </c>
    </row>
    <row r="46" spans="1:32" s="41" customFormat="1" ht="18" customHeight="1" x14ac:dyDescent="0.15">
      <c r="A46" s="24" t="s">
        <v>113</v>
      </c>
      <c r="B46" s="40">
        <f t="shared" si="18"/>
        <v>0</v>
      </c>
      <c r="C46" s="40">
        <f t="shared" si="18"/>
        <v>0</v>
      </c>
      <c r="D46" s="103">
        <f t="shared" si="18"/>
        <v>0</v>
      </c>
      <c r="E46" s="103">
        <f t="shared" si="18"/>
        <v>0</v>
      </c>
      <c r="F46" s="103">
        <f t="shared" si="18"/>
        <v>0</v>
      </c>
      <c r="G46" s="103">
        <f t="shared" si="18"/>
        <v>0</v>
      </c>
      <c r="H46" s="103">
        <f t="shared" si="18"/>
        <v>0</v>
      </c>
      <c r="I46" s="103">
        <f t="shared" si="18"/>
        <v>0</v>
      </c>
      <c r="J46" s="103">
        <f t="shared" si="18"/>
        <v>0</v>
      </c>
      <c r="K46" s="103">
        <f t="shared" si="18"/>
        <v>0</v>
      </c>
      <c r="L46" s="103">
        <f t="shared" si="18"/>
        <v>0</v>
      </c>
      <c r="M46" s="103">
        <f t="shared" si="7"/>
        <v>0</v>
      </c>
      <c r="N46" s="103">
        <f t="shared" si="7"/>
        <v>0</v>
      </c>
      <c r="O46" s="103">
        <f t="shared" si="8"/>
        <v>0</v>
      </c>
      <c r="P46" s="103">
        <f t="shared" si="8"/>
        <v>0</v>
      </c>
      <c r="Q46" s="103">
        <f t="shared" si="9"/>
        <v>3.8529787311143116E-6</v>
      </c>
      <c r="R46" s="103">
        <f t="shared" si="9"/>
        <v>3.871905442493551E-6</v>
      </c>
      <c r="S46" s="103">
        <f t="shared" si="10"/>
        <v>4.0201354918325224E-6</v>
      </c>
      <c r="T46" s="103">
        <f t="shared" si="10"/>
        <v>4.0950388072495126E-6</v>
      </c>
      <c r="U46" s="103">
        <f t="shared" si="11"/>
        <v>4.1053177391744257E-6</v>
      </c>
      <c r="V46" s="103">
        <f t="shared" si="11"/>
        <v>1.7830494228313595E-6</v>
      </c>
      <c r="W46" s="103">
        <f t="shared" si="12"/>
        <v>1.7448956915314767E-6</v>
      </c>
      <c r="X46" s="103">
        <f t="shared" si="12"/>
        <v>0</v>
      </c>
      <c r="Y46" s="103">
        <f>Y17/Y$19*100</f>
        <v>0</v>
      </c>
      <c r="Z46" s="103">
        <f>Z17/Z$19*100</f>
        <v>0</v>
      </c>
      <c r="AA46" s="35">
        <f t="shared" ref="AA46:AB46" si="63">AA17/AA$19*100</f>
        <v>0</v>
      </c>
      <c r="AB46" s="35">
        <f t="shared" si="63"/>
        <v>0</v>
      </c>
      <c r="AC46" s="35">
        <f t="shared" ref="AC46" si="64">AC17/AC$19*100</f>
        <v>0</v>
      </c>
      <c r="AD46" s="35">
        <f t="shared" ref="AD46" si="65">AD17/AD$19*100</f>
        <v>0</v>
      </c>
      <c r="AE46" s="35">
        <f t="shared" ref="AE46:AF46" si="66">AE17/AE$19*100</f>
        <v>0</v>
      </c>
      <c r="AF46" s="35">
        <f t="shared" si="66"/>
        <v>0</v>
      </c>
    </row>
    <row r="47" spans="1:32" s="41" customFormat="1" ht="18" customHeight="1" x14ac:dyDescent="0.15">
      <c r="A47" s="24" t="s">
        <v>112</v>
      </c>
      <c r="B47" s="40">
        <f t="shared" si="18"/>
        <v>0</v>
      </c>
      <c r="C47" s="40">
        <f t="shared" si="18"/>
        <v>0</v>
      </c>
      <c r="D47" s="103">
        <f t="shared" si="18"/>
        <v>0</v>
      </c>
      <c r="E47" s="103">
        <f t="shared" si="18"/>
        <v>0</v>
      </c>
      <c r="F47" s="103">
        <f t="shared" si="18"/>
        <v>0</v>
      </c>
      <c r="G47" s="103">
        <f t="shared" si="18"/>
        <v>0</v>
      </c>
      <c r="H47" s="103">
        <f t="shared" si="18"/>
        <v>0</v>
      </c>
      <c r="I47" s="103">
        <f t="shared" si="18"/>
        <v>0</v>
      </c>
      <c r="J47" s="103">
        <f t="shared" si="18"/>
        <v>0</v>
      </c>
      <c r="K47" s="103">
        <f t="shared" si="18"/>
        <v>0</v>
      </c>
      <c r="L47" s="103">
        <f t="shared" si="18"/>
        <v>0</v>
      </c>
      <c r="M47" s="103">
        <f t="shared" si="7"/>
        <v>0</v>
      </c>
      <c r="N47" s="103">
        <f t="shared" si="7"/>
        <v>0</v>
      </c>
      <c r="O47" s="103">
        <f t="shared" si="8"/>
        <v>0</v>
      </c>
      <c r="P47" s="103">
        <f t="shared" si="8"/>
        <v>0</v>
      </c>
      <c r="Q47" s="103">
        <f t="shared" si="9"/>
        <v>3.8529787311143116E-6</v>
      </c>
      <c r="R47" s="103">
        <f t="shared" si="9"/>
        <v>3.871905442493551E-6</v>
      </c>
      <c r="S47" s="103">
        <f t="shared" si="10"/>
        <v>4.0201354918325224E-6</v>
      </c>
      <c r="T47" s="103">
        <f t="shared" si="10"/>
        <v>4.0950388072495126E-6</v>
      </c>
      <c r="U47" s="103">
        <f t="shared" si="11"/>
        <v>4.1053177391744257E-6</v>
      </c>
      <c r="V47" s="103">
        <f t="shared" si="11"/>
        <v>1.7830494228313595E-6</v>
      </c>
      <c r="W47" s="103">
        <f t="shared" si="12"/>
        <v>1.7448956915314767E-6</v>
      </c>
      <c r="X47" s="103">
        <f t="shared" si="12"/>
        <v>0</v>
      </c>
      <c r="Y47" s="103">
        <f>Y18/Y$19*100</f>
        <v>0</v>
      </c>
      <c r="Z47" s="103">
        <f>Z18/Z$19*100</f>
        <v>0</v>
      </c>
      <c r="AA47" s="35">
        <f t="shared" ref="AA47:AB47" si="67">AA18/AA$19*100</f>
        <v>0</v>
      </c>
      <c r="AB47" s="35">
        <f t="shared" si="67"/>
        <v>0</v>
      </c>
      <c r="AC47" s="35">
        <f t="shared" ref="AC47" si="68">AC18/AC$19*100</f>
        <v>0</v>
      </c>
      <c r="AD47" s="35">
        <f t="shared" ref="AD47" si="69">AD18/AD$19*100</f>
        <v>0</v>
      </c>
      <c r="AE47" s="35">
        <f t="shared" ref="AE47:AF47" si="70">AE18/AE$19*100</f>
        <v>0</v>
      </c>
      <c r="AF47" s="35">
        <f t="shared" si="70"/>
        <v>0</v>
      </c>
    </row>
    <row r="48" spans="1:32" s="41" customFormat="1" ht="18" customHeight="1" x14ac:dyDescent="0.15">
      <c r="A48" s="24" t="s">
        <v>114</v>
      </c>
      <c r="B48" s="40">
        <f t="shared" ref="B48:L48" si="71">SUM(B33:B47)</f>
        <v>100</v>
      </c>
      <c r="C48" s="37">
        <f t="shared" si="71"/>
        <v>100</v>
      </c>
      <c r="D48" s="138">
        <f t="shared" si="71"/>
        <v>100.00000000000001</v>
      </c>
      <c r="E48" s="138">
        <f t="shared" si="71"/>
        <v>100</v>
      </c>
      <c r="F48" s="138">
        <f t="shared" si="71"/>
        <v>99.999999999999986</v>
      </c>
      <c r="G48" s="138">
        <f t="shared" si="71"/>
        <v>99.999999999999986</v>
      </c>
      <c r="H48" s="138">
        <f t="shared" si="71"/>
        <v>99.999999999999986</v>
      </c>
      <c r="I48" s="138">
        <f t="shared" si="71"/>
        <v>100.00000000000001</v>
      </c>
      <c r="J48" s="138">
        <f t="shared" si="71"/>
        <v>100</v>
      </c>
      <c r="K48" s="138">
        <f t="shared" si="71"/>
        <v>99.999999999999986</v>
      </c>
      <c r="L48" s="138">
        <f t="shared" si="71"/>
        <v>100</v>
      </c>
      <c r="M48" s="138">
        <f t="shared" ref="M48:U48" si="72">SUM(M33:M47)</f>
        <v>100</v>
      </c>
      <c r="N48" s="138">
        <f t="shared" si="72"/>
        <v>100.00000000000001</v>
      </c>
      <c r="O48" s="138">
        <f t="shared" si="72"/>
        <v>100</v>
      </c>
      <c r="P48" s="138">
        <f t="shared" si="72"/>
        <v>100</v>
      </c>
      <c r="Q48" s="138">
        <f t="shared" si="72"/>
        <v>100.00000000000001</v>
      </c>
      <c r="R48" s="138">
        <f t="shared" si="72"/>
        <v>100.00000000000001</v>
      </c>
      <c r="S48" s="138">
        <f t="shared" si="72"/>
        <v>99.999999999999986</v>
      </c>
      <c r="T48" s="138">
        <f t="shared" si="72"/>
        <v>99.999999999999986</v>
      </c>
      <c r="U48" s="138">
        <f t="shared" si="72"/>
        <v>100</v>
      </c>
      <c r="V48" s="138">
        <f>SUM(V33:V47)</f>
        <v>100.00000000000001</v>
      </c>
      <c r="W48" s="138">
        <f>SUM(W33:W47)</f>
        <v>100.00000000000001</v>
      </c>
      <c r="X48" s="138">
        <f>SUM(X33:X47)</f>
        <v>100.00000000000003</v>
      </c>
      <c r="Y48" s="138">
        <f>SUM(Y33:Y47)</f>
        <v>100</v>
      </c>
      <c r="Z48" s="138">
        <f>SUM(Z33:Z47)</f>
        <v>99.992078353951655</v>
      </c>
      <c r="AA48" s="137">
        <f t="shared" ref="AA48:AB48" si="73">SUM(AA33:AA47)</f>
        <v>100</v>
      </c>
      <c r="AB48" s="137">
        <f t="shared" si="73"/>
        <v>99.999999999999972</v>
      </c>
      <c r="AC48" s="137">
        <f t="shared" ref="AC48" si="74">SUM(AC33:AC47)</f>
        <v>100</v>
      </c>
      <c r="AD48" s="137">
        <f t="shared" ref="AD48" si="75">SUM(AD33:AD47)</f>
        <v>100</v>
      </c>
      <c r="AE48" s="137">
        <f t="shared" ref="AE48:AF48" si="76">SUM(AE33:AE47)</f>
        <v>100</v>
      </c>
      <c r="AF48" s="137">
        <f t="shared" si="76"/>
        <v>100</v>
      </c>
    </row>
    <row r="49" spans="10:32" s="41" customFormat="1" ht="18" customHeight="1" x14ac:dyDescent="0.15">
      <c r="J49" s="42"/>
      <c r="K49" s="42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</row>
    <row r="50" spans="10:32" s="41" customFormat="1" ht="18" customHeight="1" x14ac:dyDescent="0.15">
      <c r="J50" s="42"/>
      <c r="K50" s="42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</row>
    <row r="51" spans="10:32" s="41" customFormat="1" ht="18" customHeight="1" x14ac:dyDescent="0.15">
      <c r="J51" s="42"/>
      <c r="K51" s="42"/>
      <c r="V51" s="143"/>
      <c r="W51" s="143"/>
      <c r="X51" s="143"/>
      <c r="Y51" s="143"/>
      <c r="Z51" s="143"/>
      <c r="AA51" s="143"/>
      <c r="AB51" s="143"/>
      <c r="AC51" s="143"/>
      <c r="AD51" s="143"/>
      <c r="AE51" s="143"/>
      <c r="AF51" s="143"/>
    </row>
    <row r="52" spans="10:32" s="41" customFormat="1" ht="18" customHeight="1" x14ac:dyDescent="0.15">
      <c r="J52" s="42"/>
      <c r="K52" s="42"/>
      <c r="V52" s="143"/>
      <c r="W52" s="143"/>
      <c r="X52" s="143"/>
      <c r="Y52" s="143"/>
      <c r="Z52" s="143"/>
      <c r="AA52" s="143"/>
      <c r="AB52" s="143"/>
      <c r="AC52" s="143"/>
      <c r="AD52" s="143"/>
      <c r="AE52" s="143"/>
      <c r="AF52" s="143"/>
    </row>
    <row r="53" spans="10:32" s="41" customFormat="1" ht="18" customHeight="1" x14ac:dyDescent="0.15">
      <c r="J53" s="42"/>
      <c r="K53" s="42"/>
      <c r="V53" s="143"/>
      <c r="W53" s="143"/>
      <c r="X53" s="143"/>
      <c r="Y53" s="143"/>
      <c r="Z53" s="143"/>
      <c r="AA53" s="143"/>
      <c r="AB53" s="143"/>
      <c r="AC53" s="143"/>
      <c r="AD53" s="143"/>
      <c r="AE53" s="143"/>
      <c r="AF53" s="143"/>
    </row>
    <row r="54" spans="10:32" s="41" customFormat="1" ht="18" customHeight="1" x14ac:dyDescent="0.15">
      <c r="J54" s="42"/>
      <c r="K54" s="42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</row>
    <row r="55" spans="10:32" s="41" customFormat="1" ht="18" customHeight="1" x14ac:dyDescent="0.15">
      <c r="J55" s="42"/>
      <c r="K55" s="42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</row>
    <row r="56" spans="10:32" s="41" customFormat="1" ht="18" customHeight="1" x14ac:dyDescent="0.15">
      <c r="J56" s="42"/>
      <c r="K56" s="42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</row>
    <row r="57" spans="10:32" s="41" customFormat="1" ht="18" customHeight="1" x14ac:dyDescent="0.15">
      <c r="J57" s="42"/>
      <c r="K57" s="42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</row>
    <row r="58" spans="10:32" s="41" customFormat="1" ht="18" customHeight="1" x14ac:dyDescent="0.15">
      <c r="J58" s="42"/>
      <c r="K58" s="42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</row>
    <row r="59" spans="10:32" s="41" customFormat="1" ht="18" customHeight="1" x14ac:dyDescent="0.15">
      <c r="J59" s="42"/>
      <c r="K59" s="42"/>
      <c r="V59" s="143"/>
      <c r="W59" s="143"/>
      <c r="X59" s="143"/>
      <c r="Y59" s="143"/>
      <c r="Z59" s="143"/>
      <c r="AA59" s="143"/>
      <c r="AB59" s="143"/>
      <c r="AC59" s="143"/>
      <c r="AD59" s="143"/>
      <c r="AE59" s="143"/>
      <c r="AF59" s="143"/>
    </row>
    <row r="60" spans="10:32" s="41" customFormat="1" ht="18" customHeight="1" x14ac:dyDescent="0.15">
      <c r="J60" s="42"/>
      <c r="K60" s="42"/>
      <c r="V60" s="143"/>
      <c r="W60" s="143"/>
      <c r="X60" s="143"/>
      <c r="Y60" s="143"/>
      <c r="Z60" s="143"/>
      <c r="AA60" s="143"/>
      <c r="AB60" s="143"/>
      <c r="AC60" s="143"/>
      <c r="AD60" s="143"/>
      <c r="AE60" s="143"/>
      <c r="AF60" s="143"/>
    </row>
    <row r="61" spans="10:32" s="41" customFormat="1" ht="18" customHeight="1" x14ac:dyDescent="0.15">
      <c r="J61" s="42"/>
      <c r="K61" s="42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</row>
    <row r="62" spans="10:32" s="41" customFormat="1" ht="18" customHeight="1" x14ac:dyDescent="0.15">
      <c r="J62" s="42"/>
      <c r="K62" s="42"/>
      <c r="V62" s="143"/>
      <c r="W62" s="143"/>
      <c r="X62" s="143"/>
      <c r="Y62" s="143"/>
      <c r="Z62" s="143"/>
      <c r="AA62" s="143"/>
      <c r="AB62" s="143"/>
      <c r="AC62" s="143"/>
      <c r="AD62" s="143"/>
      <c r="AE62" s="143"/>
      <c r="AF62" s="143"/>
    </row>
    <row r="63" spans="10:32" s="41" customFormat="1" ht="18" customHeight="1" x14ac:dyDescent="0.15">
      <c r="J63" s="42"/>
      <c r="K63" s="42"/>
      <c r="V63" s="143"/>
      <c r="W63" s="143"/>
      <c r="X63" s="143"/>
      <c r="Y63" s="143"/>
      <c r="Z63" s="143"/>
      <c r="AA63" s="143"/>
      <c r="AB63" s="143"/>
      <c r="AC63" s="143"/>
      <c r="AD63" s="143"/>
      <c r="AE63" s="143"/>
      <c r="AF63" s="143"/>
    </row>
    <row r="64" spans="10:32" s="41" customFormat="1" ht="18" customHeight="1" x14ac:dyDescent="0.15">
      <c r="J64" s="42"/>
      <c r="K64" s="42"/>
      <c r="V64" s="143"/>
      <c r="W64" s="143"/>
      <c r="X64" s="143"/>
      <c r="Y64" s="143"/>
      <c r="Z64" s="143"/>
      <c r="AA64" s="143"/>
      <c r="AB64" s="143"/>
      <c r="AC64" s="143"/>
      <c r="AD64" s="143"/>
      <c r="AE64" s="143"/>
      <c r="AF64" s="143"/>
    </row>
    <row r="65" spans="10:32" s="41" customFormat="1" ht="18" customHeight="1" x14ac:dyDescent="0.15">
      <c r="J65" s="42"/>
      <c r="K65" s="42"/>
      <c r="V65" s="143"/>
      <c r="W65" s="143"/>
      <c r="X65" s="143"/>
      <c r="Y65" s="143"/>
      <c r="Z65" s="143"/>
      <c r="AA65" s="143"/>
      <c r="AB65" s="143"/>
      <c r="AC65" s="143"/>
      <c r="AD65" s="143"/>
      <c r="AE65" s="143"/>
      <c r="AF65" s="143"/>
    </row>
    <row r="66" spans="10:32" s="41" customFormat="1" ht="18" customHeight="1" x14ac:dyDescent="0.15">
      <c r="J66" s="42"/>
      <c r="K66" s="42"/>
      <c r="V66" s="143"/>
      <c r="W66" s="143"/>
      <c r="X66" s="143"/>
      <c r="Y66" s="143"/>
      <c r="Z66" s="143"/>
      <c r="AA66" s="143"/>
      <c r="AB66" s="143"/>
      <c r="AC66" s="143"/>
      <c r="AD66" s="143"/>
      <c r="AE66" s="143"/>
      <c r="AF66" s="143"/>
    </row>
    <row r="67" spans="10:32" s="41" customFormat="1" ht="18" customHeight="1" x14ac:dyDescent="0.15">
      <c r="J67" s="42"/>
      <c r="K67" s="42"/>
      <c r="V67" s="143"/>
      <c r="W67" s="143"/>
      <c r="X67" s="143"/>
      <c r="Y67" s="143"/>
      <c r="Z67" s="143"/>
      <c r="AA67" s="143"/>
      <c r="AB67" s="143"/>
      <c r="AC67" s="143"/>
      <c r="AD67" s="143"/>
      <c r="AE67" s="143"/>
      <c r="AF67" s="143"/>
    </row>
    <row r="68" spans="10:32" s="41" customFormat="1" ht="18" customHeight="1" x14ac:dyDescent="0.15">
      <c r="J68" s="42"/>
      <c r="K68" s="42"/>
      <c r="V68" s="143"/>
      <c r="W68" s="143"/>
      <c r="X68" s="143"/>
      <c r="Y68" s="143"/>
      <c r="Z68" s="143"/>
      <c r="AA68" s="143"/>
      <c r="AB68" s="143"/>
      <c r="AC68" s="143"/>
      <c r="AD68" s="143"/>
      <c r="AE68" s="143"/>
      <c r="AF68" s="143"/>
    </row>
    <row r="69" spans="10:32" s="41" customFormat="1" ht="18" customHeight="1" x14ac:dyDescent="0.15">
      <c r="J69" s="42"/>
      <c r="K69" s="42"/>
      <c r="V69" s="143"/>
      <c r="W69" s="143"/>
      <c r="X69" s="143"/>
      <c r="Y69" s="143"/>
      <c r="Z69" s="143"/>
      <c r="AA69" s="143"/>
      <c r="AB69" s="143"/>
      <c r="AC69" s="143"/>
      <c r="AD69" s="143"/>
      <c r="AE69" s="143"/>
      <c r="AF69" s="143"/>
    </row>
    <row r="70" spans="10:32" s="41" customFormat="1" ht="18" customHeight="1" x14ac:dyDescent="0.15">
      <c r="J70" s="42"/>
      <c r="K70" s="42"/>
      <c r="V70" s="143"/>
      <c r="W70" s="143"/>
      <c r="X70" s="143"/>
      <c r="Y70" s="143"/>
      <c r="Z70" s="143"/>
      <c r="AA70" s="143"/>
      <c r="AB70" s="143"/>
      <c r="AC70" s="143"/>
      <c r="AD70" s="143"/>
      <c r="AE70" s="143"/>
      <c r="AF70" s="143"/>
    </row>
    <row r="71" spans="10:32" s="41" customFormat="1" ht="18" customHeight="1" x14ac:dyDescent="0.15">
      <c r="J71" s="42"/>
      <c r="K71" s="42"/>
      <c r="V71" s="143"/>
      <c r="W71" s="143"/>
      <c r="X71" s="143"/>
      <c r="Y71" s="143"/>
      <c r="Z71" s="143"/>
      <c r="AA71" s="143"/>
      <c r="AB71" s="143"/>
      <c r="AC71" s="143"/>
      <c r="AD71" s="143"/>
      <c r="AE71" s="143"/>
      <c r="AF71" s="143"/>
    </row>
    <row r="72" spans="10:32" s="41" customFormat="1" ht="18" customHeight="1" x14ac:dyDescent="0.15">
      <c r="J72" s="42"/>
      <c r="K72" s="42"/>
      <c r="V72" s="143"/>
      <c r="W72" s="143"/>
      <c r="X72" s="143"/>
      <c r="Y72" s="143"/>
      <c r="Z72" s="143"/>
      <c r="AA72" s="143"/>
      <c r="AB72" s="143"/>
      <c r="AC72" s="143"/>
      <c r="AD72" s="143"/>
      <c r="AE72" s="143"/>
      <c r="AF72" s="143"/>
    </row>
    <row r="73" spans="10:32" s="41" customFormat="1" ht="18" customHeight="1" x14ac:dyDescent="0.15">
      <c r="J73" s="42"/>
      <c r="K73" s="42"/>
      <c r="V73" s="143"/>
      <c r="W73" s="143"/>
      <c r="X73" s="143"/>
      <c r="Y73" s="143"/>
      <c r="Z73" s="143"/>
      <c r="AA73" s="143"/>
      <c r="AB73" s="143"/>
      <c r="AC73" s="143"/>
      <c r="AD73" s="143"/>
      <c r="AE73" s="143"/>
      <c r="AF73" s="143"/>
    </row>
    <row r="74" spans="10:32" s="41" customFormat="1" ht="18" customHeight="1" x14ac:dyDescent="0.15">
      <c r="J74" s="42"/>
      <c r="K74" s="42"/>
      <c r="V74" s="143"/>
      <c r="W74" s="143"/>
      <c r="X74" s="143"/>
      <c r="Y74" s="143"/>
      <c r="Z74" s="143"/>
      <c r="AA74" s="143"/>
      <c r="AB74" s="143"/>
      <c r="AC74" s="143"/>
      <c r="AD74" s="143"/>
      <c r="AE74" s="143"/>
      <c r="AF74" s="143"/>
    </row>
    <row r="75" spans="10:32" s="41" customFormat="1" ht="18" customHeight="1" x14ac:dyDescent="0.15">
      <c r="J75" s="42"/>
      <c r="K75" s="42"/>
      <c r="V75" s="143"/>
      <c r="W75" s="143"/>
      <c r="X75" s="143"/>
      <c r="Y75" s="143"/>
      <c r="Z75" s="143"/>
      <c r="AA75" s="143"/>
      <c r="AB75" s="143"/>
      <c r="AC75" s="143"/>
      <c r="AD75" s="143"/>
      <c r="AE75" s="143"/>
      <c r="AF75" s="143"/>
    </row>
    <row r="76" spans="10:32" s="41" customFormat="1" ht="18" customHeight="1" x14ac:dyDescent="0.15">
      <c r="J76" s="42"/>
      <c r="K76" s="42"/>
      <c r="V76" s="143"/>
      <c r="W76" s="143"/>
      <c r="X76" s="143"/>
      <c r="Y76" s="143"/>
      <c r="Z76" s="143"/>
      <c r="AA76" s="143"/>
      <c r="AB76" s="143"/>
      <c r="AC76" s="143"/>
      <c r="AD76" s="143"/>
      <c r="AE76" s="143"/>
      <c r="AF76" s="143"/>
    </row>
    <row r="77" spans="10:32" s="41" customFormat="1" ht="18" customHeight="1" x14ac:dyDescent="0.15">
      <c r="J77" s="42"/>
      <c r="K77" s="42"/>
      <c r="V77" s="143"/>
      <c r="W77" s="143"/>
      <c r="X77" s="143"/>
      <c r="Y77" s="143"/>
      <c r="Z77" s="143"/>
      <c r="AA77" s="143"/>
      <c r="AB77" s="143"/>
      <c r="AC77" s="143"/>
      <c r="AD77" s="143"/>
      <c r="AE77" s="143"/>
      <c r="AF77" s="143"/>
    </row>
    <row r="78" spans="10:32" s="41" customFormat="1" ht="18" customHeight="1" x14ac:dyDescent="0.15">
      <c r="J78" s="42"/>
      <c r="K78" s="42"/>
      <c r="V78" s="143"/>
      <c r="W78" s="143"/>
      <c r="X78" s="143"/>
      <c r="Y78" s="143"/>
      <c r="Z78" s="143"/>
      <c r="AA78" s="143"/>
      <c r="AB78" s="143"/>
      <c r="AC78" s="143"/>
      <c r="AD78" s="143"/>
      <c r="AE78" s="143"/>
      <c r="AF78" s="143"/>
    </row>
    <row r="79" spans="10:32" s="41" customFormat="1" ht="18" customHeight="1" x14ac:dyDescent="0.15">
      <c r="J79" s="42"/>
      <c r="K79" s="42"/>
      <c r="V79" s="143"/>
      <c r="W79" s="143"/>
      <c r="X79" s="143"/>
      <c r="Y79" s="143"/>
      <c r="Z79" s="143"/>
      <c r="AA79" s="143"/>
      <c r="AB79" s="143"/>
      <c r="AC79" s="143"/>
      <c r="AD79" s="143"/>
      <c r="AE79" s="143"/>
      <c r="AF79" s="143"/>
    </row>
    <row r="80" spans="10:32" s="41" customFormat="1" ht="18" customHeight="1" x14ac:dyDescent="0.15">
      <c r="J80" s="42"/>
      <c r="K80" s="42"/>
      <c r="V80" s="143"/>
      <c r="W80" s="143"/>
      <c r="X80" s="143"/>
      <c r="Y80" s="143"/>
      <c r="Z80" s="143"/>
      <c r="AA80" s="143"/>
      <c r="AB80" s="143"/>
      <c r="AC80" s="143"/>
      <c r="AD80" s="143"/>
      <c r="AE80" s="143"/>
      <c r="AF80" s="143"/>
    </row>
    <row r="81" spans="10:32" s="41" customFormat="1" ht="18" customHeight="1" x14ac:dyDescent="0.15">
      <c r="J81" s="42"/>
      <c r="K81" s="42"/>
      <c r="V81" s="143"/>
      <c r="W81" s="143"/>
      <c r="X81" s="143"/>
      <c r="Y81" s="143"/>
      <c r="Z81" s="143"/>
      <c r="AA81" s="143"/>
      <c r="AB81" s="143"/>
      <c r="AC81" s="143"/>
      <c r="AD81" s="143"/>
      <c r="AE81" s="143"/>
      <c r="AF81" s="143"/>
    </row>
    <row r="82" spans="10:32" s="41" customFormat="1" ht="18" customHeight="1" x14ac:dyDescent="0.15">
      <c r="J82" s="42"/>
      <c r="K82" s="42"/>
      <c r="V82" s="143"/>
      <c r="W82" s="143"/>
      <c r="X82" s="143"/>
      <c r="Y82" s="143"/>
      <c r="Z82" s="143"/>
      <c r="AA82" s="143"/>
      <c r="AB82" s="143"/>
      <c r="AC82" s="143"/>
      <c r="AD82" s="143"/>
      <c r="AE82" s="143"/>
      <c r="AF82" s="143"/>
    </row>
    <row r="83" spans="10:32" s="41" customFormat="1" ht="18" customHeight="1" x14ac:dyDescent="0.15">
      <c r="J83" s="42"/>
      <c r="K83" s="42"/>
      <c r="V83" s="143"/>
      <c r="W83" s="143"/>
      <c r="X83" s="143"/>
      <c r="Y83" s="143"/>
      <c r="Z83" s="143"/>
      <c r="AA83" s="143"/>
      <c r="AB83" s="143"/>
      <c r="AC83" s="143"/>
      <c r="AD83" s="143"/>
      <c r="AE83" s="143"/>
      <c r="AF83" s="143"/>
    </row>
    <row r="84" spans="10:32" s="41" customFormat="1" ht="18" customHeight="1" x14ac:dyDescent="0.15">
      <c r="J84" s="42"/>
      <c r="K84" s="42"/>
      <c r="V84" s="143"/>
      <c r="W84" s="143"/>
      <c r="X84" s="143"/>
      <c r="Y84" s="143"/>
      <c r="Z84" s="143"/>
      <c r="AA84" s="143"/>
      <c r="AB84" s="143"/>
      <c r="AC84" s="143"/>
      <c r="AD84" s="143"/>
      <c r="AE84" s="143"/>
      <c r="AF84" s="143"/>
    </row>
    <row r="85" spans="10:32" s="41" customFormat="1" ht="18" customHeight="1" x14ac:dyDescent="0.15">
      <c r="J85" s="42"/>
      <c r="K85" s="42"/>
      <c r="V85" s="143"/>
      <c r="W85" s="143"/>
      <c r="X85" s="143"/>
      <c r="Y85" s="143"/>
      <c r="Z85" s="143"/>
      <c r="AA85" s="143"/>
      <c r="AB85" s="143"/>
      <c r="AC85" s="143"/>
      <c r="AD85" s="143"/>
      <c r="AE85" s="143"/>
      <c r="AF85" s="143"/>
    </row>
    <row r="86" spans="10:32" s="41" customFormat="1" ht="18" customHeight="1" x14ac:dyDescent="0.15">
      <c r="J86" s="42"/>
      <c r="K86" s="42"/>
      <c r="V86" s="143"/>
      <c r="W86" s="143"/>
      <c r="X86" s="143"/>
      <c r="Y86" s="143"/>
      <c r="Z86" s="143"/>
      <c r="AA86" s="143"/>
      <c r="AB86" s="143"/>
      <c r="AC86" s="143"/>
      <c r="AD86" s="143"/>
      <c r="AE86" s="143"/>
      <c r="AF86" s="143"/>
    </row>
    <row r="87" spans="10:32" s="41" customFormat="1" ht="18" customHeight="1" x14ac:dyDescent="0.15">
      <c r="J87" s="42"/>
      <c r="K87" s="42"/>
      <c r="V87" s="143"/>
      <c r="W87" s="143"/>
      <c r="X87" s="143"/>
      <c r="Y87" s="143"/>
      <c r="Z87" s="143"/>
      <c r="AA87" s="143"/>
      <c r="AB87" s="143"/>
      <c r="AC87" s="143"/>
      <c r="AD87" s="143"/>
      <c r="AE87" s="143"/>
      <c r="AF87" s="143"/>
    </row>
    <row r="88" spans="10:32" s="41" customFormat="1" ht="18" customHeight="1" x14ac:dyDescent="0.15">
      <c r="J88" s="42"/>
      <c r="K88" s="42"/>
      <c r="V88" s="143"/>
      <c r="W88" s="143"/>
      <c r="X88" s="143"/>
      <c r="Y88" s="143"/>
      <c r="Z88" s="143"/>
      <c r="AA88" s="143"/>
      <c r="AB88" s="143"/>
      <c r="AC88" s="143"/>
      <c r="AD88" s="143"/>
      <c r="AE88" s="143"/>
      <c r="AF88" s="143"/>
    </row>
    <row r="89" spans="10:32" s="41" customFormat="1" ht="18" customHeight="1" x14ac:dyDescent="0.15">
      <c r="J89" s="42"/>
      <c r="K89" s="42"/>
      <c r="V89" s="143"/>
      <c r="W89" s="143"/>
      <c r="X89" s="143"/>
      <c r="Y89" s="143"/>
      <c r="Z89" s="143"/>
      <c r="AA89" s="143"/>
      <c r="AB89" s="143"/>
      <c r="AC89" s="143"/>
      <c r="AD89" s="143"/>
      <c r="AE89" s="143"/>
      <c r="AF89" s="143"/>
    </row>
    <row r="90" spans="10:32" s="41" customFormat="1" ht="18" customHeight="1" x14ac:dyDescent="0.15">
      <c r="J90" s="42"/>
      <c r="K90" s="42"/>
      <c r="V90" s="143"/>
      <c r="W90" s="143"/>
      <c r="X90" s="143"/>
      <c r="Y90" s="143"/>
      <c r="Z90" s="143"/>
      <c r="AA90" s="143"/>
      <c r="AB90" s="143"/>
      <c r="AC90" s="143"/>
      <c r="AD90" s="143"/>
      <c r="AE90" s="143"/>
      <c r="AF90" s="143"/>
    </row>
    <row r="91" spans="10:32" s="41" customFormat="1" ht="18" customHeight="1" x14ac:dyDescent="0.15">
      <c r="J91" s="42"/>
      <c r="K91" s="42"/>
      <c r="V91" s="143"/>
      <c r="W91" s="143"/>
      <c r="X91" s="143"/>
      <c r="Y91" s="143"/>
      <c r="Z91" s="143"/>
      <c r="AA91" s="143"/>
      <c r="AB91" s="143"/>
      <c r="AC91" s="143"/>
      <c r="AD91" s="143"/>
      <c r="AE91" s="143"/>
      <c r="AF91" s="143"/>
    </row>
    <row r="92" spans="10:32" s="41" customFormat="1" ht="18" customHeight="1" x14ac:dyDescent="0.15">
      <c r="J92" s="42"/>
      <c r="K92" s="42"/>
      <c r="V92" s="143"/>
      <c r="W92" s="143"/>
      <c r="X92" s="143"/>
      <c r="Y92" s="143"/>
      <c r="Z92" s="143"/>
      <c r="AA92" s="143"/>
      <c r="AB92" s="143"/>
      <c r="AC92" s="143"/>
      <c r="AD92" s="143"/>
      <c r="AE92" s="143"/>
      <c r="AF92" s="143"/>
    </row>
    <row r="93" spans="10:32" s="41" customFormat="1" ht="18" customHeight="1" x14ac:dyDescent="0.15">
      <c r="J93" s="42"/>
      <c r="K93" s="42"/>
      <c r="V93" s="143"/>
      <c r="W93" s="143"/>
      <c r="X93" s="143"/>
      <c r="Y93" s="143"/>
      <c r="Z93" s="143"/>
      <c r="AA93" s="143"/>
      <c r="AB93" s="143"/>
      <c r="AC93" s="143"/>
      <c r="AD93" s="143"/>
      <c r="AE93" s="143"/>
      <c r="AF93" s="143"/>
    </row>
    <row r="94" spans="10:32" s="41" customFormat="1" ht="18" customHeight="1" x14ac:dyDescent="0.15">
      <c r="J94" s="42"/>
      <c r="K94" s="42"/>
      <c r="V94" s="143"/>
      <c r="W94" s="143"/>
      <c r="X94" s="143"/>
      <c r="Y94" s="143"/>
      <c r="Z94" s="143"/>
      <c r="AA94" s="143"/>
      <c r="AB94" s="143"/>
      <c r="AC94" s="143"/>
      <c r="AD94" s="143"/>
      <c r="AE94" s="143"/>
      <c r="AF94" s="143"/>
    </row>
    <row r="95" spans="10:32" s="41" customFormat="1" ht="18" customHeight="1" x14ac:dyDescent="0.15">
      <c r="J95" s="42"/>
      <c r="K95" s="42"/>
      <c r="V95" s="143"/>
      <c r="W95" s="143"/>
      <c r="X95" s="143"/>
      <c r="Y95" s="143"/>
      <c r="Z95" s="143"/>
      <c r="AA95" s="143"/>
      <c r="AB95" s="143"/>
      <c r="AC95" s="143"/>
      <c r="AD95" s="143"/>
      <c r="AE95" s="143"/>
      <c r="AF95" s="143"/>
    </row>
    <row r="96" spans="10:32" s="41" customFormat="1" ht="18" customHeight="1" x14ac:dyDescent="0.15">
      <c r="J96" s="42"/>
      <c r="K96" s="42"/>
      <c r="V96" s="143"/>
      <c r="W96" s="143"/>
      <c r="X96" s="143"/>
      <c r="Y96" s="143"/>
      <c r="Z96" s="143"/>
      <c r="AA96" s="143"/>
      <c r="AB96" s="143"/>
      <c r="AC96" s="143"/>
      <c r="AD96" s="143"/>
      <c r="AE96" s="143"/>
      <c r="AF96" s="143"/>
    </row>
    <row r="97" spans="10:32" s="41" customFormat="1" ht="18" customHeight="1" x14ac:dyDescent="0.15">
      <c r="J97" s="42"/>
      <c r="K97" s="42"/>
      <c r="V97" s="143"/>
      <c r="W97" s="143"/>
      <c r="X97" s="143"/>
      <c r="Y97" s="143"/>
      <c r="Z97" s="143"/>
      <c r="AA97" s="143"/>
      <c r="AB97" s="143"/>
      <c r="AC97" s="143"/>
      <c r="AD97" s="143"/>
      <c r="AE97" s="143"/>
      <c r="AF97" s="143"/>
    </row>
    <row r="98" spans="10:32" s="41" customFormat="1" ht="18" customHeight="1" x14ac:dyDescent="0.15">
      <c r="J98" s="42"/>
      <c r="K98" s="42"/>
      <c r="V98" s="143"/>
      <c r="W98" s="143"/>
      <c r="X98" s="143"/>
      <c r="Y98" s="143"/>
      <c r="Z98" s="143"/>
      <c r="AA98" s="143"/>
      <c r="AB98" s="143"/>
      <c r="AC98" s="143"/>
      <c r="AD98" s="143"/>
      <c r="AE98" s="143"/>
      <c r="AF98" s="143"/>
    </row>
    <row r="99" spans="10:32" s="41" customFormat="1" ht="18" customHeight="1" x14ac:dyDescent="0.15">
      <c r="J99" s="42"/>
      <c r="K99" s="42"/>
      <c r="V99" s="143"/>
      <c r="W99" s="143"/>
      <c r="X99" s="143"/>
      <c r="Y99" s="143"/>
      <c r="Z99" s="143"/>
      <c r="AA99" s="143"/>
      <c r="AB99" s="143"/>
      <c r="AC99" s="143"/>
      <c r="AD99" s="143"/>
      <c r="AE99" s="143"/>
      <c r="AF99" s="143"/>
    </row>
    <row r="100" spans="10:32" s="41" customFormat="1" ht="18" customHeight="1" x14ac:dyDescent="0.15">
      <c r="J100" s="42"/>
      <c r="K100" s="42"/>
      <c r="V100" s="143"/>
      <c r="W100" s="143"/>
      <c r="X100" s="143"/>
      <c r="Y100" s="143"/>
      <c r="Z100" s="143"/>
      <c r="AA100" s="143"/>
      <c r="AB100" s="143"/>
      <c r="AC100" s="143"/>
      <c r="AD100" s="143"/>
      <c r="AE100" s="143"/>
      <c r="AF100" s="143"/>
    </row>
    <row r="101" spans="10:32" s="41" customFormat="1" ht="18" customHeight="1" x14ac:dyDescent="0.15">
      <c r="J101" s="42"/>
      <c r="K101" s="42"/>
      <c r="V101" s="143"/>
      <c r="W101" s="143"/>
      <c r="X101" s="143"/>
      <c r="Y101" s="143"/>
      <c r="Z101" s="143"/>
      <c r="AA101" s="143"/>
      <c r="AB101" s="143"/>
      <c r="AC101" s="143"/>
      <c r="AD101" s="143"/>
      <c r="AE101" s="143"/>
      <c r="AF101" s="143"/>
    </row>
    <row r="102" spans="10:32" s="41" customFormat="1" ht="18" customHeight="1" x14ac:dyDescent="0.15">
      <c r="J102" s="42"/>
      <c r="K102" s="42"/>
      <c r="V102" s="143"/>
      <c r="W102" s="143"/>
      <c r="X102" s="143"/>
      <c r="Y102" s="143"/>
      <c r="Z102" s="143"/>
      <c r="AA102" s="143"/>
      <c r="AB102" s="143"/>
      <c r="AC102" s="143"/>
      <c r="AD102" s="143"/>
      <c r="AE102" s="143"/>
      <c r="AF102" s="143"/>
    </row>
    <row r="103" spans="10:32" s="41" customFormat="1" ht="18" customHeight="1" x14ac:dyDescent="0.15">
      <c r="J103" s="42"/>
      <c r="K103" s="42"/>
      <c r="V103" s="143"/>
      <c r="W103" s="143"/>
      <c r="X103" s="143"/>
      <c r="Y103" s="143"/>
      <c r="Z103" s="143"/>
      <c r="AA103" s="143"/>
      <c r="AB103" s="143"/>
      <c r="AC103" s="143"/>
      <c r="AD103" s="143"/>
      <c r="AE103" s="143"/>
      <c r="AF103" s="143"/>
    </row>
    <row r="104" spans="10:32" s="41" customFormat="1" ht="18" customHeight="1" x14ac:dyDescent="0.15">
      <c r="J104" s="42"/>
      <c r="K104" s="42"/>
      <c r="V104" s="143"/>
      <c r="W104" s="143"/>
      <c r="X104" s="143"/>
      <c r="Y104" s="143"/>
      <c r="Z104" s="143"/>
      <c r="AA104" s="143"/>
      <c r="AB104" s="143"/>
      <c r="AC104" s="143"/>
      <c r="AD104" s="143"/>
      <c r="AE104" s="143"/>
      <c r="AF104" s="143"/>
    </row>
    <row r="105" spans="10:32" s="41" customFormat="1" ht="18" customHeight="1" x14ac:dyDescent="0.15">
      <c r="J105" s="42"/>
      <c r="K105" s="42"/>
      <c r="V105" s="143"/>
      <c r="W105" s="143"/>
      <c r="X105" s="143"/>
      <c r="Y105" s="143"/>
      <c r="Z105" s="143"/>
      <c r="AA105" s="143"/>
      <c r="AB105" s="143"/>
      <c r="AC105" s="143"/>
      <c r="AD105" s="143"/>
      <c r="AE105" s="143"/>
      <c r="AF105" s="143"/>
    </row>
    <row r="106" spans="10:32" s="41" customFormat="1" ht="18" customHeight="1" x14ac:dyDescent="0.15">
      <c r="J106" s="42"/>
      <c r="K106" s="42"/>
      <c r="V106" s="143"/>
      <c r="W106" s="143"/>
      <c r="X106" s="143"/>
      <c r="Y106" s="143"/>
      <c r="Z106" s="143"/>
      <c r="AA106" s="143"/>
      <c r="AB106" s="143"/>
      <c r="AC106" s="143"/>
      <c r="AD106" s="143"/>
      <c r="AE106" s="143"/>
      <c r="AF106" s="143"/>
    </row>
    <row r="107" spans="10:32" s="41" customFormat="1" ht="18" customHeight="1" x14ac:dyDescent="0.15">
      <c r="J107" s="42"/>
      <c r="K107" s="42"/>
      <c r="V107" s="143"/>
      <c r="W107" s="143"/>
      <c r="X107" s="143"/>
      <c r="Y107" s="143"/>
      <c r="Z107" s="143"/>
      <c r="AA107" s="143"/>
      <c r="AB107" s="143"/>
      <c r="AC107" s="143"/>
      <c r="AD107" s="143"/>
      <c r="AE107" s="143"/>
      <c r="AF107" s="143"/>
    </row>
    <row r="108" spans="10:32" s="41" customFormat="1" ht="18" customHeight="1" x14ac:dyDescent="0.15">
      <c r="J108" s="42"/>
      <c r="K108" s="42"/>
      <c r="V108" s="143"/>
      <c r="W108" s="143"/>
      <c r="X108" s="143"/>
      <c r="Y108" s="143"/>
      <c r="Z108" s="143"/>
      <c r="AA108" s="143"/>
      <c r="AB108" s="143"/>
      <c r="AC108" s="143"/>
      <c r="AD108" s="143"/>
      <c r="AE108" s="143"/>
      <c r="AF108" s="143"/>
    </row>
    <row r="109" spans="10:32" s="41" customFormat="1" ht="18" customHeight="1" x14ac:dyDescent="0.15">
      <c r="J109" s="42"/>
      <c r="K109" s="42"/>
      <c r="V109" s="143"/>
      <c r="W109" s="143"/>
      <c r="X109" s="143"/>
      <c r="Y109" s="143"/>
      <c r="Z109" s="143"/>
      <c r="AA109" s="143"/>
      <c r="AB109" s="143"/>
      <c r="AC109" s="143"/>
      <c r="AD109" s="143"/>
      <c r="AE109" s="143"/>
      <c r="AF109" s="143"/>
    </row>
    <row r="110" spans="10:32" s="41" customFormat="1" ht="18" customHeight="1" x14ac:dyDescent="0.15">
      <c r="J110" s="42"/>
      <c r="K110" s="42"/>
      <c r="V110" s="143"/>
      <c r="W110" s="143"/>
      <c r="X110" s="143"/>
      <c r="Y110" s="143"/>
      <c r="Z110" s="143"/>
      <c r="AA110" s="143"/>
      <c r="AB110" s="143"/>
      <c r="AC110" s="143"/>
      <c r="AD110" s="143"/>
      <c r="AE110" s="143"/>
      <c r="AF110" s="143"/>
    </row>
    <row r="111" spans="10:32" s="41" customFormat="1" ht="18" customHeight="1" x14ac:dyDescent="0.15">
      <c r="J111" s="42"/>
      <c r="K111" s="42"/>
      <c r="V111" s="143"/>
      <c r="W111" s="143"/>
      <c r="X111" s="143"/>
      <c r="Y111" s="143"/>
      <c r="Z111" s="143"/>
      <c r="AA111" s="143"/>
      <c r="AB111" s="143"/>
      <c r="AC111" s="143"/>
      <c r="AD111" s="143"/>
      <c r="AE111" s="143"/>
      <c r="AF111" s="143"/>
    </row>
    <row r="112" spans="10:32" s="41" customFormat="1" ht="18" customHeight="1" x14ac:dyDescent="0.15">
      <c r="J112" s="42"/>
      <c r="K112" s="42"/>
      <c r="V112" s="143"/>
      <c r="W112" s="143"/>
      <c r="X112" s="143"/>
      <c r="Y112" s="143"/>
      <c r="Z112" s="143"/>
      <c r="AA112" s="143"/>
      <c r="AB112" s="143"/>
      <c r="AC112" s="143"/>
      <c r="AD112" s="143"/>
      <c r="AE112" s="143"/>
      <c r="AF112" s="143"/>
    </row>
    <row r="113" spans="10:32" s="41" customFormat="1" ht="18" customHeight="1" x14ac:dyDescent="0.15">
      <c r="J113" s="42"/>
      <c r="K113" s="42"/>
      <c r="V113" s="143"/>
      <c r="W113" s="143"/>
      <c r="X113" s="143"/>
      <c r="Y113" s="143"/>
      <c r="Z113" s="143"/>
      <c r="AA113" s="143"/>
      <c r="AB113" s="143"/>
      <c r="AC113" s="143"/>
      <c r="AD113" s="143"/>
      <c r="AE113" s="143"/>
      <c r="AF113" s="143"/>
    </row>
    <row r="114" spans="10:32" s="41" customFormat="1" ht="18" customHeight="1" x14ac:dyDescent="0.15">
      <c r="J114" s="42"/>
      <c r="K114" s="42"/>
      <c r="V114" s="143"/>
      <c r="W114" s="143"/>
      <c r="X114" s="143"/>
      <c r="Y114" s="143"/>
      <c r="Z114" s="143"/>
      <c r="AA114" s="143"/>
      <c r="AB114" s="143"/>
      <c r="AC114" s="143"/>
      <c r="AD114" s="143"/>
      <c r="AE114" s="143"/>
      <c r="AF114" s="143"/>
    </row>
    <row r="115" spans="10:32" s="41" customFormat="1" ht="18" customHeight="1" x14ac:dyDescent="0.15">
      <c r="J115" s="42"/>
      <c r="K115" s="42"/>
      <c r="V115" s="143"/>
      <c r="W115" s="143"/>
      <c r="X115" s="143"/>
      <c r="Y115" s="143"/>
      <c r="Z115" s="143"/>
      <c r="AA115" s="143"/>
      <c r="AB115" s="143"/>
      <c r="AC115" s="143"/>
      <c r="AD115" s="143"/>
      <c r="AE115" s="143"/>
      <c r="AF115" s="143"/>
    </row>
    <row r="116" spans="10:32" s="41" customFormat="1" ht="18" customHeight="1" x14ac:dyDescent="0.15">
      <c r="J116" s="42"/>
      <c r="K116" s="42"/>
      <c r="V116" s="143"/>
      <c r="W116" s="143"/>
      <c r="X116" s="143"/>
      <c r="Y116" s="143"/>
      <c r="Z116" s="143"/>
      <c r="AA116" s="143"/>
      <c r="AB116" s="143"/>
      <c r="AC116" s="143"/>
      <c r="AD116" s="143"/>
      <c r="AE116" s="143"/>
      <c r="AF116" s="143"/>
    </row>
    <row r="117" spans="10:32" s="41" customFormat="1" ht="18" customHeight="1" x14ac:dyDescent="0.15">
      <c r="J117" s="42"/>
      <c r="K117" s="42"/>
      <c r="V117" s="143"/>
      <c r="W117" s="143"/>
      <c r="X117" s="143"/>
      <c r="Y117" s="143"/>
      <c r="Z117" s="143"/>
      <c r="AA117" s="143"/>
      <c r="AB117" s="143"/>
      <c r="AC117" s="143"/>
      <c r="AD117" s="143"/>
      <c r="AE117" s="143"/>
      <c r="AF117" s="143"/>
    </row>
    <row r="118" spans="10:32" s="41" customFormat="1" ht="18" customHeight="1" x14ac:dyDescent="0.15">
      <c r="J118" s="42"/>
      <c r="K118" s="42"/>
      <c r="V118" s="143"/>
      <c r="W118" s="143"/>
      <c r="X118" s="143"/>
      <c r="Y118" s="143"/>
      <c r="Z118" s="143"/>
      <c r="AA118" s="143"/>
      <c r="AB118" s="143"/>
      <c r="AC118" s="143"/>
      <c r="AD118" s="143"/>
      <c r="AE118" s="143"/>
      <c r="AF118" s="143"/>
    </row>
    <row r="119" spans="10:32" s="41" customFormat="1" ht="18" customHeight="1" x14ac:dyDescent="0.15">
      <c r="J119" s="42"/>
      <c r="K119" s="42"/>
      <c r="V119" s="143"/>
      <c r="W119" s="143"/>
      <c r="X119" s="143"/>
      <c r="Y119" s="143"/>
      <c r="Z119" s="143"/>
      <c r="AA119" s="143"/>
      <c r="AB119" s="143"/>
      <c r="AC119" s="143"/>
      <c r="AD119" s="143"/>
      <c r="AE119" s="143"/>
      <c r="AF119" s="143"/>
    </row>
    <row r="120" spans="10:32" s="41" customFormat="1" ht="18" customHeight="1" x14ac:dyDescent="0.15">
      <c r="J120" s="42"/>
      <c r="K120" s="42"/>
      <c r="V120" s="143"/>
      <c r="W120" s="143"/>
      <c r="X120" s="143"/>
      <c r="Y120" s="143"/>
      <c r="Z120" s="143"/>
      <c r="AA120" s="143"/>
      <c r="AB120" s="143"/>
      <c r="AC120" s="143"/>
      <c r="AD120" s="143"/>
      <c r="AE120" s="143"/>
      <c r="AF120" s="143"/>
    </row>
    <row r="121" spans="10:32" s="41" customFormat="1" ht="18" customHeight="1" x14ac:dyDescent="0.15">
      <c r="J121" s="42"/>
      <c r="K121" s="42"/>
      <c r="V121" s="143"/>
      <c r="W121" s="143"/>
      <c r="X121" s="143"/>
      <c r="Y121" s="143"/>
      <c r="Z121" s="143"/>
      <c r="AA121" s="143"/>
      <c r="AB121" s="143"/>
      <c r="AC121" s="143"/>
      <c r="AD121" s="143"/>
      <c r="AE121" s="143"/>
      <c r="AF121" s="143"/>
    </row>
    <row r="122" spans="10:32" s="41" customFormat="1" ht="18" customHeight="1" x14ac:dyDescent="0.15">
      <c r="J122" s="42"/>
      <c r="K122" s="42"/>
      <c r="V122" s="143"/>
      <c r="W122" s="143"/>
      <c r="X122" s="143"/>
      <c r="Y122" s="143"/>
      <c r="Z122" s="143"/>
      <c r="AA122" s="143"/>
      <c r="AB122" s="143"/>
      <c r="AC122" s="143"/>
      <c r="AD122" s="143"/>
      <c r="AE122" s="143"/>
      <c r="AF122" s="143"/>
    </row>
    <row r="123" spans="10:32" s="41" customFormat="1" ht="18" customHeight="1" x14ac:dyDescent="0.15">
      <c r="J123" s="42"/>
      <c r="K123" s="42"/>
      <c r="V123" s="143"/>
      <c r="W123" s="143"/>
      <c r="X123" s="143"/>
      <c r="Y123" s="143"/>
      <c r="Z123" s="143"/>
      <c r="AA123" s="143"/>
      <c r="AB123" s="143"/>
      <c r="AC123" s="143"/>
      <c r="AD123" s="143"/>
      <c r="AE123" s="143"/>
      <c r="AF123" s="143"/>
    </row>
    <row r="124" spans="10:32" s="41" customFormat="1" ht="18" customHeight="1" x14ac:dyDescent="0.15">
      <c r="J124" s="42"/>
      <c r="K124" s="42"/>
      <c r="V124" s="143"/>
      <c r="W124" s="143"/>
      <c r="X124" s="143"/>
      <c r="Y124" s="143"/>
      <c r="Z124" s="143"/>
      <c r="AA124" s="143"/>
      <c r="AB124" s="143"/>
      <c r="AC124" s="143"/>
      <c r="AD124" s="143"/>
      <c r="AE124" s="143"/>
      <c r="AF124" s="143"/>
    </row>
    <row r="125" spans="10:32" s="41" customFormat="1" ht="18" customHeight="1" x14ac:dyDescent="0.15">
      <c r="J125" s="42"/>
      <c r="K125" s="42"/>
      <c r="V125" s="143"/>
      <c r="W125" s="143"/>
      <c r="X125" s="143"/>
      <c r="Y125" s="143"/>
      <c r="Z125" s="143"/>
      <c r="AA125" s="143"/>
      <c r="AB125" s="143"/>
      <c r="AC125" s="143"/>
      <c r="AD125" s="143"/>
      <c r="AE125" s="143"/>
      <c r="AF125" s="143"/>
    </row>
    <row r="126" spans="10:32" s="41" customFormat="1" ht="18" customHeight="1" x14ac:dyDescent="0.15">
      <c r="J126" s="42"/>
      <c r="K126" s="42"/>
      <c r="V126" s="143"/>
      <c r="W126" s="143"/>
      <c r="X126" s="143"/>
      <c r="Y126" s="143"/>
      <c r="Z126" s="143"/>
      <c r="AA126" s="143"/>
      <c r="AB126" s="143"/>
      <c r="AC126" s="143"/>
      <c r="AD126" s="143"/>
      <c r="AE126" s="143"/>
      <c r="AF126" s="143"/>
    </row>
    <row r="127" spans="10:32" s="41" customFormat="1" ht="18" customHeight="1" x14ac:dyDescent="0.15">
      <c r="J127" s="42"/>
      <c r="K127" s="42"/>
      <c r="V127" s="143"/>
      <c r="W127" s="143"/>
      <c r="X127" s="143"/>
      <c r="Y127" s="143"/>
      <c r="Z127" s="143"/>
      <c r="AA127" s="143"/>
      <c r="AB127" s="143"/>
      <c r="AC127" s="143"/>
      <c r="AD127" s="143"/>
      <c r="AE127" s="143"/>
      <c r="AF127" s="143"/>
    </row>
    <row r="128" spans="10:32" s="41" customFormat="1" ht="18" customHeight="1" x14ac:dyDescent="0.15">
      <c r="J128" s="42"/>
      <c r="K128" s="42"/>
      <c r="V128" s="143"/>
      <c r="W128" s="143"/>
      <c r="X128" s="143"/>
      <c r="Y128" s="143"/>
      <c r="Z128" s="143"/>
      <c r="AA128" s="143"/>
      <c r="AB128" s="143"/>
      <c r="AC128" s="143"/>
      <c r="AD128" s="143"/>
      <c r="AE128" s="143"/>
      <c r="AF128" s="143"/>
    </row>
    <row r="129" spans="10:32" s="41" customFormat="1" ht="18" customHeight="1" x14ac:dyDescent="0.15">
      <c r="J129" s="42"/>
      <c r="K129" s="42"/>
      <c r="V129" s="143"/>
      <c r="W129" s="143"/>
      <c r="X129" s="143"/>
      <c r="Y129" s="143"/>
      <c r="Z129" s="143"/>
      <c r="AA129" s="143"/>
      <c r="AB129" s="143"/>
      <c r="AC129" s="143"/>
      <c r="AD129" s="143"/>
      <c r="AE129" s="143"/>
      <c r="AF129" s="143"/>
    </row>
    <row r="130" spans="10:32" s="41" customFormat="1" ht="18" customHeight="1" x14ac:dyDescent="0.15">
      <c r="J130" s="42"/>
      <c r="K130" s="42"/>
      <c r="V130" s="143"/>
      <c r="W130" s="143"/>
      <c r="X130" s="143"/>
      <c r="Y130" s="143"/>
      <c r="Z130" s="143"/>
      <c r="AA130" s="143"/>
      <c r="AB130" s="143"/>
      <c r="AC130" s="143"/>
      <c r="AD130" s="143"/>
      <c r="AE130" s="143"/>
      <c r="AF130" s="143"/>
    </row>
    <row r="131" spans="10:32" s="41" customFormat="1" ht="18" customHeight="1" x14ac:dyDescent="0.15">
      <c r="J131" s="42"/>
      <c r="K131" s="42"/>
      <c r="V131" s="143"/>
      <c r="W131" s="143"/>
      <c r="X131" s="143"/>
      <c r="Y131" s="143"/>
      <c r="Z131" s="143"/>
      <c r="AA131" s="143"/>
      <c r="AB131" s="143"/>
      <c r="AC131" s="143"/>
      <c r="AD131" s="143"/>
      <c r="AE131" s="143"/>
      <c r="AF131" s="143"/>
    </row>
    <row r="132" spans="10:32" s="41" customFormat="1" ht="18" customHeight="1" x14ac:dyDescent="0.15">
      <c r="J132" s="42"/>
      <c r="K132" s="42"/>
      <c r="V132" s="143"/>
      <c r="W132" s="143"/>
      <c r="X132" s="143"/>
      <c r="Y132" s="143"/>
      <c r="Z132" s="143"/>
      <c r="AA132" s="143"/>
      <c r="AB132" s="143"/>
      <c r="AC132" s="143"/>
      <c r="AD132" s="143"/>
      <c r="AE132" s="143"/>
      <c r="AF132" s="143"/>
    </row>
    <row r="133" spans="10:32" s="41" customFormat="1" ht="18" customHeight="1" x14ac:dyDescent="0.15">
      <c r="J133" s="42"/>
      <c r="K133" s="42"/>
      <c r="V133" s="143"/>
      <c r="W133" s="143"/>
      <c r="X133" s="143"/>
      <c r="Y133" s="143"/>
      <c r="Z133" s="143"/>
      <c r="AA133" s="143"/>
      <c r="AB133" s="143"/>
      <c r="AC133" s="143"/>
      <c r="AD133" s="143"/>
      <c r="AE133" s="143"/>
      <c r="AF133" s="143"/>
    </row>
    <row r="134" spans="10:32" s="41" customFormat="1" ht="18" customHeight="1" x14ac:dyDescent="0.15">
      <c r="J134" s="42"/>
      <c r="K134" s="42"/>
      <c r="V134" s="143"/>
      <c r="W134" s="143"/>
      <c r="X134" s="143"/>
      <c r="Y134" s="143"/>
      <c r="Z134" s="143"/>
      <c r="AA134" s="143"/>
      <c r="AB134" s="143"/>
      <c r="AC134" s="143"/>
      <c r="AD134" s="143"/>
      <c r="AE134" s="143"/>
      <c r="AF134" s="143"/>
    </row>
    <row r="135" spans="10:32" s="41" customFormat="1" ht="18" customHeight="1" x14ac:dyDescent="0.15">
      <c r="J135" s="42"/>
      <c r="K135" s="42"/>
      <c r="V135" s="143"/>
      <c r="W135" s="143"/>
      <c r="X135" s="143"/>
      <c r="Y135" s="143"/>
      <c r="Z135" s="143"/>
      <c r="AA135" s="143"/>
      <c r="AB135" s="143"/>
      <c r="AC135" s="143"/>
      <c r="AD135" s="143"/>
      <c r="AE135" s="143"/>
      <c r="AF135" s="143"/>
    </row>
    <row r="136" spans="10:32" s="41" customFormat="1" ht="18" customHeight="1" x14ac:dyDescent="0.15">
      <c r="J136" s="42"/>
      <c r="K136" s="42"/>
      <c r="V136" s="143"/>
      <c r="W136" s="143"/>
      <c r="X136" s="143"/>
      <c r="Y136" s="143"/>
      <c r="Z136" s="143"/>
      <c r="AA136" s="143"/>
      <c r="AB136" s="143"/>
      <c r="AC136" s="143"/>
      <c r="AD136" s="143"/>
      <c r="AE136" s="143"/>
      <c r="AF136" s="143"/>
    </row>
    <row r="137" spans="10:32" s="41" customFormat="1" ht="18" customHeight="1" x14ac:dyDescent="0.15">
      <c r="J137" s="42"/>
      <c r="K137" s="42"/>
      <c r="V137" s="143"/>
      <c r="W137" s="143"/>
      <c r="X137" s="143"/>
      <c r="Y137" s="143"/>
      <c r="Z137" s="143"/>
      <c r="AA137" s="143"/>
      <c r="AB137" s="143"/>
      <c r="AC137" s="143"/>
      <c r="AD137" s="143"/>
      <c r="AE137" s="143"/>
      <c r="AF137" s="143"/>
    </row>
    <row r="138" spans="10:32" s="41" customFormat="1" ht="18" customHeight="1" x14ac:dyDescent="0.15">
      <c r="J138" s="42"/>
      <c r="K138" s="42"/>
      <c r="V138" s="143"/>
      <c r="W138" s="143"/>
      <c r="X138" s="143"/>
      <c r="Y138" s="143"/>
      <c r="Z138" s="143"/>
      <c r="AA138" s="143"/>
      <c r="AB138" s="143"/>
      <c r="AC138" s="143"/>
      <c r="AD138" s="143"/>
      <c r="AE138" s="143"/>
      <c r="AF138" s="143"/>
    </row>
    <row r="139" spans="10:32" s="41" customFormat="1" ht="18" customHeight="1" x14ac:dyDescent="0.15">
      <c r="J139" s="42"/>
      <c r="K139" s="42"/>
      <c r="V139" s="143"/>
      <c r="W139" s="143"/>
      <c r="X139" s="143"/>
      <c r="Y139" s="143"/>
      <c r="Z139" s="143"/>
      <c r="AA139" s="143"/>
      <c r="AB139" s="143"/>
      <c r="AC139" s="143"/>
      <c r="AD139" s="143"/>
      <c r="AE139" s="143"/>
      <c r="AF139" s="143"/>
    </row>
    <row r="140" spans="10:32" s="41" customFormat="1" ht="18" customHeight="1" x14ac:dyDescent="0.15">
      <c r="J140" s="42"/>
      <c r="K140" s="42"/>
      <c r="V140" s="143"/>
      <c r="W140" s="143"/>
      <c r="X140" s="143"/>
      <c r="Y140" s="143"/>
      <c r="Z140" s="143"/>
      <c r="AA140" s="143"/>
      <c r="AB140" s="143"/>
      <c r="AC140" s="143"/>
      <c r="AD140" s="143"/>
      <c r="AE140" s="143"/>
      <c r="AF140" s="143"/>
    </row>
    <row r="141" spans="10:32" s="41" customFormat="1" ht="18" customHeight="1" x14ac:dyDescent="0.15">
      <c r="J141" s="42"/>
      <c r="K141" s="42"/>
      <c r="V141" s="143"/>
      <c r="W141" s="143"/>
      <c r="X141" s="143"/>
      <c r="Y141" s="143"/>
      <c r="Z141" s="143"/>
      <c r="AA141" s="143"/>
      <c r="AB141" s="143"/>
      <c r="AC141" s="143"/>
      <c r="AD141" s="143"/>
      <c r="AE141" s="143"/>
      <c r="AF141" s="143"/>
    </row>
    <row r="142" spans="10:32" s="41" customFormat="1" ht="18" customHeight="1" x14ac:dyDescent="0.15">
      <c r="J142" s="42"/>
      <c r="K142" s="42"/>
      <c r="V142" s="143"/>
      <c r="W142" s="143"/>
      <c r="X142" s="143"/>
      <c r="Y142" s="143"/>
      <c r="Z142" s="143"/>
      <c r="AA142" s="143"/>
      <c r="AB142" s="143"/>
      <c r="AC142" s="143"/>
      <c r="AD142" s="143"/>
      <c r="AE142" s="143"/>
      <c r="AF142" s="143"/>
    </row>
    <row r="143" spans="10:32" s="41" customFormat="1" ht="18" customHeight="1" x14ac:dyDescent="0.15">
      <c r="J143" s="42"/>
      <c r="K143" s="42"/>
      <c r="V143" s="143"/>
      <c r="W143" s="143"/>
      <c r="X143" s="143"/>
      <c r="Y143" s="143"/>
      <c r="Z143" s="143"/>
      <c r="AA143" s="143"/>
      <c r="AB143" s="143"/>
      <c r="AC143" s="143"/>
      <c r="AD143" s="143"/>
      <c r="AE143" s="143"/>
      <c r="AF143" s="143"/>
    </row>
    <row r="144" spans="10:32" s="41" customFormat="1" ht="18" customHeight="1" x14ac:dyDescent="0.15">
      <c r="J144" s="42"/>
      <c r="K144" s="42"/>
      <c r="V144" s="143"/>
      <c r="W144" s="143"/>
      <c r="X144" s="143"/>
      <c r="Y144" s="143"/>
      <c r="Z144" s="143"/>
      <c r="AA144" s="143"/>
      <c r="AB144" s="143"/>
      <c r="AC144" s="143"/>
      <c r="AD144" s="143"/>
      <c r="AE144" s="143"/>
      <c r="AF144" s="143"/>
    </row>
    <row r="145" spans="10:32" s="41" customFormat="1" ht="18" customHeight="1" x14ac:dyDescent="0.15">
      <c r="J145" s="42"/>
      <c r="K145" s="42"/>
      <c r="V145" s="143"/>
      <c r="W145" s="143"/>
      <c r="X145" s="143"/>
      <c r="Y145" s="143"/>
      <c r="Z145" s="143"/>
      <c r="AA145" s="143"/>
      <c r="AB145" s="143"/>
      <c r="AC145" s="143"/>
      <c r="AD145" s="143"/>
      <c r="AE145" s="143"/>
      <c r="AF145" s="143"/>
    </row>
    <row r="146" spans="10:32" s="41" customFormat="1" ht="18" customHeight="1" x14ac:dyDescent="0.15">
      <c r="J146" s="42"/>
      <c r="K146" s="42"/>
      <c r="V146" s="143"/>
      <c r="W146" s="143"/>
      <c r="X146" s="143"/>
      <c r="Y146" s="143"/>
      <c r="Z146" s="143"/>
      <c r="AA146" s="143"/>
      <c r="AB146" s="143"/>
      <c r="AC146" s="143"/>
      <c r="AD146" s="143"/>
      <c r="AE146" s="143"/>
      <c r="AF146" s="143"/>
    </row>
    <row r="147" spans="10:32" s="41" customFormat="1" ht="18" customHeight="1" x14ac:dyDescent="0.15">
      <c r="J147" s="42"/>
      <c r="K147" s="42"/>
      <c r="V147" s="143"/>
      <c r="W147" s="143"/>
      <c r="X147" s="143"/>
      <c r="Y147" s="143"/>
      <c r="Z147" s="143"/>
      <c r="AA147" s="143"/>
      <c r="AB147" s="143"/>
      <c r="AC147" s="143"/>
      <c r="AD147" s="143"/>
      <c r="AE147" s="143"/>
      <c r="AF147" s="143"/>
    </row>
    <row r="148" spans="10:32" s="41" customFormat="1" ht="18" customHeight="1" x14ac:dyDescent="0.15">
      <c r="J148" s="42"/>
      <c r="K148" s="42"/>
      <c r="V148" s="143"/>
      <c r="W148" s="143"/>
      <c r="X148" s="143"/>
      <c r="Y148" s="143"/>
      <c r="Z148" s="143"/>
      <c r="AA148" s="143"/>
      <c r="AB148" s="143"/>
      <c r="AC148" s="143"/>
      <c r="AD148" s="143"/>
      <c r="AE148" s="143"/>
      <c r="AF148" s="143"/>
    </row>
    <row r="149" spans="10:32" s="41" customFormat="1" ht="18" customHeight="1" x14ac:dyDescent="0.15">
      <c r="J149" s="42"/>
      <c r="K149" s="42"/>
      <c r="V149" s="143"/>
      <c r="W149" s="143"/>
      <c r="X149" s="143"/>
      <c r="Y149" s="143"/>
      <c r="Z149" s="143"/>
      <c r="AA149" s="143"/>
      <c r="AB149" s="143"/>
      <c r="AC149" s="143"/>
      <c r="AD149" s="143"/>
      <c r="AE149" s="143"/>
      <c r="AF149" s="143"/>
    </row>
    <row r="150" spans="10:32" s="41" customFormat="1" ht="18" customHeight="1" x14ac:dyDescent="0.15">
      <c r="J150" s="42"/>
      <c r="K150" s="42"/>
      <c r="V150" s="143"/>
      <c r="W150" s="143"/>
      <c r="X150" s="143"/>
      <c r="Y150" s="143"/>
      <c r="Z150" s="143"/>
      <c r="AA150" s="143"/>
      <c r="AB150" s="143"/>
      <c r="AC150" s="143"/>
      <c r="AD150" s="143"/>
      <c r="AE150" s="143"/>
      <c r="AF150" s="143"/>
    </row>
    <row r="151" spans="10:32" s="41" customFormat="1" ht="18" customHeight="1" x14ac:dyDescent="0.15">
      <c r="J151" s="42"/>
      <c r="K151" s="42"/>
      <c r="V151" s="143"/>
      <c r="W151" s="143"/>
      <c r="X151" s="143"/>
      <c r="Y151" s="143"/>
      <c r="Z151" s="143"/>
      <c r="AA151" s="143"/>
      <c r="AB151" s="143"/>
      <c r="AC151" s="143"/>
      <c r="AD151" s="143"/>
      <c r="AE151" s="143"/>
      <c r="AF151" s="143"/>
    </row>
    <row r="152" spans="10:32" s="41" customFormat="1" ht="18" customHeight="1" x14ac:dyDescent="0.15">
      <c r="J152" s="42"/>
      <c r="K152" s="42"/>
      <c r="V152" s="143"/>
      <c r="W152" s="143"/>
      <c r="X152" s="143"/>
      <c r="Y152" s="143"/>
      <c r="Z152" s="143"/>
      <c r="AA152" s="143"/>
      <c r="AB152" s="143"/>
      <c r="AC152" s="143"/>
      <c r="AD152" s="143"/>
      <c r="AE152" s="143"/>
      <c r="AF152" s="143"/>
    </row>
    <row r="153" spans="10:32" s="41" customFormat="1" ht="18" customHeight="1" x14ac:dyDescent="0.15">
      <c r="J153" s="42"/>
      <c r="K153" s="42"/>
      <c r="V153" s="143"/>
      <c r="W153" s="143"/>
      <c r="X153" s="143"/>
      <c r="Y153" s="143"/>
      <c r="Z153" s="143"/>
      <c r="AA153" s="143"/>
      <c r="AB153" s="143"/>
      <c r="AC153" s="143"/>
      <c r="AD153" s="143"/>
      <c r="AE153" s="143"/>
      <c r="AF153" s="143"/>
    </row>
    <row r="154" spans="10:32" s="41" customFormat="1" ht="18" customHeight="1" x14ac:dyDescent="0.15">
      <c r="J154" s="42"/>
      <c r="K154" s="42"/>
      <c r="V154" s="143"/>
      <c r="W154" s="143"/>
      <c r="X154" s="143"/>
      <c r="Y154" s="143"/>
      <c r="Z154" s="143"/>
      <c r="AA154" s="143"/>
      <c r="AB154" s="143"/>
      <c r="AC154" s="143"/>
      <c r="AD154" s="143"/>
      <c r="AE154" s="143"/>
      <c r="AF154" s="143"/>
    </row>
    <row r="155" spans="10:32" s="41" customFormat="1" ht="18" customHeight="1" x14ac:dyDescent="0.15">
      <c r="J155" s="42"/>
      <c r="K155" s="42"/>
      <c r="V155" s="143"/>
      <c r="W155" s="143"/>
      <c r="X155" s="143"/>
      <c r="Y155" s="143"/>
      <c r="Z155" s="143"/>
      <c r="AA155" s="143"/>
      <c r="AB155" s="143"/>
      <c r="AC155" s="143"/>
      <c r="AD155" s="143"/>
      <c r="AE155" s="143"/>
      <c r="AF155" s="143"/>
    </row>
    <row r="156" spans="10:32" s="41" customFormat="1" ht="18" customHeight="1" x14ac:dyDescent="0.15">
      <c r="J156" s="42"/>
      <c r="K156" s="42"/>
      <c r="V156" s="143"/>
      <c r="W156" s="143"/>
      <c r="X156" s="143"/>
      <c r="Y156" s="143"/>
      <c r="Z156" s="143"/>
      <c r="AA156" s="143"/>
      <c r="AB156" s="143"/>
      <c r="AC156" s="143"/>
      <c r="AD156" s="143"/>
      <c r="AE156" s="143"/>
      <c r="AF156" s="143"/>
    </row>
    <row r="157" spans="10:32" s="41" customFormat="1" ht="18" customHeight="1" x14ac:dyDescent="0.15">
      <c r="J157" s="42"/>
      <c r="K157" s="42"/>
      <c r="V157" s="143"/>
      <c r="W157" s="143"/>
      <c r="X157" s="143"/>
      <c r="Y157" s="143"/>
      <c r="Z157" s="143"/>
      <c r="AA157" s="143"/>
      <c r="AB157" s="143"/>
      <c r="AC157" s="143"/>
      <c r="AD157" s="143"/>
      <c r="AE157" s="143"/>
      <c r="AF157" s="143"/>
    </row>
    <row r="158" spans="10:32" s="41" customFormat="1" ht="18" customHeight="1" x14ac:dyDescent="0.15">
      <c r="J158" s="42"/>
      <c r="K158" s="42"/>
      <c r="V158" s="143"/>
      <c r="W158" s="143"/>
      <c r="X158" s="143"/>
      <c r="Y158" s="143"/>
      <c r="Z158" s="143"/>
      <c r="AA158" s="143"/>
      <c r="AB158" s="143"/>
      <c r="AC158" s="143"/>
      <c r="AD158" s="143"/>
      <c r="AE158" s="143"/>
      <c r="AF158" s="143"/>
    </row>
    <row r="159" spans="10:32" s="41" customFormat="1" ht="18" customHeight="1" x14ac:dyDescent="0.15">
      <c r="J159" s="42"/>
      <c r="K159" s="42"/>
      <c r="V159" s="143"/>
      <c r="W159" s="143"/>
      <c r="X159" s="143"/>
      <c r="Y159" s="143"/>
      <c r="Z159" s="143"/>
      <c r="AA159" s="143"/>
      <c r="AB159" s="143"/>
      <c r="AC159" s="143"/>
      <c r="AD159" s="143"/>
      <c r="AE159" s="143"/>
      <c r="AF159" s="143"/>
    </row>
    <row r="160" spans="10:32" s="41" customFormat="1" ht="18" customHeight="1" x14ac:dyDescent="0.15">
      <c r="J160" s="42"/>
      <c r="K160" s="42"/>
      <c r="V160" s="143"/>
      <c r="W160" s="143"/>
      <c r="X160" s="143"/>
      <c r="Y160" s="143"/>
      <c r="Z160" s="143"/>
      <c r="AA160" s="143"/>
      <c r="AB160" s="143"/>
      <c r="AC160" s="143"/>
      <c r="AD160" s="143"/>
      <c r="AE160" s="143"/>
      <c r="AF160" s="143"/>
    </row>
    <row r="161" spans="10:32" s="41" customFormat="1" ht="18" customHeight="1" x14ac:dyDescent="0.15">
      <c r="J161" s="42"/>
      <c r="K161" s="42"/>
      <c r="V161" s="143"/>
      <c r="W161" s="143"/>
      <c r="X161" s="143"/>
      <c r="Y161" s="143"/>
      <c r="Z161" s="143"/>
      <c r="AA161" s="143"/>
      <c r="AB161" s="143"/>
      <c r="AC161" s="143"/>
      <c r="AD161" s="143"/>
      <c r="AE161" s="143"/>
      <c r="AF161" s="143"/>
    </row>
    <row r="162" spans="10:32" s="41" customFormat="1" ht="18" customHeight="1" x14ac:dyDescent="0.15">
      <c r="J162" s="42"/>
      <c r="K162" s="42"/>
      <c r="V162" s="143"/>
      <c r="W162" s="143"/>
      <c r="X162" s="143"/>
      <c r="Y162" s="143"/>
      <c r="Z162" s="143"/>
      <c r="AA162" s="143"/>
      <c r="AB162" s="143"/>
      <c r="AC162" s="143"/>
      <c r="AD162" s="143"/>
      <c r="AE162" s="143"/>
      <c r="AF162" s="143"/>
    </row>
    <row r="163" spans="10:32" s="41" customFormat="1" ht="18" customHeight="1" x14ac:dyDescent="0.15">
      <c r="J163" s="42"/>
      <c r="K163" s="42"/>
      <c r="V163" s="143"/>
      <c r="W163" s="143"/>
      <c r="X163" s="143"/>
      <c r="Y163" s="143"/>
      <c r="Z163" s="143"/>
      <c r="AA163" s="143"/>
      <c r="AB163" s="143"/>
      <c r="AC163" s="143"/>
      <c r="AD163" s="143"/>
      <c r="AE163" s="143"/>
      <c r="AF163" s="143"/>
    </row>
    <row r="164" spans="10:32" s="41" customFormat="1" ht="18" customHeight="1" x14ac:dyDescent="0.15">
      <c r="J164" s="42"/>
      <c r="K164" s="42"/>
      <c r="V164" s="143"/>
      <c r="W164" s="143"/>
      <c r="X164" s="143"/>
      <c r="Y164" s="143"/>
      <c r="Z164" s="143"/>
      <c r="AA164" s="143"/>
      <c r="AB164" s="143"/>
      <c r="AC164" s="143"/>
      <c r="AD164" s="143"/>
      <c r="AE164" s="143"/>
      <c r="AF164" s="143"/>
    </row>
    <row r="165" spans="10:32" s="41" customFormat="1" ht="18" customHeight="1" x14ac:dyDescent="0.15">
      <c r="J165" s="42"/>
      <c r="K165" s="42"/>
      <c r="V165" s="143"/>
      <c r="W165" s="143"/>
      <c r="X165" s="143"/>
      <c r="Y165" s="143"/>
      <c r="Z165" s="143"/>
      <c r="AA165" s="143"/>
      <c r="AB165" s="143"/>
      <c r="AC165" s="143"/>
      <c r="AD165" s="143"/>
      <c r="AE165" s="143"/>
      <c r="AF165" s="143"/>
    </row>
    <row r="166" spans="10:32" s="41" customFormat="1" ht="18" customHeight="1" x14ac:dyDescent="0.15">
      <c r="J166" s="42"/>
      <c r="K166" s="42"/>
      <c r="V166" s="143"/>
      <c r="W166" s="143"/>
      <c r="X166" s="143"/>
      <c r="Y166" s="143"/>
      <c r="Z166" s="143"/>
      <c r="AA166" s="143"/>
      <c r="AB166" s="143"/>
      <c r="AC166" s="143"/>
      <c r="AD166" s="143"/>
      <c r="AE166" s="143"/>
      <c r="AF166" s="143"/>
    </row>
    <row r="167" spans="10:32" s="41" customFormat="1" ht="18" customHeight="1" x14ac:dyDescent="0.15">
      <c r="J167" s="42"/>
      <c r="K167" s="42"/>
      <c r="V167" s="143"/>
      <c r="W167" s="143"/>
      <c r="X167" s="143"/>
      <c r="Y167" s="143"/>
      <c r="Z167" s="143"/>
      <c r="AA167" s="143"/>
      <c r="AB167" s="143"/>
      <c r="AC167" s="143"/>
      <c r="AD167" s="143"/>
      <c r="AE167" s="143"/>
      <c r="AF167" s="143"/>
    </row>
    <row r="168" spans="10:32" s="41" customFormat="1" ht="18" customHeight="1" x14ac:dyDescent="0.15">
      <c r="J168" s="42"/>
      <c r="K168" s="42"/>
      <c r="V168" s="143"/>
      <c r="W168" s="143"/>
      <c r="X168" s="143"/>
      <c r="Y168" s="143"/>
      <c r="Z168" s="143"/>
      <c r="AA168" s="143"/>
      <c r="AB168" s="143"/>
      <c r="AC168" s="143"/>
      <c r="AD168" s="143"/>
      <c r="AE168" s="143"/>
      <c r="AF168" s="143"/>
    </row>
    <row r="169" spans="10:32" s="41" customFormat="1" ht="18" customHeight="1" x14ac:dyDescent="0.15">
      <c r="J169" s="42"/>
      <c r="K169" s="42"/>
      <c r="V169" s="143"/>
      <c r="W169" s="143"/>
      <c r="X169" s="143"/>
      <c r="Y169" s="143"/>
      <c r="Z169" s="143"/>
      <c r="AA169" s="143"/>
      <c r="AB169" s="143"/>
      <c r="AC169" s="143"/>
      <c r="AD169" s="143"/>
      <c r="AE169" s="143"/>
      <c r="AF169" s="143"/>
    </row>
    <row r="170" spans="10:32" s="41" customFormat="1" ht="18" customHeight="1" x14ac:dyDescent="0.15">
      <c r="J170" s="42"/>
      <c r="K170" s="42"/>
      <c r="V170" s="143"/>
      <c r="W170" s="143"/>
      <c r="X170" s="143"/>
      <c r="Y170" s="143"/>
      <c r="Z170" s="143"/>
      <c r="AA170" s="143"/>
      <c r="AB170" s="143"/>
      <c r="AC170" s="143"/>
      <c r="AD170" s="143"/>
      <c r="AE170" s="143"/>
      <c r="AF170" s="143"/>
    </row>
    <row r="171" spans="10:32" s="41" customFormat="1" ht="18" customHeight="1" x14ac:dyDescent="0.15">
      <c r="J171" s="42"/>
      <c r="K171" s="42"/>
      <c r="V171" s="143"/>
      <c r="W171" s="143"/>
      <c r="X171" s="143"/>
      <c r="Y171" s="143"/>
      <c r="Z171" s="143"/>
      <c r="AA171" s="143"/>
      <c r="AB171" s="143"/>
      <c r="AC171" s="143"/>
      <c r="AD171" s="143"/>
      <c r="AE171" s="143"/>
      <c r="AF171" s="143"/>
    </row>
    <row r="172" spans="10:32" s="41" customFormat="1" ht="18" customHeight="1" x14ac:dyDescent="0.15">
      <c r="J172" s="42"/>
      <c r="K172" s="42"/>
      <c r="V172" s="143"/>
      <c r="W172" s="143"/>
      <c r="X172" s="143"/>
      <c r="Y172" s="143"/>
      <c r="Z172" s="143"/>
      <c r="AA172" s="143"/>
      <c r="AB172" s="143"/>
      <c r="AC172" s="143"/>
      <c r="AD172" s="143"/>
      <c r="AE172" s="143"/>
      <c r="AF172" s="143"/>
    </row>
    <row r="173" spans="10:32" s="41" customFormat="1" ht="18" customHeight="1" x14ac:dyDescent="0.15">
      <c r="J173" s="42"/>
      <c r="K173" s="42"/>
      <c r="V173" s="143"/>
      <c r="W173" s="143"/>
      <c r="X173" s="143"/>
      <c r="Y173" s="143"/>
      <c r="Z173" s="143"/>
      <c r="AA173" s="143"/>
      <c r="AB173" s="143"/>
      <c r="AC173" s="143"/>
      <c r="AD173" s="143"/>
      <c r="AE173" s="143"/>
      <c r="AF173" s="143"/>
    </row>
    <row r="174" spans="10:32" s="41" customFormat="1" ht="18" customHeight="1" x14ac:dyDescent="0.15">
      <c r="J174" s="42"/>
      <c r="K174" s="42"/>
      <c r="V174" s="143"/>
      <c r="W174" s="143"/>
      <c r="X174" s="143"/>
      <c r="Y174" s="143"/>
      <c r="Z174" s="143"/>
      <c r="AA174" s="143"/>
      <c r="AB174" s="143"/>
      <c r="AC174" s="143"/>
      <c r="AD174" s="143"/>
      <c r="AE174" s="143"/>
      <c r="AF174" s="143"/>
    </row>
    <row r="175" spans="10:32" s="41" customFormat="1" ht="18" customHeight="1" x14ac:dyDescent="0.15">
      <c r="J175" s="42"/>
      <c r="K175" s="42"/>
      <c r="V175" s="143"/>
      <c r="W175" s="143"/>
      <c r="X175" s="143"/>
      <c r="Y175" s="143"/>
      <c r="Z175" s="143"/>
      <c r="AA175" s="143"/>
      <c r="AB175" s="143"/>
      <c r="AC175" s="143"/>
      <c r="AD175" s="143"/>
      <c r="AE175" s="143"/>
      <c r="AF175" s="143"/>
    </row>
    <row r="176" spans="10:32" s="41" customFormat="1" ht="18" customHeight="1" x14ac:dyDescent="0.15">
      <c r="J176" s="42"/>
      <c r="K176" s="42"/>
      <c r="V176" s="143"/>
      <c r="W176" s="143"/>
      <c r="X176" s="143"/>
      <c r="Y176" s="143"/>
      <c r="Z176" s="143"/>
      <c r="AA176" s="143"/>
      <c r="AB176" s="143"/>
      <c r="AC176" s="143"/>
      <c r="AD176" s="143"/>
      <c r="AE176" s="143"/>
      <c r="AF176" s="143"/>
    </row>
    <row r="177" spans="10:32" s="41" customFormat="1" ht="18" customHeight="1" x14ac:dyDescent="0.15">
      <c r="J177" s="42"/>
      <c r="K177" s="42"/>
      <c r="V177" s="143"/>
      <c r="W177" s="143"/>
      <c r="X177" s="143"/>
      <c r="Y177" s="143"/>
      <c r="Z177" s="143"/>
      <c r="AA177" s="143"/>
      <c r="AB177" s="143"/>
      <c r="AC177" s="143"/>
      <c r="AD177" s="143"/>
      <c r="AE177" s="143"/>
      <c r="AF177" s="143"/>
    </row>
    <row r="178" spans="10:32" s="41" customFormat="1" ht="18" customHeight="1" x14ac:dyDescent="0.15">
      <c r="J178" s="42"/>
      <c r="K178" s="42"/>
      <c r="V178" s="143"/>
      <c r="W178" s="143"/>
      <c r="X178" s="143"/>
      <c r="Y178" s="143"/>
      <c r="Z178" s="143"/>
      <c r="AA178" s="143"/>
      <c r="AB178" s="143"/>
      <c r="AC178" s="143"/>
      <c r="AD178" s="143"/>
      <c r="AE178" s="143"/>
      <c r="AF178" s="143"/>
    </row>
    <row r="179" spans="10:32" s="41" customFormat="1" ht="18" customHeight="1" x14ac:dyDescent="0.15">
      <c r="J179" s="42"/>
      <c r="K179" s="42"/>
      <c r="V179" s="143"/>
      <c r="W179" s="143"/>
      <c r="X179" s="143"/>
      <c r="Y179" s="143"/>
      <c r="Z179" s="143"/>
      <c r="AA179" s="143"/>
      <c r="AB179" s="143"/>
      <c r="AC179" s="143"/>
      <c r="AD179" s="143"/>
      <c r="AE179" s="143"/>
      <c r="AF179" s="143"/>
    </row>
    <row r="180" spans="10:32" s="41" customFormat="1" ht="18" customHeight="1" x14ac:dyDescent="0.15">
      <c r="J180" s="42"/>
      <c r="K180" s="42"/>
      <c r="V180" s="143"/>
      <c r="W180" s="143"/>
      <c r="X180" s="143"/>
      <c r="Y180" s="143"/>
      <c r="Z180" s="143"/>
      <c r="AA180" s="143"/>
      <c r="AB180" s="143"/>
      <c r="AC180" s="143"/>
      <c r="AD180" s="143"/>
      <c r="AE180" s="143"/>
      <c r="AF180" s="143"/>
    </row>
    <row r="181" spans="10:32" s="41" customFormat="1" ht="18" customHeight="1" x14ac:dyDescent="0.15">
      <c r="J181" s="42"/>
      <c r="K181" s="42"/>
      <c r="V181" s="143"/>
      <c r="W181" s="143"/>
      <c r="X181" s="143"/>
      <c r="Y181" s="143"/>
      <c r="Z181" s="143"/>
      <c r="AA181" s="143"/>
      <c r="AB181" s="143"/>
      <c r="AC181" s="143"/>
      <c r="AD181" s="143"/>
      <c r="AE181" s="143"/>
      <c r="AF181" s="143"/>
    </row>
    <row r="182" spans="10:32" s="41" customFormat="1" ht="18" customHeight="1" x14ac:dyDescent="0.15">
      <c r="J182" s="42"/>
      <c r="K182" s="42"/>
      <c r="V182" s="143"/>
      <c r="W182" s="143"/>
      <c r="X182" s="143"/>
      <c r="Y182" s="143"/>
      <c r="Z182" s="143"/>
      <c r="AA182" s="143"/>
      <c r="AB182" s="143"/>
      <c r="AC182" s="143"/>
      <c r="AD182" s="143"/>
      <c r="AE182" s="143"/>
      <c r="AF182" s="143"/>
    </row>
    <row r="183" spans="10:32" s="41" customFormat="1" ht="18" customHeight="1" x14ac:dyDescent="0.15">
      <c r="J183" s="42"/>
      <c r="K183" s="42"/>
      <c r="V183" s="143"/>
      <c r="W183" s="143"/>
      <c r="X183" s="143"/>
      <c r="Y183" s="143"/>
      <c r="Z183" s="143"/>
      <c r="AA183" s="143"/>
      <c r="AB183" s="143"/>
      <c r="AC183" s="143"/>
      <c r="AD183" s="143"/>
      <c r="AE183" s="143"/>
      <c r="AF183" s="143"/>
    </row>
    <row r="184" spans="10:32" s="41" customFormat="1" ht="18" customHeight="1" x14ac:dyDescent="0.15">
      <c r="J184" s="42"/>
      <c r="K184" s="42"/>
      <c r="V184" s="143"/>
      <c r="W184" s="143"/>
      <c r="X184" s="143"/>
      <c r="Y184" s="143"/>
      <c r="Z184" s="143"/>
      <c r="AA184" s="143"/>
      <c r="AB184" s="143"/>
      <c r="AC184" s="143"/>
      <c r="AD184" s="143"/>
      <c r="AE184" s="143"/>
      <c r="AF184" s="143"/>
    </row>
    <row r="185" spans="10:32" s="41" customFormat="1" ht="18" customHeight="1" x14ac:dyDescent="0.15">
      <c r="J185" s="42"/>
      <c r="K185" s="42"/>
      <c r="V185" s="143"/>
      <c r="W185" s="143"/>
      <c r="X185" s="143"/>
      <c r="Y185" s="143"/>
      <c r="Z185" s="143"/>
      <c r="AA185" s="143"/>
      <c r="AB185" s="143"/>
      <c r="AC185" s="143"/>
      <c r="AD185" s="143"/>
      <c r="AE185" s="143"/>
      <c r="AF185" s="143"/>
    </row>
    <row r="186" spans="10:32" s="41" customFormat="1" ht="18" customHeight="1" x14ac:dyDescent="0.15">
      <c r="J186" s="42"/>
      <c r="K186" s="42"/>
      <c r="V186" s="143"/>
      <c r="W186" s="143"/>
      <c r="X186" s="143"/>
      <c r="Y186" s="143"/>
      <c r="Z186" s="143"/>
      <c r="AA186" s="143"/>
      <c r="AB186" s="143"/>
      <c r="AC186" s="143"/>
      <c r="AD186" s="143"/>
      <c r="AE186" s="143"/>
      <c r="AF186" s="143"/>
    </row>
    <row r="187" spans="10:32" s="41" customFormat="1" ht="18" customHeight="1" x14ac:dyDescent="0.15">
      <c r="J187" s="42"/>
      <c r="K187" s="42"/>
      <c r="V187" s="143"/>
      <c r="W187" s="143"/>
      <c r="X187" s="143"/>
      <c r="Y187" s="143"/>
      <c r="Z187" s="143"/>
      <c r="AA187" s="143"/>
      <c r="AB187" s="143"/>
      <c r="AC187" s="143"/>
      <c r="AD187" s="143"/>
      <c r="AE187" s="143"/>
      <c r="AF187" s="143"/>
    </row>
    <row r="188" spans="10:32" s="41" customFormat="1" ht="18" customHeight="1" x14ac:dyDescent="0.15">
      <c r="J188" s="42"/>
      <c r="K188" s="42"/>
      <c r="V188" s="143"/>
      <c r="W188" s="143"/>
      <c r="X188" s="143"/>
      <c r="Y188" s="143"/>
      <c r="Z188" s="143"/>
      <c r="AA188" s="143"/>
      <c r="AB188" s="143"/>
      <c r="AC188" s="143"/>
      <c r="AD188" s="143"/>
      <c r="AE188" s="143"/>
      <c r="AF188" s="143"/>
    </row>
    <row r="189" spans="10:32" s="41" customFormat="1" ht="18" customHeight="1" x14ac:dyDescent="0.15">
      <c r="J189" s="42"/>
      <c r="K189" s="42"/>
      <c r="V189" s="143"/>
      <c r="W189" s="143"/>
      <c r="X189" s="143"/>
      <c r="Y189" s="143"/>
      <c r="Z189" s="143"/>
      <c r="AA189" s="143"/>
      <c r="AB189" s="143"/>
      <c r="AC189" s="143"/>
      <c r="AD189" s="143"/>
      <c r="AE189" s="143"/>
      <c r="AF189" s="143"/>
    </row>
    <row r="190" spans="10:32" s="41" customFormat="1" ht="18" customHeight="1" x14ac:dyDescent="0.15">
      <c r="J190" s="42"/>
      <c r="K190" s="42"/>
      <c r="V190" s="143"/>
      <c r="W190" s="143"/>
      <c r="X190" s="143"/>
      <c r="Y190" s="143"/>
      <c r="Z190" s="143"/>
      <c r="AA190" s="143"/>
      <c r="AB190" s="143"/>
      <c r="AC190" s="143"/>
      <c r="AD190" s="143"/>
      <c r="AE190" s="143"/>
      <c r="AF190" s="143"/>
    </row>
    <row r="191" spans="10:32" s="41" customFormat="1" ht="18" customHeight="1" x14ac:dyDescent="0.15">
      <c r="J191" s="42"/>
      <c r="K191" s="42"/>
      <c r="V191" s="143"/>
      <c r="W191" s="143"/>
      <c r="X191" s="143"/>
      <c r="Y191" s="143"/>
      <c r="Z191" s="143"/>
      <c r="AA191" s="143"/>
      <c r="AB191" s="143"/>
      <c r="AC191" s="143"/>
      <c r="AD191" s="143"/>
      <c r="AE191" s="143"/>
      <c r="AF191" s="143"/>
    </row>
    <row r="192" spans="10:32" s="41" customFormat="1" ht="18" customHeight="1" x14ac:dyDescent="0.15">
      <c r="J192" s="42"/>
      <c r="K192" s="42"/>
      <c r="V192" s="143"/>
      <c r="W192" s="143"/>
      <c r="X192" s="143"/>
      <c r="Y192" s="143"/>
      <c r="Z192" s="143"/>
      <c r="AA192" s="143"/>
      <c r="AB192" s="143"/>
      <c r="AC192" s="143"/>
      <c r="AD192" s="143"/>
      <c r="AE192" s="143"/>
      <c r="AF192" s="143"/>
    </row>
    <row r="193" spans="10:32" s="41" customFormat="1" ht="18" customHeight="1" x14ac:dyDescent="0.15">
      <c r="J193" s="42"/>
      <c r="K193" s="42"/>
      <c r="V193" s="143"/>
      <c r="W193" s="143"/>
      <c r="X193" s="143"/>
      <c r="Y193" s="143"/>
      <c r="Z193" s="143"/>
      <c r="AA193" s="143"/>
      <c r="AB193" s="143"/>
      <c r="AC193" s="143"/>
      <c r="AD193" s="143"/>
      <c r="AE193" s="143"/>
      <c r="AF193" s="143"/>
    </row>
    <row r="194" spans="10:32" s="41" customFormat="1" ht="18" customHeight="1" x14ac:dyDescent="0.15">
      <c r="J194" s="42"/>
      <c r="K194" s="42"/>
      <c r="V194" s="143"/>
      <c r="W194" s="143"/>
      <c r="X194" s="143"/>
      <c r="Y194" s="143"/>
      <c r="Z194" s="143"/>
      <c r="AA194" s="143"/>
      <c r="AB194" s="143"/>
      <c r="AC194" s="143"/>
      <c r="AD194" s="143"/>
      <c r="AE194" s="143"/>
      <c r="AF194" s="143"/>
    </row>
    <row r="195" spans="10:32" s="41" customFormat="1" ht="18" customHeight="1" x14ac:dyDescent="0.15">
      <c r="J195" s="42"/>
      <c r="K195" s="42"/>
      <c r="V195" s="143"/>
      <c r="W195" s="143"/>
      <c r="X195" s="143"/>
      <c r="Y195" s="143"/>
      <c r="Z195" s="143"/>
      <c r="AA195" s="143"/>
      <c r="AB195" s="143"/>
      <c r="AC195" s="143"/>
      <c r="AD195" s="143"/>
      <c r="AE195" s="143"/>
      <c r="AF195" s="143"/>
    </row>
    <row r="196" spans="10:32" s="41" customFormat="1" ht="18" customHeight="1" x14ac:dyDescent="0.15">
      <c r="J196" s="42"/>
      <c r="K196" s="42"/>
      <c r="V196" s="143"/>
      <c r="W196" s="143"/>
      <c r="X196" s="143"/>
      <c r="Y196" s="143"/>
      <c r="Z196" s="143"/>
      <c r="AA196" s="143"/>
      <c r="AB196" s="143"/>
      <c r="AC196" s="143"/>
      <c r="AD196" s="143"/>
      <c r="AE196" s="143"/>
      <c r="AF196" s="143"/>
    </row>
    <row r="197" spans="10:32" s="41" customFormat="1" ht="18" customHeight="1" x14ac:dyDescent="0.15">
      <c r="J197" s="42"/>
      <c r="K197" s="42"/>
      <c r="V197" s="143"/>
      <c r="W197" s="143"/>
      <c r="X197" s="143"/>
      <c r="Y197" s="143"/>
      <c r="Z197" s="143"/>
      <c r="AA197" s="143"/>
      <c r="AB197" s="143"/>
      <c r="AC197" s="143"/>
      <c r="AD197" s="143"/>
      <c r="AE197" s="143"/>
      <c r="AF197" s="143"/>
    </row>
    <row r="198" spans="10:32" s="41" customFormat="1" ht="18" customHeight="1" x14ac:dyDescent="0.15">
      <c r="J198" s="42"/>
      <c r="K198" s="42"/>
      <c r="V198" s="143"/>
      <c r="W198" s="143"/>
      <c r="X198" s="143"/>
      <c r="Y198" s="143"/>
      <c r="Z198" s="143"/>
      <c r="AA198" s="143"/>
      <c r="AB198" s="143"/>
      <c r="AC198" s="143"/>
      <c r="AD198" s="143"/>
      <c r="AE198" s="143"/>
      <c r="AF198" s="143"/>
    </row>
    <row r="199" spans="10:32" s="41" customFormat="1" ht="18" customHeight="1" x14ac:dyDescent="0.15">
      <c r="J199" s="42"/>
      <c r="K199" s="42"/>
      <c r="V199" s="143"/>
      <c r="W199" s="143"/>
      <c r="X199" s="143"/>
      <c r="Y199" s="143"/>
      <c r="Z199" s="143"/>
      <c r="AA199" s="143"/>
      <c r="AB199" s="143"/>
      <c r="AC199" s="143"/>
      <c r="AD199" s="143"/>
      <c r="AE199" s="143"/>
      <c r="AF199" s="143"/>
    </row>
    <row r="200" spans="10:32" s="41" customFormat="1" ht="18" customHeight="1" x14ac:dyDescent="0.15">
      <c r="J200" s="42"/>
      <c r="K200" s="42"/>
      <c r="V200" s="143"/>
      <c r="W200" s="143"/>
      <c r="X200" s="143"/>
      <c r="Y200" s="143"/>
      <c r="Z200" s="143"/>
      <c r="AA200" s="143"/>
      <c r="AB200" s="143"/>
      <c r="AC200" s="143"/>
      <c r="AD200" s="143"/>
      <c r="AE200" s="143"/>
      <c r="AF200" s="143"/>
    </row>
    <row r="201" spans="10:32" s="41" customFormat="1" ht="18" customHeight="1" x14ac:dyDescent="0.15">
      <c r="J201" s="42"/>
      <c r="K201" s="42"/>
      <c r="V201" s="143"/>
      <c r="W201" s="143"/>
      <c r="X201" s="143"/>
      <c r="Y201" s="143"/>
      <c r="Z201" s="143"/>
      <c r="AA201" s="143"/>
      <c r="AB201" s="143"/>
      <c r="AC201" s="143"/>
      <c r="AD201" s="143"/>
      <c r="AE201" s="143"/>
      <c r="AF201" s="143"/>
    </row>
    <row r="202" spans="10:32" s="41" customFormat="1" ht="18" customHeight="1" x14ac:dyDescent="0.15">
      <c r="J202" s="42"/>
      <c r="K202" s="42"/>
      <c r="V202" s="143"/>
      <c r="W202" s="143"/>
      <c r="X202" s="143"/>
      <c r="Y202" s="143"/>
      <c r="Z202" s="143"/>
      <c r="AA202" s="143"/>
      <c r="AB202" s="143"/>
      <c r="AC202" s="143"/>
      <c r="AD202" s="143"/>
      <c r="AE202" s="143"/>
      <c r="AF202" s="143"/>
    </row>
    <row r="203" spans="10:32" s="41" customFormat="1" ht="18" customHeight="1" x14ac:dyDescent="0.15">
      <c r="J203" s="42"/>
      <c r="K203" s="42"/>
      <c r="V203" s="143"/>
      <c r="W203" s="143"/>
      <c r="X203" s="143"/>
      <c r="Y203" s="143"/>
      <c r="Z203" s="143"/>
      <c r="AA203" s="143"/>
      <c r="AB203" s="143"/>
      <c r="AC203" s="143"/>
      <c r="AD203" s="143"/>
      <c r="AE203" s="143"/>
      <c r="AF203" s="143"/>
    </row>
    <row r="204" spans="10:32" s="41" customFormat="1" ht="18" customHeight="1" x14ac:dyDescent="0.15">
      <c r="J204" s="42"/>
      <c r="K204" s="42"/>
      <c r="V204" s="143"/>
      <c r="W204" s="143"/>
      <c r="X204" s="143"/>
      <c r="Y204" s="143"/>
      <c r="Z204" s="143"/>
      <c r="AA204" s="143"/>
      <c r="AB204" s="143"/>
      <c r="AC204" s="143"/>
      <c r="AD204" s="143"/>
      <c r="AE204" s="143"/>
      <c r="AF204" s="143"/>
    </row>
    <row r="205" spans="10:32" s="41" customFormat="1" ht="18" customHeight="1" x14ac:dyDescent="0.15">
      <c r="J205" s="42"/>
      <c r="K205" s="42"/>
      <c r="V205" s="143"/>
      <c r="W205" s="143"/>
      <c r="X205" s="143"/>
      <c r="Y205" s="143"/>
      <c r="Z205" s="143"/>
      <c r="AA205" s="143"/>
      <c r="AB205" s="143"/>
      <c r="AC205" s="143"/>
      <c r="AD205" s="143"/>
      <c r="AE205" s="143"/>
      <c r="AF205" s="143"/>
    </row>
    <row r="206" spans="10:32" s="41" customFormat="1" ht="18" customHeight="1" x14ac:dyDescent="0.15">
      <c r="J206" s="42"/>
      <c r="K206" s="42"/>
      <c r="V206" s="143"/>
      <c r="W206" s="143"/>
      <c r="X206" s="143"/>
      <c r="Y206" s="143"/>
      <c r="Z206" s="143"/>
      <c r="AA206" s="143"/>
      <c r="AB206" s="143"/>
      <c r="AC206" s="143"/>
      <c r="AD206" s="143"/>
      <c r="AE206" s="143"/>
      <c r="AF206" s="143"/>
    </row>
    <row r="207" spans="10:32" s="41" customFormat="1" ht="18" customHeight="1" x14ac:dyDescent="0.15">
      <c r="J207" s="42"/>
      <c r="K207" s="42"/>
      <c r="V207" s="143"/>
      <c r="W207" s="143"/>
      <c r="X207" s="143"/>
      <c r="Y207" s="143"/>
      <c r="Z207" s="143"/>
      <c r="AA207" s="143"/>
      <c r="AB207" s="143"/>
      <c r="AC207" s="143"/>
      <c r="AD207" s="143"/>
      <c r="AE207" s="143"/>
      <c r="AF207" s="143"/>
    </row>
    <row r="208" spans="10:32" s="41" customFormat="1" ht="18" customHeight="1" x14ac:dyDescent="0.15">
      <c r="J208" s="42"/>
      <c r="K208" s="42"/>
      <c r="V208" s="143"/>
      <c r="W208" s="143"/>
      <c r="X208" s="143"/>
      <c r="Y208" s="143"/>
      <c r="Z208" s="143"/>
      <c r="AA208" s="143"/>
      <c r="AB208" s="143"/>
      <c r="AC208" s="143"/>
      <c r="AD208" s="143"/>
      <c r="AE208" s="143"/>
      <c r="AF208" s="143"/>
    </row>
    <row r="209" spans="10:32" s="41" customFormat="1" ht="18" customHeight="1" x14ac:dyDescent="0.15">
      <c r="J209" s="42"/>
      <c r="K209" s="42"/>
      <c r="V209" s="143"/>
      <c r="W209" s="143"/>
      <c r="X209" s="143"/>
      <c r="Y209" s="143"/>
      <c r="Z209" s="143"/>
      <c r="AA209" s="143"/>
      <c r="AB209" s="143"/>
      <c r="AC209" s="143"/>
      <c r="AD209" s="143"/>
      <c r="AE209" s="143"/>
      <c r="AF209" s="143"/>
    </row>
    <row r="210" spans="10:32" s="41" customFormat="1" ht="18" customHeight="1" x14ac:dyDescent="0.15">
      <c r="J210" s="42"/>
      <c r="K210" s="42"/>
      <c r="V210" s="143"/>
      <c r="W210" s="143"/>
      <c r="X210" s="143"/>
      <c r="Y210" s="143"/>
      <c r="Z210" s="143"/>
      <c r="AA210" s="143"/>
      <c r="AB210" s="143"/>
      <c r="AC210" s="143"/>
      <c r="AD210" s="143"/>
      <c r="AE210" s="143"/>
      <c r="AF210" s="143"/>
    </row>
    <row r="211" spans="10:32" s="41" customFormat="1" ht="18" customHeight="1" x14ac:dyDescent="0.15">
      <c r="J211" s="42"/>
      <c r="K211" s="42"/>
      <c r="V211" s="143"/>
      <c r="W211" s="143"/>
      <c r="X211" s="143"/>
      <c r="Y211" s="143"/>
      <c r="Z211" s="143"/>
      <c r="AA211" s="143"/>
      <c r="AB211" s="143"/>
      <c r="AC211" s="143"/>
      <c r="AD211" s="143"/>
      <c r="AE211" s="143"/>
      <c r="AF211" s="143"/>
    </row>
    <row r="212" spans="10:32" s="41" customFormat="1" ht="18" customHeight="1" x14ac:dyDescent="0.15">
      <c r="J212" s="42"/>
      <c r="K212" s="42"/>
      <c r="V212" s="143"/>
      <c r="W212" s="143"/>
      <c r="X212" s="143"/>
      <c r="Y212" s="143"/>
      <c r="Z212" s="143"/>
      <c r="AA212" s="143"/>
      <c r="AB212" s="143"/>
      <c r="AC212" s="143"/>
      <c r="AD212" s="143"/>
      <c r="AE212" s="143"/>
      <c r="AF212" s="143"/>
    </row>
    <row r="213" spans="10:32" s="41" customFormat="1" ht="18" customHeight="1" x14ac:dyDescent="0.15">
      <c r="J213" s="42"/>
      <c r="K213" s="42"/>
      <c r="V213" s="143"/>
      <c r="W213" s="143"/>
      <c r="X213" s="143"/>
      <c r="Y213" s="143"/>
      <c r="Z213" s="143"/>
      <c r="AA213" s="143"/>
      <c r="AB213" s="143"/>
      <c r="AC213" s="143"/>
      <c r="AD213" s="143"/>
      <c r="AE213" s="143"/>
      <c r="AF213" s="143"/>
    </row>
    <row r="214" spans="10:32" s="41" customFormat="1" ht="18" customHeight="1" x14ac:dyDescent="0.15">
      <c r="J214" s="42"/>
      <c r="K214" s="42"/>
      <c r="V214" s="143"/>
      <c r="W214" s="143"/>
      <c r="X214" s="143"/>
      <c r="Y214" s="143"/>
      <c r="Z214" s="143"/>
      <c r="AA214" s="143"/>
      <c r="AB214" s="143"/>
      <c r="AC214" s="143"/>
      <c r="AD214" s="143"/>
      <c r="AE214" s="143"/>
      <c r="AF214" s="143"/>
    </row>
    <row r="215" spans="10:32" s="41" customFormat="1" ht="18" customHeight="1" x14ac:dyDescent="0.15">
      <c r="J215" s="42"/>
      <c r="K215" s="42"/>
      <c r="V215" s="143"/>
      <c r="W215" s="143"/>
      <c r="X215" s="143"/>
      <c r="Y215" s="143"/>
      <c r="Z215" s="143"/>
      <c r="AA215" s="143"/>
      <c r="AB215" s="143"/>
      <c r="AC215" s="143"/>
      <c r="AD215" s="143"/>
      <c r="AE215" s="143"/>
      <c r="AF215" s="143"/>
    </row>
    <row r="216" spans="10:32" s="41" customFormat="1" ht="18" customHeight="1" x14ac:dyDescent="0.15">
      <c r="J216" s="42"/>
      <c r="K216" s="42"/>
      <c r="V216" s="143"/>
      <c r="W216" s="143"/>
      <c r="X216" s="143"/>
      <c r="Y216" s="143"/>
      <c r="Z216" s="143"/>
      <c r="AA216" s="143"/>
      <c r="AB216" s="143"/>
      <c r="AC216" s="143"/>
      <c r="AD216" s="143"/>
      <c r="AE216" s="143"/>
      <c r="AF216" s="143"/>
    </row>
    <row r="217" spans="10:32" s="41" customFormat="1" ht="18" customHeight="1" x14ac:dyDescent="0.15">
      <c r="J217" s="42"/>
      <c r="K217" s="42"/>
      <c r="V217" s="143"/>
      <c r="W217" s="143"/>
      <c r="X217" s="143"/>
      <c r="Y217" s="143"/>
      <c r="Z217" s="143"/>
      <c r="AA217" s="143"/>
      <c r="AB217" s="143"/>
      <c r="AC217" s="143"/>
      <c r="AD217" s="143"/>
      <c r="AE217" s="143"/>
      <c r="AF217" s="143"/>
    </row>
    <row r="218" spans="10:32" s="41" customFormat="1" ht="18" customHeight="1" x14ac:dyDescent="0.15">
      <c r="J218" s="42"/>
      <c r="K218" s="42"/>
      <c r="V218" s="143"/>
      <c r="W218" s="143"/>
      <c r="X218" s="143"/>
      <c r="Y218" s="143"/>
      <c r="Z218" s="143"/>
      <c r="AA218" s="143"/>
      <c r="AB218" s="143"/>
      <c r="AC218" s="143"/>
      <c r="AD218" s="143"/>
      <c r="AE218" s="143"/>
      <c r="AF218" s="143"/>
    </row>
    <row r="219" spans="10:32" s="41" customFormat="1" ht="18" customHeight="1" x14ac:dyDescent="0.15">
      <c r="J219" s="42"/>
      <c r="K219" s="42"/>
      <c r="V219" s="143"/>
      <c r="W219" s="143"/>
      <c r="X219" s="143"/>
      <c r="Y219" s="143"/>
      <c r="Z219" s="143"/>
      <c r="AA219" s="143"/>
      <c r="AB219" s="143"/>
      <c r="AC219" s="143"/>
      <c r="AD219" s="143"/>
      <c r="AE219" s="143"/>
      <c r="AF219" s="143"/>
    </row>
    <row r="220" spans="10:32" s="41" customFormat="1" ht="18" customHeight="1" x14ac:dyDescent="0.15">
      <c r="J220" s="42"/>
      <c r="K220" s="42"/>
      <c r="V220" s="143"/>
      <c r="W220" s="143"/>
      <c r="X220" s="143"/>
      <c r="Y220" s="143"/>
      <c r="Z220" s="143"/>
      <c r="AA220" s="143"/>
      <c r="AB220" s="143"/>
      <c r="AC220" s="143"/>
      <c r="AD220" s="143"/>
      <c r="AE220" s="143"/>
      <c r="AF220" s="143"/>
    </row>
    <row r="221" spans="10:32" s="41" customFormat="1" ht="18" customHeight="1" x14ac:dyDescent="0.15">
      <c r="J221" s="42"/>
      <c r="K221" s="42"/>
      <c r="V221" s="143"/>
      <c r="W221" s="143"/>
      <c r="X221" s="143"/>
      <c r="Y221" s="143"/>
      <c r="Z221" s="143"/>
      <c r="AA221" s="143"/>
      <c r="AB221" s="143"/>
      <c r="AC221" s="143"/>
      <c r="AD221" s="143"/>
      <c r="AE221" s="143"/>
      <c r="AF221" s="143"/>
    </row>
    <row r="222" spans="10:32" s="41" customFormat="1" ht="18" customHeight="1" x14ac:dyDescent="0.15">
      <c r="J222" s="42"/>
      <c r="K222" s="42"/>
      <c r="V222" s="143"/>
      <c r="W222" s="143"/>
      <c r="X222" s="143"/>
      <c r="Y222" s="143"/>
      <c r="Z222" s="143"/>
      <c r="AA222" s="143"/>
      <c r="AB222" s="143"/>
      <c r="AC222" s="143"/>
      <c r="AD222" s="143"/>
      <c r="AE222" s="143"/>
      <c r="AF222" s="143"/>
    </row>
    <row r="223" spans="10:32" s="41" customFormat="1" ht="18" customHeight="1" x14ac:dyDescent="0.15">
      <c r="J223" s="42"/>
      <c r="K223" s="42"/>
      <c r="V223" s="143"/>
      <c r="W223" s="143"/>
      <c r="X223" s="143"/>
      <c r="Y223" s="143"/>
      <c r="Z223" s="143"/>
      <c r="AA223" s="143"/>
      <c r="AB223" s="143"/>
      <c r="AC223" s="143"/>
      <c r="AD223" s="143"/>
      <c r="AE223" s="143"/>
      <c r="AF223" s="143"/>
    </row>
    <row r="224" spans="10:32" s="41" customFormat="1" ht="18" customHeight="1" x14ac:dyDescent="0.15">
      <c r="J224" s="42"/>
      <c r="K224" s="42"/>
      <c r="V224" s="143"/>
      <c r="W224" s="143"/>
      <c r="X224" s="143"/>
      <c r="Y224" s="143"/>
      <c r="Z224" s="143"/>
      <c r="AA224" s="143"/>
      <c r="AB224" s="143"/>
      <c r="AC224" s="143"/>
      <c r="AD224" s="143"/>
      <c r="AE224" s="143"/>
      <c r="AF224" s="143"/>
    </row>
    <row r="225" spans="10:32" s="41" customFormat="1" ht="18" customHeight="1" x14ac:dyDescent="0.15">
      <c r="J225" s="42"/>
      <c r="K225" s="42"/>
      <c r="V225" s="143"/>
      <c r="W225" s="143"/>
      <c r="X225" s="143"/>
      <c r="Y225" s="143"/>
      <c r="Z225" s="143"/>
      <c r="AA225" s="143"/>
      <c r="AB225" s="143"/>
      <c r="AC225" s="143"/>
      <c r="AD225" s="143"/>
      <c r="AE225" s="143"/>
      <c r="AF225" s="143"/>
    </row>
    <row r="226" spans="10:32" s="41" customFormat="1" ht="18" customHeight="1" x14ac:dyDescent="0.15">
      <c r="J226" s="42"/>
      <c r="K226" s="42"/>
      <c r="V226" s="143"/>
      <c r="W226" s="143"/>
      <c r="X226" s="143"/>
      <c r="Y226" s="143"/>
      <c r="Z226" s="143"/>
      <c r="AA226" s="143"/>
      <c r="AB226" s="143"/>
      <c r="AC226" s="143"/>
      <c r="AD226" s="143"/>
      <c r="AE226" s="143"/>
      <c r="AF226" s="143"/>
    </row>
    <row r="227" spans="10:32" s="41" customFormat="1" ht="18" customHeight="1" x14ac:dyDescent="0.15">
      <c r="J227" s="42"/>
      <c r="K227" s="42"/>
      <c r="V227" s="143"/>
      <c r="W227" s="143"/>
      <c r="X227" s="143"/>
      <c r="Y227" s="143"/>
      <c r="Z227" s="143"/>
      <c r="AA227" s="143"/>
      <c r="AB227" s="143"/>
      <c r="AC227" s="143"/>
      <c r="AD227" s="143"/>
      <c r="AE227" s="143"/>
      <c r="AF227" s="143"/>
    </row>
    <row r="228" spans="10:32" s="41" customFormat="1" ht="18" customHeight="1" x14ac:dyDescent="0.15">
      <c r="J228" s="42"/>
      <c r="K228" s="42"/>
      <c r="V228" s="143"/>
      <c r="W228" s="143"/>
      <c r="X228" s="143"/>
      <c r="Y228" s="143"/>
      <c r="Z228" s="143"/>
      <c r="AA228" s="143"/>
      <c r="AB228" s="143"/>
      <c r="AC228" s="143"/>
      <c r="AD228" s="143"/>
      <c r="AE228" s="143"/>
      <c r="AF228" s="143"/>
    </row>
    <row r="229" spans="10:32" s="41" customFormat="1" ht="18" customHeight="1" x14ac:dyDescent="0.15">
      <c r="J229" s="42"/>
      <c r="K229" s="42"/>
      <c r="V229" s="143"/>
      <c r="W229" s="143"/>
      <c r="X229" s="143"/>
      <c r="Y229" s="143"/>
      <c r="Z229" s="143"/>
      <c r="AA229" s="143"/>
      <c r="AB229" s="143"/>
      <c r="AC229" s="143"/>
      <c r="AD229" s="143"/>
      <c r="AE229" s="143"/>
      <c r="AF229" s="143"/>
    </row>
    <row r="230" spans="10:32" s="41" customFormat="1" x14ac:dyDescent="0.15">
      <c r="J230" s="42"/>
      <c r="K230" s="42"/>
      <c r="V230" s="143"/>
      <c r="W230" s="143"/>
      <c r="X230" s="143"/>
      <c r="Y230" s="143"/>
      <c r="Z230" s="143"/>
      <c r="AA230" s="143"/>
      <c r="AB230" s="143"/>
      <c r="AC230" s="143"/>
      <c r="AD230" s="143"/>
      <c r="AE230" s="143"/>
      <c r="AF230" s="143"/>
    </row>
    <row r="231" spans="10:32" s="41" customFormat="1" x14ac:dyDescent="0.15">
      <c r="J231" s="42"/>
      <c r="K231" s="42"/>
      <c r="V231" s="143"/>
      <c r="W231" s="143"/>
      <c r="X231" s="143"/>
      <c r="Y231" s="143"/>
      <c r="Z231" s="143"/>
      <c r="AA231" s="143"/>
      <c r="AB231" s="143"/>
      <c r="AC231" s="143"/>
      <c r="AD231" s="143"/>
      <c r="AE231" s="143"/>
      <c r="AF231" s="143"/>
    </row>
    <row r="232" spans="10:32" s="41" customFormat="1" x14ac:dyDescent="0.15">
      <c r="J232" s="42"/>
      <c r="K232" s="42"/>
      <c r="V232" s="143"/>
      <c r="W232" s="143"/>
      <c r="X232" s="143"/>
      <c r="Y232" s="143"/>
      <c r="Z232" s="143"/>
      <c r="AA232" s="143"/>
      <c r="AB232" s="143"/>
      <c r="AC232" s="143"/>
      <c r="AD232" s="143"/>
      <c r="AE232" s="143"/>
      <c r="AF232" s="143"/>
    </row>
    <row r="233" spans="10:32" s="41" customFormat="1" x14ac:dyDescent="0.15">
      <c r="J233" s="42"/>
      <c r="K233" s="42"/>
      <c r="V233" s="143"/>
      <c r="W233" s="143"/>
      <c r="X233" s="143"/>
      <c r="Y233" s="143"/>
      <c r="Z233" s="143"/>
      <c r="AA233" s="143"/>
      <c r="AB233" s="143"/>
      <c r="AC233" s="143"/>
      <c r="AD233" s="143"/>
      <c r="AE233" s="143"/>
      <c r="AF233" s="143"/>
    </row>
    <row r="234" spans="10:32" s="41" customFormat="1" x14ac:dyDescent="0.15">
      <c r="J234" s="42"/>
      <c r="K234" s="42"/>
      <c r="V234" s="143"/>
      <c r="W234" s="143"/>
      <c r="X234" s="143"/>
      <c r="Y234" s="143"/>
      <c r="Z234" s="143"/>
      <c r="AA234" s="143"/>
      <c r="AB234" s="143"/>
      <c r="AC234" s="143"/>
      <c r="AD234" s="143"/>
      <c r="AE234" s="143"/>
      <c r="AF234" s="143"/>
    </row>
    <row r="235" spans="10:32" s="41" customFormat="1" x14ac:dyDescent="0.15">
      <c r="J235" s="42"/>
      <c r="K235" s="42"/>
      <c r="V235" s="143"/>
      <c r="W235" s="143"/>
      <c r="X235" s="143"/>
      <c r="Y235" s="143"/>
      <c r="Z235" s="143"/>
      <c r="AA235" s="143"/>
      <c r="AB235" s="143"/>
      <c r="AC235" s="143"/>
      <c r="AD235" s="143"/>
      <c r="AE235" s="143"/>
      <c r="AF235" s="143"/>
    </row>
    <row r="236" spans="10:32" s="41" customFormat="1" x14ac:dyDescent="0.15">
      <c r="J236" s="42"/>
      <c r="K236" s="42"/>
      <c r="V236" s="143"/>
      <c r="W236" s="143"/>
      <c r="X236" s="143"/>
      <c r="Y236" s="143"/>
      <c r="Z236" s="143"/>
      <c r="AA236" s="143"/>
      <c r="AB236" s="143"/>
      <c r="AC236" s="143"/>
      <c r="AD236" s="143"/>
      <c r="AE236" s="143"/>
      <c r="AF236" s="143"/>
    </row>
    <row r="237" spans="10:32" s="41" customFormat="1" x14ac:dyDescent="0.15">
      <c r="J237" s="42"/>
      <c r="K237" s="42"/>
      <c r="V237" s="143"/>
      <c r="W237" s="143"/>
      <c r="X237" s="143"/>
      <c r="Y237" s="143"/>
      <c r="Z237" s="143"/>
      <c r="AA237" s="143"/>
      <c r="AB237" s="143"/>
      <c r="AC237" s="143"/>
      <c r="AD237" s="143"/>
      <c r="AE237" s="143"/>
      <c r="AF237" s="143"/>
    </row>
    <row r="238" spans="10:32" s="41" customFormat="1" x14ac:dyDescent="0.15">
      <c r="J238" s="42"/>
      <c r="K238" s="42"/>
      <c r="V238" s="143"/>
      <c r="W238" s="143"/>
      <c r="X238" s="143"/>
      <c r="Y238" s="143"/>
      <c r="Z238" s="143"/>
      <c r="AA238" s="143"/>
      <c r="AB238" s="143"/>
      <c r="AC238" s="143"/>
      <c r="AD238" s="143"/>
      <c r="AE238" s="143"/>
      <c r="AF238" s="143"/>
    </row>
    <row r="239" spans="10:32" s="41" customFormat="1" x14ac:dyDescent="0.15">
      <c r="J239" s="42"/>
      <c r="K239" s="42"/>
      <c r="V239" s="143"/>
      <c r="W239" s="143"/>
      <c r="X239" s="143"/>
      <c r="Y239" s="143"/>
      <c r="Z239" s="143"/>
      <c r="AA239" s="143"/>
      <c r="AB239" s="143"/>
      <c r="AC239" s="143"/>
      <c r="AD239" s="143"/>
      <c r="AE239" s="143"/>
      <c r="AF239" s="143"/>
    </row>
    <row r="240" spans="10:32" s="41" customFormat="1" x14ac:dyDescent="0.15">
      <c r="J240" s="42"/>
      <c r="K240" s="42"/>
      <c r="V240" s="143"/>
      <c r="W240" s="143"/>
      <c r="X240" s="143"/>
      <c r="Y240" s="143"/>
      <c r="Z240" s="143"/>
      <c r="AA240" s="143"/>
      <c r="AB240" s="143"/>
      <c r="AC240" s="143"/>
      <c r="AD240" s="143"/>
      <c r="AE240" s="143"/>
      <c r="AF240" s="143"/>
    </row>
    <row r="241" spans="10:32" s="41" customFormat="1" x14ac:dyDescent="0.15">
      <c r="J241" s="42"/>
      <c r="K241" s="42"/>
      <c r="V241" s="143"/>
      <c r="W241" s="143"/>
      <c r="X241" s="143"/>
      <c r="Y241" s="143"/>
      <c r="Z241" s="143"/>
      <c r="AA241" s="143"/>
      <c r="AB241" s="143"/>
      <c r="AC241" s="143"/>
      <c r="AD241" s="143"/>
      <c r="AE241" s="143"/>
      <c r="AF241" s="143"/>
    </row>
    <row r="242" spans="10:32" s="41" customFormat="1" x14ac:dyDescent="0.15">
      <c r="J242" s="42"/>
      <c r="K242" s="42"/>
      <c r="V242" s="143"/>
      <c r="W242" s="143"/>
      <c r="X242" s="143"/>
      <c r="Y242" s="143"/>
      <c r="Z242" s="143"/>
      <c r="AA242" s="143"/>
      <c r="AB242" s="143"/>
      <c r="AC242" s="143"/>
      <c r="AD242" s="143"/>
      <c r="AE242" s="143"/>
      <c r="AF242" s="143"/>
    </row>
    <row r="243" spans="10:32" s="41" customFormat="1" x14ac:dyDescent="0.15">
      <c r="J243" s="42"/>
      <c r="K243" s="42"/>
      <c r="V243" s="143"/>
      <c r="W243" s="143"/>
      <c r="X243" s="143"/>
      <c r="Y243" s="143"/>
      <c r="Z243" s="143"/>
      <c r="AA243" s="143"/>
      <c r="AB243" s="143"/>
      <c r="AC243" s="143"/>
      <c r="AD243" s="143"/>
      <c r="AE243" s="143"/>
      <c r="AF243" s="143"/>
    </row>
    <row r="244" spans="10:32" s="41" customFormat="1" x14ac:dyDescent="0.15">
      <c r="J244" s="42"/>
      <c r="K244" s="42"/>
      <c r="V244" s="143"/>
      <c r="W244" s="143"/>
      <c r="X244" s="143"/>
      <c r="Y244" s="143"/>
      <c r="Z244" s="143"/>
      <c r="AA244" s="143"/>
      <c r="AB244" s="143"/>
      <c r="AC244" s="143"/>
      <c r="AD244" s="143"/>
      <c r="AE244" s="143"/>
      <c r="AF244" s="143"/>
    </row>
    <row r="245" spans="10:32" s="41" customFormat="1" x14ac:dyDescent="0.15">
      <c r="J245" s="42"/>
      <c r="K245" s="42"/>
      <c r="V245" s="143"/>
      <c r="W245" s="143"/>
      <c r="X245" s="143"/>
      <c r="Y245" s="143"/>
      <c r="Z245" s="143"/>
      <c r="AA245" s="143"/>
      <c r="AB245" s="143"/>
      <c r="AC245" s="143"/>
      <c r="AD245" s="143"/>
      <c r="AE245" s="143"/>
      <c r="AF245" s="143"/>
    </row>
    <row r="246" spans="10:32" s="41" customFormat="1" x14ac:dyDescent="0.15">
      <c r="J246" s="42"/>
      <c r="K246" s="42"/>
      <c r="V246" s="143"/>
      <c r="W246" s="143"/>
      <c r="X246" s="143"/>
      <c r="Y246" s="143"/>
      <c r="Z246" s="143"/>
      <c r="AA246" s="143"/>
      <c r="AB246" s="143"/>
      <c r="AC246" s="143"/>
      <c r="AD246" s="143"/>
      <c r="AE246" s="143"/>
      <c r="AF246" s="143"/>
    </row>
    <row r="247" spans="10:32" s="41" customFormat="1" x14ac:dyDescent="0.15">
      <c r="J247" s="42"/>
      <c r="K247" s="42"/>
      <c r="V247" s="143"/>
      <c r="W247" s="143"/>
      <c r="X247" s="143"/>
      <c r="Y247" s="143"/>
      <c r="Z247" s="143"/>
      <c r="AA247" s="143"/>
      <c r="AB247" s="143"/>
      <c r="AC247" s="143"/>
      <c r="AD247" s="143"/>
      <c r="AE247" s="143"/>
      <c r="AF247" s="143"/>
    </row>
    <row r="248" spans="10:32" s="41" customFormat="1" x14ac:dyDescent="0.15">
      <c r="J248" s="42"/>
      <c r="K248" s="42"/>
      <c r="V248" s="143"/>
      <c r="W248" s="143"/>
      <c r="X248" s="143"/>
      <c r="Y248" s="143"/>
      <c r="Z248" s="143"/>
      <c r="AA248" s="143"/>
      <c r="AB248" s="143"/>
      <c r="AC248" s="143"/>
      <c r="AD248" s="143"/>
      <c r="AE248" s="143"/>
      <c r="AF248" s="143"/>
    </row>
    <row r="249" spans="10:32" s="41" customFormat="1" x14ac:dyDescent="0.15">
      <c r="J249" s="42"/>
      <c r="K249" s="42"/>
      <c r="V249" s="143"/>
      <c r="W249" s="143"/>
      <c r="X249" s="143"/>
      <c r="Y249" s="143"/>
      <c r="Z249" s="143"/>
      <c r="AA249" s="143"/>
      <c r="AB249" s="143"/>
      <c r="AC249" s="143"/>
      <c r="AD249" s="143"/>
      <c r="AE249" s="143"/>
      <c r="AF249" s="143"/>
    </row>
    <row r="250" spans="10:32" s="41" customFormat="1" x14ac:dyDescent="0.15">
      <c r="J250" s="42"/>
      <c r="K250" s="42"/>
      <c r="V250" s="143"/>
      <c r="W250" s="143"/>
      <c r="X250" s="143"/>
      <c r="Y250" s="143"/>
      <c r="Z250" s="143"/>
      <c r="AA250" s="143"/>
      <c r="AB250" s="143"/>
      <c r="AC250" s="143"/>
      <c r="AD250" s="143"/>
      <c r="AE250" s="143"/>
      <c r="AF250" s="143"/>
    </row>
    <row r="251" spans="10:32" s="41" customFormat="1" x14ac:dyDescent="0.15">
      <c r="J251" s="42"/>
      <c r="K251" s="42"/>
      <c r="V251" s="143"/>
      <c r="W251" s="143"/>
      <c r="X251" s="143"/>
      <c r="Y251" s="143"/>
      <c r="Z251" s="143"/>
      <c r="AA251" s="143"/>
      <c r="AB251" s="143"/>
      <c r="AC251" s="143"/>
      <c r="AD251" s="143"/>
      <c r="AE251" s="143"/>
      <c r="AF251" s="143"/>
    </row>
    <row r="252" spans="10:32" s="41" customFormat="1" x14ac:dyDescent="0.15">
      <c r="J252" s="42"/>
      <c r="K252" s="42"/>
      <c r="V252" s="143"/>
      <c r="W252" s="143"/>
      <c r="X252" s="143"/>
      <c r="Y252" s="143"/>
      <c r="Z252" s="143"/>
      <c r="AA252" s="143"/>
      <c r="AB252" s="143"/>
      <c r="AC252" s="143"/>
      <c r="AD252" s="143"/>
      <c r="AE252" s="143"/>
      <c r="AF252" s="143"/>
    </row>
    <row r="253" spans="10:32" s="41" customFormat="1" x14ac:dyDescent="0.15">
      <c r="J253" s="42"/>
      <c r="K253" s="42"/>
      <c r="V253" s="143"/>
      <c r="W253" s="143"/>
      <c r="X253" s="143"/>
      <c r="Y253" s="143"/>
      <c r="Z253" s="143"/>
      <c r="AA253" s="143"/>
      <c r="AB253" s="143"/>
      <c r="AC253" s="143"/>
      <c r="AD253" s="143"/>
      <c r="AE253" s="143"/>
      <c r="AF253" s="143"/>
    </row>
    <row r="254" spans="10:32" s="41" customFormat="1" x14ac:dyDescent="0.15">
      <c r="J254" s="42"/>
      <c r="K254" s="42"/>
      <c r="V254" s="143"/>
      <c r="W254" s="143"/>
      <c r="X254" s="143"/>
      <c r="Y254" s="143"/>
      <c r="Z254" s="143"/>
      <c r="AA254" s="143"/>
      <c r="AB254" s="143"/>
      <c r="AC254" s="143"/>
      <c r="AD254" s="143"/>
      <c r="AE254" s="143"/>
      <c r="AF254" s="143"/>
    </row>
    <row r="255" spans="10:32" s="41" customFormat="1" x14ac:dyDescent="0.15">
      <c r="J255" s="42"/>
      <c r="K255" s="42"/>
      <c r="V255" s="143"/>
      <c r="W255" s="143"/>
      <c r="X255" s="143"/>
      <c r="Y255" s="143"/>
      <c r="Z255" s="143"/>
      <c r="AA255" s="143"/>
      <c r="AB255" s="143"/>
      <c r="AC255" s="143"/>
      <c r="AD255" s="143"/>
      <c r="AE255" s="143"/>
      <c r="AF255" s="143"/>
    </row>
    <row r="256" spans="10:32" s="41" customFormat="1" x14ac:dyDescent="0.15">
      <c r="J256" s="42"/>
      <c r="K256" s="42"/>
      <c r="V256" s="143"/>
      <c r="W256" s="143"/>
      <c r="X256" s="143"/>
      <c r="Y256" s="143"/>
      <c r="Z256" s="143"/>
      <c r="AA256" s="143"/>
      <c r="AB256" s="143"/>
      <c r="AC256" s="143"/>
      <c r="AD256" s="143"/>
      <c r="AE256" s="143"/>
      <c r="AF256" s="143"/>
    </row>
    <row r="257" spans="10:32" s="41" customFormat="1" x14ac:dyDescent="0.15">
      <c r="J257" s="42"/>
      <c r="K257" s="42"/>
      <c r="V257" s="143"/>
      <c r="W257" s="143"/>
      <c r="X257" s="143"/>
      <c r="Y257" s="143"/>
      <c r="Z257" s="143"/>
      <c r="AA257" s="143"/>
      <c r="AB257" s="143"/>
      <c r="AC257" s="143"/>
      <c r="AD257" s="143"/>
      <c r="AE257" s="143"/>
      <c r="AF257" s="143"/>
    </row>
    <row r="258" spans="10:32" s="41" customFormat="1" x14ac:dyDescent="0.15">
      <c r="J258" s="42"/>
      <c r="K258" s="42"/>
      <c r="V258" s="143"/>
      <c r="W258" s="143"/>
      <c r="X258" s="143"/>
      <c r="Y258" s="143"/>
      <c r="Z258" s="143"/>
      <c r="AA258" s="143"/>
      <c r="AB258" s="143"/>
      <c r="AC258" s="143"/>
      <c r="AD258" s="143"/>
      <c r="AE258" s="143"/>
      <c r="AF258" s="143"/>
    </row>
    <row r="259" spans="10:32" s="41" customFormat="1" x14ac:dyDescent="0.15">
      <c r="J259" s="42"/>
      <c r="K259" s="42"/>
      <c r="V259" s="143"/>
      <c r="W259" s="143"/>
      <c r="X259" s="143"/>
      <c r="Y259" s="143"/>
      <c r="Z259" s="143"/>
      <c r="AA259" s="143"/>
      <c r="AB259" s="143"/>
      <c r="AC259" s="143"/>
      <c r="AD259" s="143"/>
      <c r="AE259" s="143"/>
      <c r="AF259" s="143"/>
    </row>
    <row r="260" spans="10:32" s="41" customFormat="1" x14ac:dyDescent="0.15">
      <c r="J260" s="42"/>
      <c r="K260" s="42"/>
      <c r="V260" s="143"/>
      <c r="W260" s="143"/>
      <c r="X260" s="143"/>
      <c r="Y260" s="143"/>
      <c r="Z260" s="143"/>
      <c r="AA260" s="143"/>
      <c r="AB260" s="143"/>
      <c r="AC260" s="143"/>
      <c r="AD260" s="143"/>
      <c r="AE260" s="143"/>
      <c r="AF260" s="143"/>
    </row>
    <row r="261" spans="10:32" s="41" customFormat="1" x14ac:dyDescent="0.15">
      <c r="J261" s="42"/>
      <c r="K261" s="42"/>
      <c r="V261" s="143"/>
      <c r="W261" s="143"/>
      <c r="X261" s="143"/>
      <c r="Y261" s="143"/>
      <c r="Z261" s="143"/>
      <c r="AA261" s="143"/>
      <c r="AB261" s="143"/>
      <c r="AC261" s="143"/>
      <c r="AD261" s="143"/>
      <c r="AE261" s="143"/>
      <c r="AF261" s="143"/>
    </row>
    <row r="262" spans="10:32" s="41" customFormat="1" x14ac:dyDescent="0.15">
      <c r="J262" s="42"/>
      <c r="K262" s="42"/>
      <c r="V262" s="143"/>
      <c r="W262" s="143"/>
      <c r="X262" s="143"/>
      <c r="Y262" s="143"/>
      <c r="Z262" s="143"/>
      <c r="AA262" s="143"/>
      <c r="AB262" s="143"/>
      <c r="AC262" s="143"/>
      <c r="AD262" s="143"/>
      <c r="AE262" s="143"/>
      <c r="AF262" s="143"/>
    </row>
    <row r="263" spans="10:32" s="41" customFormat="1" x14ac:dyDescent="0.15">
      <c r="J263" s="42"/>
      <c r="K263" s="42"/>
      <c r="V263" s="143"/>
      <c r="W263" s="143"/>
      <c r="X263" s="143"/>
      <c r="Y263" s="143"/>
      <c r="Z263" s="143"/>
      <c r="AA263" s="143"/>
      <c r="AB263" s="143"/>
      <c r="AC263" s="143"/>
      <c r="AD263" s="143"/>
      <c r="AE263" s="143"/>
      <c r="AF263" s="143"/>
    </row>
    <row r="264" spans="10:32" s="41" customFormat="1" x14ac:dyDescent="0.15">
      <c r="J264" s="42"/>
      <c r="K264" s="42"/>
      <c r="V264" s="143"/>
      <c r="W264" s="143"/>
      <c r="X264" s="143"/>
      <c r="Y264" s="143"/>
      <c r="Z264" s="143"/>
      <c r="AA264" s="143"/>
      <c r="AB264" s="143"/>
      <c r="AC264" s="143"/>
      <c r="AD264" s="143"/>
      <c r="AE264" s="143"/>
      <c r="AF264" s="143"/>
    </row>
    <row r="265" spans="10:32" s="41" customFormat="1" x14ac:dyDescent="0.15">
      <c r="J265" s="42"/>
      <c r="K265" s="42"/>
      <c r="V265" s="143"/>
      <c r="W265" s="143"/>
      <c r="X265" s="143"/>
      <c r="Y265" s="143"/>
      <c r="Z265" s="143"/>
      <c r="AA265" s="143"/>
      <c r="AB265" s="143"/>
      <c r="AC265" s="143"/>
      <c r="AD265" s="143"/>
      <c r="AE265" s="143"/>
      <c r="AF265" s="143"/>
    </row>
    <row r="266" spans="10:32" s="41" customFormat="1" x14ac:dyDescent="0.15">
      <c r="J266" s="42"/>
      <c r="K266" s="42"/>
      <c r="V266" s="143"/>
      <c r="W266" s="143"/>
      <c r="X266" s="143"/>
      <c r="Y266" s="143"/>
      <c r="Z266" s="143"/>
      <c r="AA266" s="143"/>
      <c r="AB266" s="143"/>
      <c r="AC266" s="143"/>
      <c r="AD266" s="143"/>
      <c r="AE266" s="143"/>
      <c r="AF266" s="143"/>
    </row>
    <row r="267" spans="10:32" s="41" customFormat="1" x14ac:dyDescent="0.15">
      <c r="J267" s="42"/>
      <c r="K267" s="42"/>
      <c r="V267" s="143"/>
      <c r="W267" s="143"/>
      <c r="X267" s="143"/>
      <c r="Y267" s="143"/>
      <c r="Z267" s="143"/>
      <c r="AA267" s="143"/>
      <c r="AB267" s="143"/>
      <c r="AC267" s="143"/>
      <c r="AD267" s="143"/>
      <c r="AE267" s="143"/>
      <c r="AF267" s="143"/>
    </row>
    <row r="268" spans="10:32" s="41" customFormat="1" x14ac:dyDescent="0.15">
      <c r="J268" s="42"/>
      <c r="K268" s="42"/>
      <c r="V268" s="143"/>
      <c r="W268" s="143"/>
      <c r="X268" s="143"/>
      <c r="Y268" s="143"/>
      <c r="Z268" s="143"/>
      <c r="AA268" s="143"/>
      <c r="AB268" s="143"/>
      <c r="AC268" s="143"/>
      <c r="AD268" s="143"/>
      <c r="AE268" s="143"/>
      <c r="AF268" s="143"/>
    </row>
    <row r="269" spans="10:32" s="41" customFormat="1" x14ac:dyDescent="0.15">
      <c r="J269" s="42"/>
      <c r="K269" s="42"/>
      <c r="V269" s="143"/>
      <c r="W269" s="143"/>
      <c r="X269" s="143"/>
      <c r="Y269" s="143"/>
      <c r="Z269" s="143"/>
      <c r="AA269" s="143"/>
      <c r="AB269" s="143"/>
      <c r="AC269" s="143"/>
      <c r="AD269" s="143"/>
      <c r="AE269" s="143"/>
      <c r="AF269" s="143"/>
    </row>
    <row r="270" spans="10:32" s="41" customFormat="1" x14ac:dyDescent="0.15">
      <c r="J270" s="42"/>
      <c r="K270" s="42"/>
      <c r="V270" s="143"/>
      <c r="W270" s="143"/>
      <c r="X270" s="143"/>
      <c r="Y270" s="143"/>
      <c r="Z270" s="143"/>
      <c r="AA270" s="143"/>
      <c r="AB270" s="143"/>
      <c r="AC270" s="143"/>
      <c r="AD270" s="143"/>
      <c r="AE270" s="143"/>
      <c r="AF270" s="143"/>
    </row>
    <row r="271" spans="10:32" s="41" customFormat="1" x14ac:dyDescent="0.15">
      <c r="J271" s="42"/>
      <c r="K271" s="42"/>
      <c r="V271" s="143"/>
      <c r="W271" s="143"/>
      <c r="X271" s="143"/>
      <c r="Y271" s="143"/>
      <c r="Z271" s="143"/>
      <c r="AA271" s="143"/>
      <c r="AB271" s="143"/>
      <c r="AC271" s="143"/>
      <c r="AD271" s="143"/>
      <c r="AE271" s="143"/>
      <c r="AF271" s="143"/>
    </row>
    <row r="272" spans="10:32" s="41" customFormat="1" x14ac:dyDescent="0.15">
      <c r="J272" s="42"/>
      <c r="K272" s="42"/>
      <c r="V272" s="143"/>
      <c r="W272" s="143"/>
      <c r="X272" s="143"/>
      <c r="Y272" s="143"/>
      <c r="Z272" s="143"/>
      <c r="AA272" s="143"/>
      <c r="AB272" s="143"/>
      <c r="AC272" s="143"/>
      <c r="AD272" s="143"/>
      <c r="AE272" s="143"/>
      <c r="AF272" s="143"/>
    </row>
    <row r="273" spans="10:32" s="41" customFormat="1" x14ac:dyDescent="0.15">
      <c r="J273" s="42"/>
      <c r="K273" s="42"/>
      <c r="V273" s="143"/>
      <c r="W273" s="143"/>
      <c r="X273" s="143"/>
      <c r="Y273" s="143"/>
      <c r="Z273" s="143"/>
      <c r="AA273" s="143"/>
      <c r="AB273" s="143"/>
      <c r="AC273" s="143"/>
      <c r="AD273" s="143"/>
      <c r="AE273" s="143"/>
      <c r="AF273" s="143"/>
    </row>
    <row r="274" spans="10:32" s="41" customFormat="1" x14ac:dyDescent="0.15">
      <c r="J274" s="42"/>
      <c r="K274" s="42"/>
      <c r="V274" s="143"/>
      <c r="W274" s="143"/>
      <c r="X274" s="143"/>
      <c r="Y274" s="143"/>
      <c r="Z274" s="143"/>
      <c r="AA274" s="143"/>
      <c r="AB274" s="143"/>
      <c r="AC274" s="143"/>
      <c r="AD274" s="143"/>
      <c r="AE274" s="143"/>
      <c r="AF274" s="143"/>
    </row>
    <row r="275" spans="10:32" s="41" customFormat="1" x14ac:dyDescent="0.15">
      <c r="J275" s="42"/>
      <c r="K275" s="42"/>
      <c r="V275" s="143"/>
      <c r="W275" s="143"/>
      <c r="X275" s="143"/>
      <c r="Y275" s="143"/>
      <c r="Z275" s="143"/>
      <c r="AA275" s="143"/>
      <c r="AB275" s="143"/>
      <c r="AC275" s="143"/>
      <c r="AD275" s="143"/>
      <c r="AE275" s="143"/>
      <c r="AF275" s="143"/>
    </row>
    <row r="276" spans="10:32" s="41" customFormat="1" x14ac:dyDescent="0.15">
      <c r="J276" s="42"/>
      <c r="K276" s="42"/>
      <c r="V276" s="143"/>
      <c r="W276" s="143"/>
      <c r="X276" s="143"/>
      <c r="Y276" s="143"/>
      <c r="Z276" s="143"/>
      <c r="AA276" s="143"/>
      <c r="AB276" s="143"/>
      <c r="AC276" s="143"/>
      <c r="AD276" s="143"/>
      <c r="AE276" s="143"/>
      <c r="AF276" s="143"/>
    </row>
    <row r="277" spans="10:32" s="41" customFormat="1" x14ac:dyDescent="0.15">
      <c r="J277" s="42"/>
      <c r="K277" s="42"/>
      <c r="V277" s="143"/>
      <c r="W277" s="143"/>
      <c r="X277" s="143"/>
      <c r="Y277" s="143"/>
      <c r="Z277" s="143"/>
      <c r="AA277" s="143"/>
      <c r="AB277" s="143"/>
      <c r="AC277" s="143"/>
      <c r="AD277" s="143"/>
      <c r="AE277" s="143"/>
      <c r="AF277" s="143"/>
    </row>
    <row r="278" spans="10:32" s="41" customFormat="1" x14ac:dyDescent="0.15">
      <c r="J278" s="42"/>
      <c r="K278" s="42"/>
      <c r="V278" s="143"/>
      <c r="W278" s="143"/>
      <c r="X278" s="143"/>
      <c r="Y278" s="143"/>
      <c r="Z278" s="143"/>
      <c r="AA278" s="143"/>
      <c r="AB278" s="143"/>
      <c r="AC278" s="143"/>
      <c r="AD278" s="143"/>
      <c r="AE278" s="143"/>
      <c r="AF278" s="143"/>
    </row>
    <row r="279" spans="10:32" s="41" customFormat="1" x14ac:dyDescent="0.15">
      <c r="J279" s="42"/>
      <c r="K279" s="42"/>
      <c r="V279" s="143"/>
      <c r="W279" s="143"/>
      <c r="X279" s="143"/>
      <c r="Y279" s="143"/>
      <c r="Z279" s="143"/>
      <c r="AA279" s="143"/>
      <c r="AB279" s="143"/>
      <c r="AC279" s="143"/>
      <c r="AD279" s="143"/>
      <c r="AE279" s="143"/>
      <c r="AF279" s="143"/>
    </row>
    <row r="280" spans="10:32" s="41" customFormat="1" x14ac:dyDescent="0.15">
      <c r="J280" s="42"/>
      <c r="K280" s="42"/>
      <c r="V280" s="143"/>
      <c r="W280" s="143"/>
      <c r="X280" s="143"/>
      <c r="Y280" s="143"/>
      <c r="Z280" s="143"/>
      <c r="AA280" s="143"/>
      <c r="AB280" s="143"/>
      <c r="AC280" s="143"/>
      <c r="AD280" s="143"/>
      <c r="AE280" s="143"/>
      <c r="AF280" s="143"/>
    </row>
    <row r="281" spans="10:32" s="41" customFormat="1" x14ac:dyDescent="0.15">
      <c r="J281" s="42"/>
      <c r="K281" s="42"/>
      <c r="V281" s="143"/>
      <c r="W281" s="143"/>
      <c r="X281" s="143"/>
      <c r="Y281" s="143"/>
      <c r="Z281" s="143"/>
      <c r="AA281" s="143"/>
      <c r="AB281" s="143"/>
      <c r="AC281" s="143"/>
      <c r="AD281" s="143"/>
      <c r="AE281" s="143"/>
      <c r="AF281" s="143"/>
    </row>
    <row r="282" spans="10:32" s="41" customFormat="1" x14ac:dyDescent="0.15">
      <c r="J282" s="42"/>
      <c r="K282" s="42"/>
      <c r="V282" s="143"/>
      <c r="W282" s="143"/>
      <c r="X282" s="143"/>
      <c r="Y282" s="143"/>
      <c r="Z282" s="143"/>
      <c r="AA282" s="143"/>
      <c r="AB282" s="143"/>
      <c r="AC282" s="143"/>
      <c r="AD282" s="143"/>
      <c r="AE282" s="143"/>
      <c r="AF282" s="143"/>
    </row>
    <row r="283" spans="10:32" s="41" customFormat="1" x14ac:dyDescent="0.15">
      <c r="J283" s="42"/>
      <c r="K283" s="42"/>
      <c r="V283" s="143"/>
      <c r="W283" s="143"/>
      <c r="X283" s="143"/>
      <c r="Y283" s="143"/>
      <c r="Z283" s="143"/>
      <c r="AA283" s="143"/>
      <c r="AB283" s="143"/>
      <c r="AC283" s="143"/>
      <c r="AD283" s="143"/>
      <c r="AE283" s="143"/>
      <c r="AF283" s="143"/>
    </row>
    <row r="284" spans="10:32" s="41" customFormat="1" x14ac:dyDescent="0.15">
      <c r="J284" s="42"/>
      <c r="K284" s="42"/>
      <c r="V284" s="143"/>
      <c r="W284" s="143"/>
      <c r="X284" s="143"/>
      <c r="Y284" s="143"/>
      <c r="Z284" s="143"/>
      <c r="AA284" s="143"/>
      <c r="AB284" s="143"/>
      <c r="AC284" s="143"/>
      <c r="AD284" s="143"/>
      <c r="AE284" s="143"/>
      <c r="AF284" s="143"/>
    </row>
    <row r="285" spans="10:32" s="41" customFormat="1" x14ac:dyDescent="0.15">
      <c r="J285" s="42"/>
      <c r="K285" s="42"/>
      <c r="V285" s="143"/>
      <c r="W285" s="143"/>
      <c r="X285" s="143"/>
      <c r="Y285" s="143"/>
      <c r="Z285" s="143"/>
      <c r="AA285" s="143"/>
      <c r="AB285" s="143"/>
      <c r="AC285" s="143"/>
      <c r="AD285" s="143"/>
      <c r="AE285" s="143"/>
      <c r="AF285" s="143"/>
    </row>
    <row r="286" spans="10:32" s="41" customFormat="1" x14ac:dyDescent="0.15">
      <c r="J286" s="42"/>
      <c r="K286" s="42"/>
      <c r="V286" s="143"/>
      <c r="W286" s="143"/>
      <c r="X286" s="143"/>
      <c r="Y286" s="143"/>
      <c r="Z286" s="143"/>
      <c r="AA286" s="143"/>
      <c r="AB286" s="143"/>
      <c r="AC286" s="143"/>
      <c r="AD286" s="143"/>
      <c r="AE286" s="143"/>
      <c r="AF286" s="143"/>
    </row>
    <row r="287" spans="10:32" s="41" customFormat="1" x14ac:dyDescent="0.15">
      <c r="J287" s="42"/>
      <c r="K287" s="42"/>
      <c r="V287" s="143"/>
      <c r="W287" s="143"/>
      <c r="X287" s="143"/>
      <c r="Y287" s="143"/>
      <c r="Z287" s="143"/>
      <c r="AA287" s="143"/>
      <c r="AB287" s="143"/>
      <c r="AC287" s="143"/>
      <c r="AD287" s="143"/>
      <c r="AE287" s="143"/>
      <c r="AF287" s="143"/>
    </row>
    <row r="288" spans="10:32" s="41" customFormat="1" x14ac:dyDescent="0.15">
      <c r="J288" s="42"/>
      <c r="K288" s="42"/>
      <c r="V288" s="143"/>
      <c r="W288" s="143"/>
      <c r="X288" s="143"/>
      <c r="Y288" s="143"/>
      <c r="Z288" s="143"/>
      <c r="AA288" s="143"/>
      <c r="AB288" s="143"/>
      <c r="AC288" s="143"/>
      <c r="AD288" s="143"/>
      <c r="AE288" s="143"/>
      <c r="AF288" s="143"/>
    </row>
    <row r="289" spans="10:32" s="41" customFormat="1" x14ac:dyDescent="0.15">
      <c r="J289" s="42"/>
      <c r="K289" s="42"/>
      <c r="V289" s="143"/>
      <c r="W289" s="143"/>
      <c r="X289" s="143"/>
      <c r="Y289" s="143"/>
      <c r="Z289" s="143"/>
      <c r="AA289" s="143"/>
      <c r="AB289" s="143"/>
      <c r="AC289" s="143"/>
      <c r="AD289" s="143"/>
      <c r="AE289" s="143"/>
      <c r="AF289" s="143"/>
    </row>
    <row r="290" spans="10:32" s="41" customFormat="1" x14ac:dyDescent="0.15">
      <c r="J290" s="42"/>
      <c r="K290" s="42"/>
      <c r="V290" s="143"/>
      <c r="W290" s="143"/>
      <c r="X290" s="143"/>
      <c r="Y290" s="143"/>
      <c r="Z290" s="143"/>
      <c r="AA290" s="143"/>
      <c r="AB290" s="143"/>
      <c r="AC290" s="143"/>
      <c r="AD290" s="143"/>
      <c r="AE290" s="143"/>
      <c r="AF290" s="143"/>
    </row>
    <row r="291" spans="10:32" s="41" customFormat="1" x14ac:dyDescent="0.15">
      <c r="J291" s="42"/>
      <c r="K291" s="42"/>
      <c r="V291" s="143"/>
      <c r="W291" s="143"/>
      <c r="X291" s="143"/>
      <c r="Y291" s="143"/>
      <c r="Z291" s="143"/>
      <c r="AA291" s="143"/>
      <c r="AB291" s="143"/>
      <c r="AC291" s="143"/>
      <c r="AD291" s="143"/>
      <c r="AE291" s="143"/>
      <c r="AF291" s="143"/>
    </row>
    <row r="292" spans="10:32" s="41" customFormat="1" x14ac:dyDescent="0.15">
      <c r="J292" s="42"/>
      <c r="K292" s="42"/>
      <c r="V292" s="143"/>
      <c r="W292" s="143"/>
      <c r="X292" s="143"/>
      <c r="Y292" s="143"/>
      <c r="Z292" s="143"/>
      <c r="AA292" s="143"/>
      <c r="AB292" s="143"/>
      <c r="AC292" s="143"/>
      <c r="AD292" s="143"/>
      <c r="AE292" s="143"/>
      <c r="AF292" s="143"/>
    </row>
    <row r="293" spans="10:32" s="41" customFormat="1" x14ac:dyDescent="0.15">
      <c r="J293" s="42"/>
      <c r="K293" s="42"/>
      <c r="V293" s="143"/>
      <c r="W293" s="143"/>
      <c r="X293" s="143"/>
      <c r="Y293" s="143"/>
      <c r="Z293" s="143"/>
      <c r="AA293" s="143"/>
      <c r="AB293" s="143"/>
      <c r="AC293" s="143"/>
      <c r="AD293" s="143"/>
      <c r="AE293" s="143"/>
      <c r="AF293" s="143"/>
    </row>
    <row r="294" spans="10:32" s="41" customFormat="1" x14ac:dyDescent="0.15">
      <c r="J294" s="42"/>
      <c r="K294" s="42"/>
      <c r="V294" s="143"/>
      <c r="W294" s="143"/>
      <c r="X294" s="143"/>
      <c r="Y294" s="143"/>
      <c r="Z294" s="143"/>
      <c r="AA294" s="143"/>
      <c r="AB294" s="143"/>
      <c r="AC294" s="143"/>
      <c r="AD294" s="143"/>
      <c r="AE294" s="143"/>
      <c r="AF294" s="143"/>
    </row>
    <row r="295" spans="10:32" s="41" customFormat="1" x14ac:dyDescent="0.15">
      <c r="J295" s="42"/>
      <c r="K295" s="42"/>
      <c r="V295" s="143"/>
      <c r="W295" s="143"/>
      <c r="X295" s="143"/>
      <c r="Y295" s="143"/>
      <c r="Z295" s="143"/>
      <c r="AA295" s="143"/>
      <c r="AB295" s="143"/>
      <c r="AC295" s="143"/>
      <c r="AD295" s="143"/>
      <c r="AE295" s="143"/>
      <c r="AF295" s="143"/>
    </row>
    <row r="296" spans="10:32" s="41" customFormat="1" x14ac:dyDescent="0.15">
      <c r="J296" s="42"/>
      <c r="K296" s="42"/>
      <c r="V296" s="143"/>
      <c r="W296" s="143"/>
      <c r="X296" s="143"/>
      <c r="Y296" s="143"/>
      <c r="Z296" s="143"/>
      <c r="AA296" s="143"/>
      <c r="AB296" s="143"/>
      <c r="AC296" s="143"/>
      <c r="AD296" s="143"/>
      <c r="AE296" s="143"/>
      <c r="AF296" s="143"/>
    </row>
    <row r="297" spans="10:32" s="41" customFormat="1" x14ac:dyDescent="0.15">
      <c r="J297" s="42"/>
      <c r="K297" s="42"/>
      <c r="V297" s="143"/>
      <c r="W297" s="143"/>
      <c r="X297" s="143"/>
      <c r="Y297" s="143"/>
      <c r="Z297" s="143"/>
      <c r="AA297" s="143"/>
      <c r="AB297" s="143"/>
      <c r="AC297" s="143"/>
      <c r="AD297" s="143"/>
      <c r="AE297" s="143"/>
      <c r="AF297" s="143"/>
    </row>
    <row r="298" spans="10:32" s="41" customFormat="1" x14ac:dyDescent="0.15">
      <c r="J298" s="42"/>
      <c r="K298" s="42"/>
      <c r="V298" s="143"/>
      <c r="W298" s="143"/>
      <c r="X298" s="143"/>
      <c r="Y298" s="143"/>
      <c r="Z298" s="143"/>
      <c r="AA298" s="143"/>
      <c r="AB298" s="143"/>
      <c r="AC298" s="143"/>
      <c r="AD298" s="143"/>
      <c r="AE298" s="143"/>
      <c r="AF298" s="143"/>
    </row>
    <row r="299" spans="10:32" s="41" customFormat="1" x14ac:dyDescent="0.15">
      <c r="J299" s="42"/>
      <c r="K299" s="42"/>
      <c r="V299" s="143"/>
      <c r="W299" s="143"/>
      <c r="X299" s="143"/>
      <c r="Y299" s="143"/>
      <c r="Z299" s="143"/>
      <c r="AA299" s="143"/>
      <c r="AB299" s="143"/>
      <c r="AC299" s="143"/>
      <c r="AD299" s="143"/>
      <c r="AE299" s="143"/>
      <c r="AF299" s="143"/>
    </row>
    <row r="300" spans="10:32" s="41" customFormat="1" x14ac:dyDescent="0.15">
      <c r="J300" s="42"/>
      <c r="K300" s="42"/>
      <c r="V300" s="143"/>
      <c r="W300" s="143"/>
      <c r="X300" s="143"/>
      <c r="Y300" s="143"/>
      <c r="Z300" s="143"/>
      <c r="AA300" s="143"/>
      <c r="AB300" s="143"/>
      <c r="AC300" s="143"/>
      <c r="AD300" s="143"/>
      <c r="AE300" s="143"/>
      <c r="AF300" s="143"/>
    </row>
    <row r="301" spans="10:32" s="41" customFormat="1" x14ac:dyDescent="0.15">
      <c r="J301" s="42"/>
      <c r="K301" s="42"/>
      <c r="V301" s="143"/>
      <c r="W301" s="143"/>
      <c r="X301" s="143"/>
      <c r="Y301" s="143"/>
      <c r="Z301" s="143"/>
      <c r="AA301" s="143"/>
      <c r="AB301" s="143"/>
      <c r="AC301" s="143"/>
      <c r="AD301" s="143"/>
      <c r="AE301" s="143"/>
      <c r="AF301" s="143"/>
    </row>
    <row r="302" spans="10:32" s="41" customFormat="1" x14ac:dyDescent="0.15">
      <c r="J302" s="42"/>
      <c r="K302" s="42"/>
      <c r="V302" s="143"/>
      <c r="W302" s="143"/>
      <c r="X302" s="143"/>
      <c r="Y302" s="143"/>
      <c r="Z302" s="143"/>
      <c r="AA302" s="143"/>
      <c r="AB302" s="143"/>
      <c r="AC302" s="143"/>
      <c r="AD302" s="143"/>
      <c r="AE302" s="143"/>
      <c r="AF302" s="143"/>
    </row>
    <row r="303" spans="10:32" s="41" customFormat="1" x14ac:dyDescent="0.15">
      <c r="J303" s="42"/>
      <c r="K303" s="42"/>
      <c r="V303" s="143"/>
      <c r="W303" s="143"/>
      <c r="X303" s="143"/>
      <c r="Y303" s="143"/>
      <c r="Z303" s="143"/>
      <c r="AA303" s="143"/>
      <c r="AB303" s="143"/>
      <c r="AC303" s="143"/>
      <c r="AD303" s="143"/>
      <c r="AE303" s="143"/>
      <c r="AF303" s="143"/>
    </row>
    <row r="304" spans="10:32" s="41" customFormat="1" x14ac:dyDescent="0.15">
      <c r="J304" s="42"/>
      <c r="K304" s="42"/>
      <c r="V304" s="143"/>
      <c r="W304" s="143"/>
      <c r="X304" s="143"/>
      <c r="Y304" s="143"/>
      <c r="Z304" s="143"/>
      <c r="AA304" s="143"/>
      <c r="AB304" s="143"/>
      <c r="AC304" s="143"/>
      <c r="AD304" s="143"/>
      <c r="AE304" s="143"/>
      <c r="AF304" s="143"/>
    </row>
    <row r="305" spans="10:32" s="41" customFormat="1" x14ac:dyDescent="0.15">
      <c r="J305" s="42"/>
      <c r="K305" s="42"/>
      <c r="V305" s="143"/>
      <c r="W305" s="143"/>
      <c r="X305" s="143"/>
      <c r="Y305" s="143"/>
      <c r="Z305" s="143"/>
      <c r="AA305" s="143"/>
      <c r="AB305" s="143"/>
      <c r="AC305" s="143"/>
      <c r="AD305" s="143"/>
      <c r="AE305" s="143"/>
      <c r="AF305" s="143"/>
    </row>
    <row r="306" spans="10:32" s="41" customFormat="1" x14ac:dyDescent="0.15">
      <c r="J306" s="42"/>
      <c r="K306" s="42"/>
      <c r="V306" s="143"/>
      <c r="W306" s="143"/>
      <c r="X306" s="143"/>
      <c r="Y306" s="143"/>
      <c r="Z306" s="143"/>
      <c r="AA306" s="143"/>
      <c r="AB306" s="143"/>
      <c r="AC306" s="143"/>
      <c r="AD306" s="143"/>
      <c r="AE306" s="143"/>
      <c r="AF306" s="143"/>
    </row>
    <row r="307" spans="10:32" s="41" customFormat="1" x14ac:dyDescent="0.15">
      <c r="J307" s="42"/>
      <c r="K307" s="42"/>
      <c r="V307" s="143"/>
      <c r="W307" s="143"/>
      <c r="X307" s="143"/>
      <c r="Y307" s="143"/>
      <c r="Z307" s="143"/>
      <c r="AA307" s="143"/>
      <c r="AB307" s="143"/>
      <c r="AC307" s="143"/>
      <c r="AD307" s="143"/>
      <c r="AE307" s="143"/>
      <c r="AF307" s="143"/>
    </row>
    <row r="308" spans="10:32" s="41" customFormat="1" x14ac:dyDescent="0.15">
      <c r="J308" s="42"/>
      <c r="K308" s="42"/>
      <c r="V308" s="143"/>
      <c r="W308" s="143"/>
      <c r="X308" s="143"/>
      <c r="Y308" s="143"/>
      <c r="Z308" s="143"/>
      <c r="AA308" s="143"/>
      <c r="AB308" s="143"/>
      <c r="AC308" s="143"/>
      <c r="AD308" s="143"/>
      <c r="AE308" s="143"/>
      <c r="AF308" s="143"/>
    </row>
    <row r="309" spans="10:32" s="41" customFormat="1" x14ac:dyDescent="0.15">
      <c r="J309" s="42"/>
      <c r="K309" s="42"/>
      <c r="V309" s="143"/>
      <c r="W309" s="143"/>
      <c r="X309" s="143"/>
      <c r="Y309" s="143"/>
      <c r="Z309" s="143"/>
      <c r="AA309" s="143"/>
      <c r="AB309" s="143"/>
      <c r="AC309" s="143"/>
      <c r="AD309" s="143"/>
      <c r="AE309" s="143"/>
      <c r="AF309" s="143"/>
    </row>
    <row r="310" spans="10:32" s="41" customFormat="1" x14ac:dyDescent="0.15">
      <c r="J310" s="42"/>
      <c r="K310" s="42"/>
      <c r="V310" s="143"/>
      <c r="W310" s="143"/>
      <c r="X310" s="143"/>
      <c r="Y310" s="143"/>
      <c r="Z310" s="143"/>
      <c r="AA310" s="143"/>
      <c r="AB310" s="143"/>
      <c r="AC310" s="143"/>
      <c r="AD310" s="143"/>
      <c r="AE310" s="143"/>
      <c r="AF310" s="143"/>
    </row>
    <row r="311" spans="10:32" s="41" customFormat="1" x14ac:dyDescent="0.15">
      <c r="J311" s="42"/>
      <c r="K311" s="42"/>
      <c r="V311" s="143"/>
      <c r="W311" s="143"/>
      <c r="X311" s="143"/>
      <c r="Y311" s="143"/>
      <c r="Z311" s="143"/>
      <c r="AA311" s="143"/>
      <c r="AB311" s="143"/>
      <c r="AC311" s="143"/>
      <c r="AD311" s="143"/>
      <c r="AE311" s="143"/>
      <c r="AF311" s="143"/>
    </row>
    <row r="312" spans="10:32" s="41" customFormat="1" x14ac:dyDescent="0.15">
      <c r="J312" s="42"/>
      <c r="K312" s="42"/>
      <c r="V312" s="143"/>
      <c r="W312" s="143"/>
      <c r="X312" s="143"/>
      <c r="Y312" s="143"/>
      <c r="Z312" s="143"/>
      <c r="AA312" s="143"/>
      <c r="AB312" s="143"/>
      <c r="AC312" s="143"/>
      <c r="AD312" s="143"/>
      <c r="AE312" s="143"/>
      <c r="AF312" s="143"/>
    </row>
    <row r="313" spans="10:32" s="41" customFormat="1" x14ac:dyDescent="0.15">
      <c r="J313" s="42"/>
      <c r="K313" s="42"/>
      <c r="V313" s="143"/>
      <c r="W313" s="143"/>
      <c r="X313" s="143"/>
      <c r="Y313" s="143"/>
      <c r="Z313" s="143"/>
      <c r="AA313" s="143"/>
      <c r="AB313" s="143"/>
      <c r="AC313" s="143"/>
      <c r="AD313" s="143"/>
      <c r="AE313" s="143"/>
      <c r="AF313" s="143"/>
    </row>
    <row r="314" spans="10:32" s="41" customFormat="1" x14ac:dyDescent="0.15">
      <c r="J314" s="42"/>
      <c r="K314" s="42"/>
      <c r="V314" s="143"/>
      <c r="W314" s="143"/>
      <c r="X314" s="143"/>
      <c r="Y314" s="143"/>
      <c r="Z314" s="143"/>
      <c r="AA314" s="143"/>
      <c r="AB314" s="143"/>
      <c r="AC314" s="143"/>
      <c r="AD314" s="143"/>
      <c r="AE314" s="143"/>
      <c r="AF314" s="143"/>
    </row>
    <row r="315" spans="10:32" s="41" customFormat="1" x14ac:dyDescent="0.15">
      <c r="J315" s="42"/>
      <c r="K315" s="42"/>
      <c r="V315" s="143"/>
      <c r="W315" s="143"/>
      <c r="X315" s="143"/>
      <c r="Y315" s="143"/>
      <c r="Z315" s="143"/>
      <c r="AA315" s="143"/>
      <c r="AB315" s="143"/>
      <c r="AC315" s="143"/>
      <c r="AD315" s="143"/>
      <c r="AE315" s="143"/>
      <c r="AF315" s="143"/>
    </row>
    <row r="316" spans="10:32" s="41" customFormat="1" x14ac:dyDescent="0.15">
      <c r="J316" s="42"/>
      <c r="K316" s="42"/>
      <c r="V316" s="143"/>
      <c r="W316" s="143"/>
      <c r="X316" s="143"/>
      <c r="Y316" s="143"/>
      <c r="Z316" s="143"/>
      <c r="AA316" s="143"/>
      <c r="AB316" s="143"/>
      <c r="AC316" s="143"/>
      <c r="AD316" s="143"/>
      <c r="AE316" s="143"/>
      <c r="AF316" s="143"/>
    </row>
    <row r="317" spans="10:32" s="41" customFormat="1" x14ac:dyDescent="0.15">
      <c r="J317" s="42"/>
      <c r="K317" s="42"/>
      <c r="V317" s="143"/>
      <c r="W317" s="143"/>
      <c r="X317" s="143"/>
      <c r="Y317" s="143"/>
      <c r="Z317" s="143"/>
      <c r="AA317" s="143"/>
      <c r="AB317" s="143"/>
      <c r="AC317" s="143"/>
      <c r="AD317" s="143"/>
      <c r="AE317" s="143"/>
      <c r="AF317" s="143"/>
    </row>
    <row r="318" spans="10:32" s="41" customFormat="1" x14ac:dyDescent="0.15">
      <c r="J318" s="42"/>
      <c r="K318" s="42"/>
      <c r="V318" s="143"/>
      <c r="W318" s="143"/>
      <c r="X318" s="143"/>
      <c r="Y318" s="143"/>
      <c r="Z318" s="143"/>
      <c r="AA318" s="143"/>
      <c r="AB318" s="143"/>
      <c r="AC318" s="143"/>
      <c r="AD318" s="143"/>
      <c r="AE318" s="143"/>
      <c r="AF318" s="143"/>
    </row>
    <row r="319" spans="10:32" s="41" customFormat="1" x14ac:dyDescent="0.15">
      <c r="J319" s="42"/>
      <c r="K319" s="42"/>
      <c r="V319" s="143"/>
      <c r="W319" s="143"/>
      <c r="X319" s="143"/>
      <c r="Y319" s="143"/>
      <c r="Z319" s="143"/>
      <c r="AA319" s="143"/>
      <c r="AB319" s="143"/>
      <c r="AC319" s="143"/>
      <c r="AD319" s="143"/>
      <c r="AE319" s="143"/>
      <c r="AF319" s="143"/>
    </row>
    <row r="320" spans="10:32" s="41" customFormat="1" x14ac:dyDescent="0.15">
      <c r="J320" s="42"/>
      <c r="K320" s="42"/>
      <c r="V320" s="143"/>
      <c r="W320" s="143"/>
      <c r="X320" s="143"/>
      <c r="Y320" s="143"/>
      <c r="Z320" s="143"/>
      <c r="AA320" s="143"/>
      <c r="AB320" s="143"/>
      <c r="AC320" s="143"/>
      <c r="AD320" s="143"/>
      <c r="AE320" s="143"/>
      <c r="AF320" s="143"/>
    </row>
    <row r="321" spans="10:32" s="41" customFormat="1" x14ac:dyDescent="0.15">
      <c r="J321" s="42"/>
      <c r="K321" s="42"/>
      <c r="V321" s="143"/>
      <c r="W321" s="143"/>
      <c r="X321" s="143"/>
      <c r="Y321" s="143"/>
      <c r="Z321" s="143"/>
      <c r="AA321" s="143"/>
      <c r="AB321" s="143"/>
      <c r="AC321" s="143"/>
      <c r="AD321" s="143"/>
      <c r="AE321" s="143"/>
      <c r="AF321" s="143"/>
    </row>
    <row r="322" spans="10:32" s="41" customFormat="1" x14ac:dyDescent="0.15">
      <c r="J322" s="42"/>
      <c r="K322" s="42"/>
      <c r="V322" s="143"/>
      <c r="W322" s="143"/>
      <c r="X322" s="143"/>
      <c r="Y322" s="143"/>
      <c r="Z322" s="143"/>
      <c r="AA322" s="143"/>
      <c r="AB322" s="143"/>
      <c r="AC322" s="143"/>
      <c r="AD322" s="143"/>
      <c r="AE322" s="143"/>
      <c r="AF322" s="143"/>
    </row>
    <row r="323" spans="10:32" s="41" customFormat="1" x14ac:dyDescent="0.15">
      <c r="J323" s="42"/>
      <c r="K323" s="42"/>
      <c r="V323" s="143"/>
      <c r="W323" s="143"/>
      <c r="X323" s="143"/>
      <c r="Y323" s="143"/>
      <c r="Z323" s="143"/>
      <c r="AA323" s="143"/>
      <c r="AB323" s="143"/>
      <c r="AC323" s="143"/>
      <c r="AD323" s="143"/>
      <c r="AE323" s="143"/>
      <c r="AF323" s="143"/>
    </row>
    <row r="324" spans="10:32" s="41" customFormat="1" x14ac:dyDescent="0.15">
      <c r="J324" s="42"/>
      <c r="K324" s="42"/>
      <c r="V324" s="143"/>
      <c r="W324" s="143"/>
      <c r="X324" s="143"/>
      <c r="Y324" s="143"/>
      <c r="Z324" s="143"/>
      <c r="AA324" s="143"/>
      <c r="AB324" s="143"/>
      <c r="AC324" s="143"/>
      <c r="AD324" s="143"/>
      <c r="AE324" s="143"/>
      <c r="AF324" s="143"/>
    </row>
    <row r="325" spans="10:32" s="41" customFormat="1" x14ac:dyDescent="0.15">
      <c r="J325" s="42"/>
      <c r="K325" s="42"/>
      <c r="V325" s="143"/>
      <c r="W325" s="143"/>
      <c r="X325" s="143"/>
      <c r="Y325" s="143"/>
      <c r="Z325" s="143"/>
      <c r="AA325" s="143"/>
      <c r="AB325" s="143"/>
      <c r="AC325" s="143"/>
      <c r="AD325" s="143"/>
      <c r="AE325" s="143"/>
      <c r="AF325" s="143"/>
    </row>
    <row r="326" spans="10:32" s="41" customFormat="1" x14ac:dyDescent="0.15">
      <c r="J326" s="42"/>
      <c r="K326" s="42"/>
      <c r="V326" s="143"/>
      <c r="W326" s="143"/>
      <c r="X326" s="143"/>
      <c r="Y326" s="143"/>
      <c r="Z326" s="143"/>
      <c r="AA326" s="143"/>
      <c r="AB326" s="143"/>
      <c r="AC326" s="143"/>
      <c r="AD326" s="143"/>
      <c r="AE326" s="143"/>
      <c r="AF326" s="143"/>
    </row>
    <row r="327" spans="10:32" s="41" customFormat="1" x14ac:dyDescent="0.15">
      <c r="J327" s="42"/>
      <c r="K327" s="42"/>
      <c r="V327" s="143"/>
      <c r="W327" s="143"/>
      <c r="X327" s="143"/>
      <c r="Y327" s="143"/>
      <c r="Z327" s="143"/>
      <c r="AA327" s="143"/>
      <c r="AB327" s="143"/>
      <c r="AC327" s="143"/>
      <c r="AD327" s="143"/>
      <c r="AE327" s="143"/>
      <c r="AF327" s="143"/>
    </row>
    <row r="328" spans="10:32" s="41" customFormat="1" x14ac:dyDescent="0.15">
      <c r="J328" s="42"/>
      <c r="K328" s="42"/>
      <c r="V328" s="143"/>
      <c r="W328" s="143"/>
      <c r="X328" s="143"/>
      <c r="Y328" s="143"/>
      <c r="Z328" s="143"/>
      <c r="AA328" s="143"/>
      <c r="AB328" s="143"/>
      <c r="AC328" s="143"/>
      <c r="AD328" s="143"/>
      <c r="AE328" s="143"/>
      <c r="AF328" s="143"/>
    </row>
    <row r="329" spans="10:32" s="41" customFormat="1" x14ac:dyDescent="0.15">
      <c r="J329" s="42"/>
      <c r="K329" s="42"/>
      <c r="V329" s="143"/>
      <c r="W329" s="143"/>
      <c r="X329" s="143"/>
      <c r="Y329" s="143"/>
      <c r="Z329" s="143"/>
      <c r="AA329" s="143"/>
      <c r="AB329" s="143"/>
      <c r="AC329" s="143"/>
      <c r="AD329" s="143"/>
      <c r="AE329" s="143"/>
      <c r="AF329" s="143"/>
    </row>
    <row r="330" spans="10:32" s="41" customFormat="1" x14ac:dyDescent="0.15">
      <c r="J330" s="42"/>
      <c r="K330" s="42"/>
      <c r="V330" s="143"/>
      <c r="W330" s="143"/>
      <c r="X330" s="143"/>
      <c r="Y330" s="143"/>
      <c r="Z330" s="143"/>
      <c r="AA330" s="143"/>
      <c r="AB330" s="143"/>
      <c r="AC330" s="143"/>
      <c r="AD330" s="143"/>
      <c r="AE330" s="143"/>
      <c r="AF330" s="143"/>
    </row>
    <row r="331" spans="10:32" s="41" customFormat="1" x14ac:dyDescent="0.15">
      <c r="J331" s="42"/>
      <c r="K331" s="42"/>
      <c r="V331" s="143"/>
      <c r="W331" s="143"/>
      <c r="X331" s="143"/>
      <c r="Y331" s="143"/>
      <c r="Z331" s="143"/>
      <c r="AA331" s="143"/>
      <c r="AB331" s="143"/>
      <c r="AC331" s="143"/>
      <c r="AD331" s="143"/>
      <c r="AE331" s="143"/>
      <c r="AF331" s="143"/>
    </row>
    <row r="332" spans="10:32" s="41" customFormat="1" x14ac:dyDescent="0.15">
      <c r="J332" s="42"/>
      <c r="K332" s="42"/>
      <c r="V332" s="143"/>
      <c r="W332" s="143"/>
      <c r="X332" s="143"/>
      <c r="Y332" s="143"/>
      <c r="Z332" s="143"/>
      <c r="AA332" s="143"/>
      <c r="AB332" s="143"/>
      <c r="AC332" s="143"/>
      <c r="AD332" s="143"/>
      <c r="AE332" s="143"/>
      <c r="AF332" s="143"/>
    </row>
    <row r="333" spans="10:32" s="41" customFormat="1" x14ac:dyDescent="0.15">
      <c r="J333" s="42"/>
      <c r="K333" s="42"/>
      <c r="V333" s="143"/>
      <c r="W333" s="143"/>
      <c r="X333" s="143"/>
      <c r="Y333" s="143"/>
      <c r="Z333" s="143"/>
      <c r="AA333" s="143"/>
      <c r="AB333" s="143"/>
      <c r="AC333" s="143"/>
      <c r="AD333" s="143"/>
      <c r="AE333" s="143"/>
      <c r="AF333" s="143"/>
    </row>
    <row r="334" spans="10:32" s="41" customFormat="1" x14ac:dyDescent="0.15">
      <c r="J334" s="42"/>
      <c r="K334" s="42"/>
      <c r="V334" s="143"/>
      <c r="W334" s="143"/>
      <c r="X334" s="143"/>
      <c r="Y334" s="143"/>
      <c r="Z334" s="143"/>
      <c r="AA334" s="143"/>
      <c r="AB334" s="143"/>
      <c r="AC334" s="143"/>
      <c r="AD334" s="143"/>
      <c r="AE334" s="143"/>
      <c r="AF334" s="143"/>
    </row>
    <row r="335" spans="10:32" s="41" customFormat="1" x14ac:dyDescent="0.15">
      <c r="J335" s="42"/>
      <c r="K335" s="42"/>
      <c r="V335" s="143"/>
      <c r="W335" s="143"/>
      <c r="X335" s="143"/>
      <c r="Y335" s="143"/>
      <c r="Z335" s="143"/>
      <c r="AA335" s="143"/>
      <c r="AB335" s="143"/>
      <c r="AC335" s="143"/>
      <c r="AD335" s="143"/>
      <c r="AE335" s="143"/>
      <c r="AF335" s="143"/>
    </row>
    <row r="336" spans="10:32" s="41" customFormat="1" x14ac:dyDescent="0.15">
      <c r="J336" s="42"/>
      <c r="K336" s="42"/>
      <c r="V336" s="143"/>
      <c r="W336" s="143"/>
      <c r="X336" s="143"/>
      <c r="Y336" s="143"/>
      <c r="Z336" s="143"/>
      <c r="AA336" s="143"/>
      <c r="AB336" s="143"/>
      <c r="AC336" s="143"/>
      <c r="AD336" s="143"/>
      <c r="AE336" s="143"/>
      <c r="AF336" s="143"/>
    </row>
    <row r="337" spans="10:32" s="41" customFormat="1" x14ac:dyDescent="0.15">
      <c r="J337" s="42"/>
      <c r="K337" s="42"/>
      <c r="V337" s="143"/>
      <c r="W337" s="143"/>
      <c r="X337" s="143"/>
      <c r="Y337" s="143"/>
      <c r="Z337" s="143"/>
      <c r="AA337" s="143"/>
      <c r="AB337" s="143"/>
      <c r="AC337" s="143"/>
      <c r="AD337" s="143"/>
      <c r="AE337" s="143"/>
      <c r="AF337" s="143"/>
    </row>
    <row r="338" spans="10:32" s="41" customFormat="1" x14ac:dyDescent="0.15">
      <c r="J338" s="42"/>
      <c r="K338" s="42"/>
      <c r="V338" s="143"/>
      <c r="W338" s="143"/>
      <c r="X338" s="143"/>
      <c r="Y338" s="143"/>
      <c r="Z338" s="143"/>
      <c r="AA338" s="143"/>
      <c r="AB338" s="143"/>
      <c r="AC338" s="143"/>
      <c r="AD338" s="143"/>
      <c r="AE338" s="143"/>
      <c r="AF338" s="143"/>
    </row>
    <row r="339" spans="10:32" s="41" customFormat="1" x14ac:dyDescent="0.15">
      <c r="J339" s="42"/>
      <c r="K339" s="42"/>
      <c r="V339" s="143"/>
      <c r="W339" s="143"/>
      <c r="X339" s="143"/>
      <c r="Y339" s="143"/>
      <c r="Z339" s="143"/>
      <c r="AA339" s="143"/>
      <c r="AB339" s="143"/>
      <c r="AC339" s="143"/>
      <c r="AD339" s="143"/>
      <c r="AE339" s="143"/>
      <c r="AF339" s="143"/>
    </row>
    <row r="340" spans="10:32" s="41" customFormat="1" x14ac:dyDescent="0.15">
      <c r="J340" s="42"/>
      <c r="K340" s="42"/>
      <c r="V340" s="143"/>
      <c r="W340" s="143"/>
      <c r="X340" s="143"/>
      <c r="Y340" s="143"/>
      <c r="Z340" s="143"/>
      <c r="AA340" s="143"/>
      <c r="AB340" s="143"/>
      <c r="AC340" s="143"/>
      <c r="AD340" s="143"/>
      <c r="AE340" s="143"/>
      <c r="AF340" s="143"/>
    </row>
    <row r="341" spans="10:32" s="41" customFormat="1" x14ac:dyDescent="0.15">
      <c r="J341" s="42"/>
      <c r="K341" s="42"/>
      <c r="V341" s="143"/>
      <c r="W341" s="143"/>
      <c r="X341" s="143"/>
      <c r="Y341" s="143"/>
      <c r="Z341" s="143"/>
      <c r="AA341" s="143"/>
      <c r="AB341" s="143"/>
      <c r="AC341" s="143"/>
      <c r="AD341" s="143"/>
      <c r="AE341" s="143"/>
      <c r="AF341" s="143"/>
    </row>
    <row r="342" spans="10:32" s="41" customFormat="1" x14ac:dyDescent="0.15">
      <c r="J342" s="42"/>
      <c r="K342" s="42"/>
      <c r="V342" s="143"/>
      <c r="W342" s="143"/>
      <c r="X342" s="143"/>
      <c r="Y342" s="143"/>
      <c r="Z342" s="143"/>
      <c r="AA342" s="143"/>
      <c r="AB342" s="143"/>
      <c r="AC342" s="143"/>
      <c r="AD342" s="143"/>
      <c r="AE342" s="143"/>
      <c r="AF342" s="143"/>
    </row>
    <row r="343" spans="10:32" s="41" customFormat="1" x14ac:dyDescent="0.15">
      <c r="J343" s="42"/>
      <c r="K343" s="42"/>
      <c r="V343" s="143"/>
      <c r="W343" s="143"/>
      <c r="X343" s="143"/>
      <c r="Y343" s="143"/>
      <c r="Z343" s="143"/>
      <c r="AA343" s="143"/>
      <c r="AB343" s="143"/>
      <c r="AC343" s="143"/>
      <c r="AD343" s="143"/>
      <c r="AE343" s="143"/>
      <c r="AF343" s="143"/>
    </row>
    <row r="344" spans="10:32" s="41" customFormat="1" x14ac:dyDescent="0.15">
      <c r="J344" s="42"/>
      <c r="K344" s="42"/>
      <c r="V344" s="143"/>
      <c r="W344" s="143"/>
      <c r="X344" s="143"/>
      <c r="Y344" s="143"/>
      <c r="Z344" s="143"/>
      <c r="AA344" s="143"/>
      <c r="AB344" s="143"/>
      <c r="AC344" s="143"/>
      <c r="AD344" s="143"/>
      <c r="AE344" s="143"/>
      <c r="AF344" s="143"/>
    </row>
    <row r="345" spans="10:32" s="41" customFormat="1" x14ac:dyDescent="0.15">
      <c r="J345" s="42"/>
      <c r="K345" s="42"/>
      <c r="V345" s="143"/>
      <c r="W345" s="143"/>
      <c r="X345" s="143"/>
      <c r="Y345" s="143"/>
      <c r="Z345" s="143"/>
      <c r="AA345" s="143"/>
      <c r="AB345" s="143"/>
      <c r="AC345" s="143"/>
      <c r="AD345" s="143"/>
      <c r="AE345" s="143"/>
      <c r="AF345" s="143"/>
    </row>
    <row r="346" spans="10:32" s="41" customFormat="1" x14ac:dyDescent="0.15">
      <c r="J346" s="42"/>
      <c r="K346" s="42"/>
      <c r="V346" s="143"/>
      <c r="W346" s="143"/>
      <c r="X346" s="143"/>
      <c r="Y346" s="143"/>
      <c r="Z346" s="143"/>
      <c r="AA346" s="143"/>
      <c r="AB346" s="143"/>
      <c r="AC346" s="143"/>
      <c r="AD346" s="143"/>
      <c r="AE346" s="143"/>
      <c r="AF346" s="143"/>
    </row>
    <row r="347" spans="10:32" s="41" customFormat="1" x14ac:dyDescent="0.15">
      <c r="J347" s="42"/>
      <c r="K347" s="42"/>
      <c r="V347" s="143"/>
      <c r="W347" s="143"/>
      <c r="X347" s="143"/>
      <c r="Y347" s="143"/>
      <c r="Z347" s="143"/>
      <c r="AA347" s="143"/>
      <c r="AB347" s="143"/>
      <c r="AC347" s="143"/>
      <c r="AD347" s="143"/>
      <c r="AE347" s="143"/>
      <c r="AF347" s="143"/>
    </row>
    <row r="348" spans="10:32" s="41" customFormat="1" x14ac:dyDescent="0.15">
      <c r="J348" s="42"/>
      <c r="K348" s="42"/>
      <c r="V348" s="143"/>
      <c r="W348" s="143"/>
      <c r="X348" s="143"/>
      <c r="Y348" s="143"/>
      <c r="Z348" s="143"/>
      <c r="AA348" s="143"/>
      <c r="AB348" s="143"/>
      <c r="AC348" s="143"/>
      <c r="AD348" s="143"/>
      <c r="AE348" s="143"/>
      <c r="AF348" s="143"/>
    </row>
    <row r="349" spans="10:32" s="41" customFormat="1" x14ac:dyDescent="0.15">
      <c r="J349" s="42"/>
      <c r="K349" s="42"/>
      <c r="V349" s="143"/>
      <c r="W349" s="143"/>
      <c r="X349" s="143"/>
      <c r="Y349" s="143"/>
      <c r="Z349" s="143"/>
      <c r="AA349" s="143"/>
      <c r="AB349" s="143"/>
      <c r="AC349" s="143"/>
      <c r="AD349" s="143"/>
      <c r="AE349" s="143"/>
      <c r="AF349" s="143"/>
    </row>
    <row r="350" spans="10:32" s="41" customFormat="1" x14ac:dyDescent="0.15">
      <c r="J350" s="42"/>
      <c r="K350" s="42"/>
      <c r="V350" s="143"/>
      <c r="W350" s="143"/>
      <c r="X350" s="143"/>
      <c r="Y350" s="143"/>
      <c r="Z350" s="143"/>
      <c r="AA350" s="143"/>
      <c r="AB350" s="143"/>
      <c r="AC350" s="143"/>
      <c r="AD350" s="143"/>
      <c r="AE350" s="143"/>
      <c r="AF350" s="143"/>
    </row>
    <row r="351" spans="10:32" s="41" customFormat="1" x14ac:dyDescent="0.15">
      <c r="J351" s="42"/>
      <c r="K351" s="42"/>
      <c r="V351" s="143"/>
      <c r="W351" s="143"/>
      <c r="X351" s="143"/>
      <c r="Y351" s="143"/>
      <c r="Z351" s="143"/>
      <c r="AA351" s="143"/>
      <c r="AB351" s="143"/>
      <c r="AC351" s="143"/>
      <c r="AD351" s="143"/>
      <c r="AE351" s="143"/>
      <c r="AF351" s="143"/>
    </row>
    <row r="352" spans="10:32" s="41" customFormat="1" x14ac:dyDescent="0.15">
      <c r="J352" s="42"/>
      <c r="K352" s="42"/>
      <c r="V352" s="143"/>
      <c r="W352" s="143"/>
      <c r="X352" s="143"/>
      <c r="Y352" s="143"/>
      <c r="Z352" s="143"/>
      <c r="AA352" s="143"/>
      <c r="AB352" s="143"/>
      <c r="AC352" s="143"/>
      <c r="AD352" s="143"/>
      <c r="AE352" s="143"/>
      <c r="AF352" s="143"/>
    </row>
    <row r="353" spans="10:32" s="41" customFormat="1" x14ac:dyDescent="0.15">
      <c r="J353" s="42"/>
      <c r="K353" s="42"/>
      <c r="V353" s="143"/>
      <c r="W353" s="143"/>
      <c r="X353" s="143"/>
      <c r="Y353" s="143"/>
      <c r="Z353" s="143"/>
      <c r="AA353" s="143"/>
      <c r="AB353" s="143"/>
      <c r="AC353" s="143"/>
      <c r="AD353" s="143"/>
      <c r="AE353" s="143"/>
      <c r="AF353" s="143"/>
    </row>
    <row r="354" spans="10:32" s="41" customFormat="1" x14ac:dyDescent="0.15">
      <c r="J354" s="42"/>
      <c r="K354" s="42"/>
      <c r="V354" s="143"/>
      <c r="W354" s="143"/>
      <c r="X354" s="143"/>
      <c r="Y354" s="143"/>
      <c r="Z354" s="143"/>
      <c r="AA354" s="143"/>
      <c r="AB354" s="143"/>
      <c r="AC354" s="143"/>
      <c r="AD354" s="143"/>
      <c r="AE354" s="143"/>
      <c r="AF354" s="143"/>
    </row>
    <row r="355" spans="10:32" s="41" customFormat="1" x14ac:dyDescent="0.15">
      <c r="J355" s="42"/>
      <c r="K355" s="42"/>
      <c r="V355" s="143"/>
      <c r="W355" s="143"/>
      <c r="X355" s="143"/>
      <c r="Y355" s="143"/>
      <c r="Z355" s="143"/>
      <c r="AA355" s="143"/>
      <c r="AB355" s="143"/>
      <c r="AC355" s="143"/>
      <c r="AD355" s="143"/>
      <c r="AE355" s="143"/>
      <c r="AF355" s="143"/>
    </row>
    <row r="356" spans="10:32" s="41" customFormat="1" x14ac:dyDescent="0.15">
      <c r="J356" s="42"/>
      <c r="K356" s="42"/>
      <c r="V356" s="143"/>
      <c r="W356" s="143"/>
      <c r="X356" s="143"/>
      <c r="Y356" s="143"/>
      <c r="Z356" s="143"/>
      <c r="AA356" s="143"/>
      <c r="AB356" s="143"/>
      <c r="AC356" s="143"/>
      <c r="AD356" s="143"/>
      <c r="AE356" s="143"/>
      <c r="AF356" s="143"/>
    </row>
    <row r="357" spans="10:32" s="41" customFormat="1" x14ac:dyDescent="0.15">
      <c r="J357" s="42"/>
      <c r="K357" s="42"/>
      <c r="V357" s="143"/>
      <c r="W357" s="143"/>
      <c r="X357" s="143"/>
      <c r="Y357" s="143"/>
      <c r="Z357" s="143"/>
      <c r="AA357" s="143"/>
      <c r="AB357" s="143"/>
      <c r="AC357" s="143"/>
      <c r="AD357" s="143"/>
      <c r="AE357" s="143"/>
      <c r="AF357" s="143"/>
    </row>
    <row r="358" spans="10:32" s="41" customFormat="1" x14ac:dyDescent="0.15">
      <c r="J358" s="42"/>
      <c r="K358" s="42"/>
      <c r="V358" s="143"/>
      <c r="W358" s="143"/>
      <c r="X358" s="143"/>
      <c r="Y358" s="143"/>
      <c r="Z358" s="143"/>
      <c r="AA358" s="143"/>
      <c r="AB358" s="143"/>
      <c r="AC358" s="143"/>
      <c r="AD358" s="143"/>
      <c r="AE358" s="143"/>
      <c r="AF358" s="143"/>
    </row>
    <row r="359" spans="10:32" s="41" customFormat="1" x14ac:dyDescent="0.15">
      <c r="J359" s="42"/>
      <c r="K359" s="42"/>
      <c r="V359" s="143"/>
      <c r="W359" s="143"/>
      <c r="X359" s="143"/>
      <c r="Y359" s="143"/>
      <c r="Z359" s="143"/>
      <c r="AA359" s="143"/>
      <c r="AB359" s="143"/>
      <c r="AC359" s="143"/>
      <c r="AD359" s="143"/>
      <c r="AE359" s="143"/>
      <c r="AF359" s="143"/>
    </row>
    <row r="360" spans="10:32" s="41" customFormat="1" x14ac:dyDescent="0.15">
      <c r="J360" s="42"/>
      <c r="K360" s="42"/>
      <c r="V360" s="143"/>
      <c r="W360" s="143"/>
      <c r="X360" s="143"/>
      <c r="Y360" s="143"/>
      <c r="Z360" s="143"/>
      <c r="AA360" s="143"/>
      <c r="AB360" s="143"/>
      <c r="AC360" s="143"/>
      <c r="AD360" s="143"/>
      <c r="AE360" s="143"/>
      <c r="AF360" s="143"/>
    </row>
    <row r="361" spans="10:32" s="41" customFormat="1" x14ac:dyDescent="0.15">
      <c r="J361" s="42"/>
      <c r="K361" s="42"/>
      <c r="V361" s="143"/>
      <c r="W361" s="143"/>
      <c r="X361" s="143"/>
      <c r="Y361" s="143"/>
      <c r="Z361" s="143"/>
      <c r="AA361" s="143"/>
      <c r="AB361" s="143"/>
      <c r="AC361" s="143"/>
      <c r="AD361" s="143"/>
      <c r="AE361" s="143"/>
      <c r="AF361" s="143"/>
    </row>
    <row r="362" spans="10:32" s="41" customFormat="1" x14ac:dyDescent="0.15">
      <c r="J362" s="42"/>
      <c r="K362" s="42"/>
      <c r="V362" s="143"/>
      <c r="W362" s="143"/>
      <c r="X362" s="143"/>
      <c r="Y362" s="143"/>
      <c r="Z362" s="143"/>
      <c r="AA362" s="143"/>
      <c r="AB362" s="143"/>
      <c r="AC362" s="143"/>
      <c r="AD362" s="143"/>
      <c r="AE362" s="143"/>
      <c r="AF362" s="143"/>
    </row>
    <row r="363" spans="10:32" s="41" customFormat="1" x14ac:dyDescent="0.15">
      <c r="J363" s="42"/>
      <c r="K363" s="42"/>
      <c r="V363" s="143"/>
      <c r="W363" s="143"/>
      <c r="X363" s="143"/>
      <c r="Y363" s="143"/>
      <c r="Z363" s="143"/>
      <c r="AA363" s="143"/>
      <c r="AB363" s="143"/>
      <c r="AC363" s="143"/>
      <c r="AD363" s="143"/>
      <c r="AE363" s="143"/>
      <c r="AF363" s="143"/>
    </row>
    <row r="364" spans="10:32" s="41" customFormat="1" x14ac:dyDescent="0.15">
      <c r="J364" s="42"/>
      <c r="K364" s="42"/>
      <c r="V364" s="143"/>
      <c r="W364" s="143"/>
      <c r="X364" s="143"/>
      <c r="Y364" s="143"/>
      <c r="Z364" s="143"/>
      <c r="AA364" s="143"/>
      <c r="AB364" s="143"/>
      <c r="AC364" s="143"/>
      <c r="AD364" s="143"/>
      <c r="AE364" s="143"/>
      <c r="AF364" s="143"/>
    </row>
    <row r="365" spans="10:32" s="41" customFormat="1" x14ac:dyDescent="0.15">
      <c r="J365" s="42"/>
      <c r="K365" s="42"/>
      <c r="V365" s="143"/>
      <c r="W365" s="143"/>
      <c r="X365" s="143"/>
      <c r="Y365" s="143"/>
      <c r="Z365" s="143"/>
      <c r="AA365" s="143"/>
      <c r="AB365" s="143"/>
      <c r="AC365" s="143"/>
      <c r="AD365" s="143"/>
      <c r="AE365" s="143"/>
      <c r="AF365" s="143"/>
    </row>
    <row r="366" spans="10:32" s="41" customFormat="1" x14ac:dyDescent="0.15">
      <c r="J366" s="42"/>
      <c r="K366" s="42"/>
      <c r="V366" s="143"/>
      <c r="W366" s="143"/>
      <c r="X366" s="143"/>
      <c r="Y366" s="143"/>
      <c r="Z366" s="143"/>
      <c r="AA366" s="143"/>
      <c r="AB366" s="143"/>
      <c r="AC366" s="143"/>
      <c r="AD366" s="143"/>
      <c r="AE366" s="143"/>
      <c r="AF366" s="143"/>
    </row>
    <row r="367" spans="10:32" s="41" customFormat="1" x14ac:dyDescent="0.15">
      <c r="J367" s="42"/>
      <c r="K367" s="42"/>
      <c r="V367" s="143"/>
      <c r="W367" s="143"/>
      <c r="X367" s="143"/>
      <c r="Y367" s="143"/>
      <c r="Z367" s="143"/>
      <c r="AA367" s="143"/>
      <c r="AB367" s="143"/>
      <c r="AC367" s="143"/>
      <c r="AD367" s="143"/>
      <c r="AE367" s="143"/>
      <c r="AF367" s="143"/>
    </row>
    <row r="368" spans="10:32" s="41" customFormat="1" x14ac:dyDescent="0.15">
      <c r="J368" s="42"/>
      <c r="K368" s="42"/>
      <c r="V368" s="143"/>
      <c r="W368" s="143"/>
      <c r="X368" s="143"/>
      <c r="Y368" s="143"/>
      <c r="Z368" s="143"/>
      <c r="AA368" s="143"/>
      <c r="AB368" s="143"/>
      <c r="AC368" s="143"/>
      <c r="AD368" s="143"/>
      <c r="AE368" s="143"/>
      <c r="AF368" s="143"/>
    </row>
    <row r="369" spans="10:32" s="41" customFormat="1" x14ac:dyDescent="0.15">
      <c r="J369" s="42"/>
      <c r="K369" s="42"/>
      <c r="V369" s="143"/>
      <c r="W369" s="143"/>
      <c r="X369" s="143"/>
      <c r="Y369" s="143"/>
      <c r="Z369" s="143"/>
      <c r="AA369" s="143"/>
      <c r="AB369" s="143"/>
      <c r="AC369" s="143"/>
      <c r="AD369" s="143"/>
      <c r="AE369" s="143"/>
      <c r="AF369" s="143"/>
    </row>
    <row r="370" spans="10:32" s="41" customFormat="1" x14ac:dyDescent="0.15">
      <c r="J370" s="42"/>
      <c r="K370" s="42"/>
      <c r="V370" s="143"/>
      <c r="W370" s="143"/>
      <c r="X370" s="143"/>
      <c r="Y370" s="143"/>
      <c r="Z370" s="143"/>
      <c r="AA370" s="143"/>
      <c r="AB370" s="143"/>
      <c r="AC370" s="143"/>
      <c r="AD370" s="143"/>
      <c r="AE370" s="143"/>
      <c r="AF370" s="143"/>
    </row>
    <row r="371" spans="10:32" s="41" customFormat="1" x14ac:dyDescent="0.15">
      <c r="J371" s="42"/>
      <c r="K371" s="42"/>
      <c r="V371" s="143"/>
      <c r="W371" s="143"/>
      <c r="X371" s="143"/>
      <c r="Y371" s="143"/>
      <c r="Z371" s="143"/>
      <c r="AA371" s="143"/>
      <c r="AB371" s="143"/>
      <c r="AC371" s="143"/>
      <c r="AD371" s="143"/>
      <c r="AE371" s="143"/>
      <c r="AF371" s="143"/>
    </row>
    <row r="372" spans="10:32" s="41" customFormat="1" x14ac:dyDescent="0.15">
      <c r="J372" s="42"/>
      <c r="K372" s="42"/>
      <c r="V372" s="143"/>
      <c r="W372" s="143"/>
      <c r="X372" s="143"/>
      <c r="Y372" s="143"/>
      <c r="Z372" s="143"/>
      <c r="AA372" s="143"/>
      <c r="AB372" s="143"/>
      <c r="AC372" s="143"/>
      <c r="AD372" s="143"/>
      <c r="AE372" s="143"/>
      <c r="AF372" s="143"/>
    </row>
    <row r="373" spans="10:32" s="41" customFormat="1" x14ac:dyDescent="0.15">
      <c r="J373" s="42"/>
      <c r="K373" s="42"/>
      <c r="V373" s="143"/>
      <c r="W373" s="143"/>
      <c r="X373" s="143"/>
      <c r="Y373" s="143"/>
      <c r="Z373" s="143"/>
      <c r="AA373" s="143"/>
      <c r="AB373" s="143"/>
      <c r="AC373" s="143"/>
      <c r="AD373" s="143"/>
      <c r="AE373" s="143"/>
      <c r="AF373" s="143"/>
    </row>
    <row r="374" spans="10:32" s="41" customFormat="1" x14ac:dyDescent="0.15">
      <c r="J374" s="42"/>
      <c r="K374" s="42"/>
      <c r="V374" s="143"/>
      <c r="W374" s="143"/>
      <c r="X374" s="143"/>
      <c r="Y374" s="143"/>
      <c r="Z374" s="143"/>
      <c r="AA374" s="143"/>
      <c r="AB374" s="143"/>
      <c r="AC374" s="143"/>
      <c r="AD374" s="143"/>
      <c r="AE374" s="143"/>
      <c r="AF374" s="143"/>
    </row>
    <row r="375" spans="10:32" s="41" customFormat="1" x14ac:dyDescent="0.15">
      <c r="J375" s="42"/>
      <c r="K375" s="42"/>
      <c r="V375" s="143"/>
      <c r="W375" s="143"/>
      <c r="X375" s="143"/>
      <c r="Y375" s="143"/>
      <c r="Z375" s="143"/>
      <c r="AA375" s="143"/>
      <c r="AB375" s="143"/>
      <c r="AC375" s="143"/>
      <c r="AD375" s="143"/>
      <c r="AE375" s="143"/>
      <c r="AF375" s="143"/>
    </row>
    <row r="376" spans="10:32" s="41" customFormat="1" x14ac:dyDescent="0.15">
      <c r="J376" s="42"/>
      <c r="K376" s="42"/>
      <c r="V376" s="143"/>
      <c r="W376" s="143"/>
      <c r="X376" s="143"/>
      <c r="Y376" s="143"/>
      <c r="Z376" s="143"/>
      <c r="AA376" s="143"/>
      <c r="AB376" s="143"/>
      <c r="AC376" s="143"/>
      <c r="AD376" s="143"/>
      <c r="AE376" s="143"/>
      <c r="AF376" s="143"/>
    </row>
    <row r="377" spans="10:32" s="41" customFormat="1" x14ac:dyDescent="0.15">
      <c r="J377" s="42"/>
      <c r="K377" s="42"/>
      <c r="V377" s="143"/>
      <c r="W377" s="143"/>
      <c r="X377" s="143"/>
      <c r="Y377" s="143"/>
      <c r="Z377" s="143"/>
      <c r="AA377" s="143"/>
      <c r="AB377" s="143"/>
      <c r="AC377" s="143"/>
      <c r="AD377" s="143"/>
      <c r="AE377" s="143"/>
      <c r="AF377" s="143"/>
    </row>
    <row r="378" spans="10:32" s="41" customFormat="1" x14ac:dyDescent="0.15">
      <c r="J378" s="42"/>
      <c r="K378" s="42"/>
      <c r="V378" s="143"/>
      <c r="W378" s="143"/>
      <c r="X378" s="143"/>
      <c r="Y378" s="143"/>
      <c r="Z378" s="143"/>
      <c r="AA378" s="143"/>
      <c r="AB378" s="143"/>
      <c r="AC378" s="143"/>
      <c r="AD378" s="143"/>
      <c r="AE378" s="143"/>
      <c r="AF378" s="143"/>
    </row>
    <row r="379" spans="10:32" s="41" customFormat="1" x14ac:dyDescent="0.15">
      <c r="J379" s="42"/>
      <c r="K379" s="42"/>
      <c r="V379" s="143"/>
      <c r="W379" s="143"/>
      <c r="X379" s="143"/>
      <c r="Y379" s="143"/>
      <c r="Z379" s="143"/>
      <c r="AA379" s="143"/>
      <c r="AB379" s="143"/>
      <c r="AC379" s="143"/>
      <c r="AD379" s="143"/>
      <c r="AE379" s="143"/>
      <c r="AF379" s="143"/>
    </row>
    <row r="380" spans="10:32" s="41" customFormat="1" x14ac:dyDescent="0.15">
      <c r="J380" s="42"/>
      <c r="K380" s="42"/>
      <c r="V380" s="143"/>
      <c r="W380" s="143"/>
      <c r="X380" s="143"/>
      <c r="Y380" s="143"/>
      <c r="Z380" s="143"/>
      <c r="AA380" s="143"/>
      <c r="AB380" s="143"/>
      <c r="AC380" s="143"/>
      <c r="AD380" s="143"/>
      <c r="AE380" s="143"/>
      <c r="AF380" s="143"/>
    </row>
    <row r="381" spans="10:32" s="41" customFormat="1" x14ac:dyDescent="0.15">
      <c r="J381" s="42"/>
      <c r="K381" s="42"/>
      <c r="V381" s="143"/>
      <c r="W381" s="143"/>
      <c r="X381" s="143"/>
      <c r="Y381" s="143"/>
      <c r="Z381" s="143"/>
      <c r="AA381" s="143"/>
      <c r="AB381" s="143"/>
      <c r="AC381" s="143"/>
      <c r="AD381" s="143"/>
      <c r="AE381" s="143"/>
      <c r="AF381" s="143"/>
    </row>
  </sheetData>
  <phoneticPr fontId="2"/>
  <pageMargins left="0.78740157480314965" right="0.78740157480314965" top="0.78740157480314965" bottom="0.78740157480314965" header="0.51181102362204722" footer="0.51181102362204722"/>
  <pageSetup paperSize="9" firstPageNumber="8" orientation="landscape" useFirstPageNumber="1" r:id="rId1"/>
  <headerFooter alignWithMargins="0">
    <oddFooter>&amp;C-&amp;P--</oddFooter>
  </headerFooter>
  <rowBreaks count="1" manualBreakCount="1">
    <brk id="29" max="16383" man="1"/>
  </rowBreaks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327"/>
  <sheetViews>
    <sheetView showGridLines="0" view="pageBreakPreview" zoomScale="70" zoomScaleNormal="100" zoomScaleSheetLayoutView="70" workbookViewId="0">
      <pane xSplit="2" ySplit="3" topLeftCell="C4" activePane="bottomRight" state="frozen"/>
      <selection pane="topRight" activeCell="C1" sqref="C1"/>
      <selection pane="bottomLeft" activeCell="A2" sqref="A2"/>
      <selection pane="bottomRight" activeCell="O29" sqref="O29"/>
    </sheetView>
  </sheetViews>
  <sheetFormatPr defaultColWidth="9" defaultRowHeight="12" x14ac:dyDescent="0.2"/>
  <cols>
    <col min="1" max="1" width="3" style="43" customWidth="1"/>
    <col min="2" max="2" width="22.109375" style="43" customWidth="1"/>
    <col min="3" max="3" width="8.6640625" style="45" customWidth="1"/>
    <col min="4" max="4" width="8.6640625" style="43" customWidth="1"/>
    <col min="5" max="5" width="10.88671875" style="43" customWidth="1"/>
    <col min="6" max="8" width="8.6640625" style="43" customWidth="1"/>
    <col min="9" max="9" width="8.6640625" style="45" customWidth="1"/>
    <col min="10" max="14" width="8.6640625" style="43" customWidth="1"/>
    <col min="15" max="18" width="9" style="43"/>
    <col min="19" max="19" width="9.21875" style="43" customWidth="1"/>
    <col min="20" max="25" width="9" style="43"/>
    <col min="26" max="26" width="9.44140625" style="43" customWidth="1"/>
    <col min="27" max="27" width="9.77734375" style="43" customWidth="1"/>
    <col min="28" max="16384" width="9" style="43"/>
  </cols>
  <sheetData>
    <row r="1" spans="1:27" ht="14.1" customHeight="1" x14ac:dyDescent="0.2">
      <c r="A1" s="44" t="s">
        <v>138</v>
      </c>
      <c r="M1" s="46" t="s">
        <v>181</v>
      </c>
      <c r="Y1" s="46" t="s">
        <v>181</v>
      </c>
    </row>
    <row r="2" spans="1:27" ht="14.1" customHeight="1" x14ac:dyDescent="0.15">
      <c r="M2" s="22" t="s">
        <v>170</v>
      </c>
      <c r="S2" s="43" t="s">
        <v>277</v>
      </c>
      <c r="Y2" s="22" t="s">
        <v>287</v>
      </c>
    </row>
    <row r="3" spans="1:27" ht="14.1" customHeight="1" x14ac:dyDescent="0.2">
      <c r="A3" s="48"/>
      <c r="B3" s="48"/>
      <c r="C3" s="48" t="s">
        <v>10</v>
      </c>
      <c r="D3" s="48" t="s">
        <v>9</v>
      </c>
      <c r="E3" s="85" t="s">
        <v>8</v>
      </c>
      <c r="F3" s="85" t="s">
        <v>7</v>
      </c>
      <c r="G3" s="85" t="s">
        <v>6</v>
      </c>
      <c r="H3" s="85" t="s">
        <v>5</v>
      </c>
      <c r="I3" s="86" t="s">
        <v>4</v>
      </c>
      <c r="J3" s="85" t="s">
        <v>3</v>
      </c>
      <c r="K3" s="86" t="s">
        <v>2</v>
      </c>
      <c r="L3" s="86" t="s">
        <v>82</v>
      </c>
      <c r="M3" s="85" t="s">
        <v>83</v>
      </c>
      <c r="N3" s="85" t="s">
        <v>174</v>
      </c>
      <c r="O3" s="85" t="s">
        <v>182</v>
      </c>
      <c r="P3" s="85" t="s">
        <v>186</v>
      </c>
      <c r="Q3" s="85" t="s">
        <v>187</v>
      </c>
      <c r="R3" s="85" t="s">
        <v>188</v>
      </c>
      <c r="S3" s="85" t="s">
        <v>193</v>
      </c>
      <c r="T3" s="85" t="s">
        <v>196</v>
      </c>
      <c r="U3" s="85" t="s">
        <v>197</v>
      </c>
      <c r="V3" s="85" t="s">
        <v>204</v>
      </c>
      <c r="W3" s="85" t="s">
        <v>271</v>
      </c>
      <c r="X3" s="85" t="s">
        <v>274</v>
      </c>
      <c r="Y3" s="107" t="s">
        <v>275</v>
      </c>
      <c r="Z3" s="107" t="s">
        <v>286</v>
      </c>
      <c r="AA3" s="107" t="s">
        <v>288</v>
      </c>
    </row>
    <row r="4" spans="1:27" ht="14.1" customHeight="1" x14ac:dyDescent="0.2">
      <c r="A4" s="179" t="s">
        <v>84</v>
      </c>
      <c r="B4" s="179"/>
      <c r="C4" s="50"/>
      <c r="D4" s="50"/>
      <c r="E4" s="87">
        <v>155981</v>
      </c>
      <c r="F4" s="87">
        <v>156131</v>
      </c>
      <c r="G4" s="87">
        <v>155941</v>
      </c>
      <c r="H4" s="87">
        <v>155613</v>
      </c>
      <c r="I4" s="87">
        <v>155364</v>
      </c>
      <c r="J4" s="87">
        <v>155055</v>
      </c>
      <c r="K4" s="87">
        <v>154776</v>
      </c>
      <c r="L4" s="87">
        <v>154292</v>
      </c>
      <c r="M4" s="87">
        <v>153759</v>
      </c>
      <c r="N4" s="87">
        <v>152975</v>
      </c>
      <c r="O4" s="87">
        <v>152379</v>
      </c>
      <c r="P4" s="87">
        <v>151849</v>
      </c>
      <c r="Q4" s="87">
        <v>151228</v>
      </c>
      <c r="R4" s="87">
        <v>150895</v>
      </c>
      <c r="S4" s="87">
        <v>150277</v>
      </c>
      <c r="T4" s="87">
        <v>149493</v>
      </c>
      <c r="U4" s="87">
        <v>148887</v>
      </c>
      <c r="V4" s="87">
        <v>148245</v>
      </c>
      <c r="W4" s="87">
        <v>147647</v>
      </c>
      <c r="X4" s="87">
        <v>146736</v>
      </c>
      <c r="Y4" s="108">
        <v>145609</v>
      </c>
      <c r="Z4" s="108">
        <v>146667</v>
      </c>
      <c r="AA4" s="108">
        <v>146667</v>
      </c>
    </row>
    <row r="5" spans="1:27" ht="14.1" customHeight="1" x14ac:dyDescent="0.2">
      <c r="A5" s="180" t="s">
        <v>13</v>
      </c>
      <c r="B5" s="52" t="s">
        <v>21</v>
      </c>
      <c r="C5" s="53"/>
      <c r="D5" s="53"/>
      <c r="E5" s="88">
        <v>46877365</v>
      </c>
      <c r="F5" s="88">
        <v>48917851</v>
      </c>
      <c r="G5" s="88">
        <v>47519502</v>
      </c>
      <c r="H5" s="88">
        <v>49572659</v>
      </c>
      <c r="I5" s="88">
        <v>49203765</v>
      </c>
      <c r="J5" s="88">
        <v>49438126</v>
      </c>
      <c r="K5" s="88">
        <v>49264062</v>
      </c>
      <c r="L5" s="88">
        <v>52897113</v>
      </c>
      <c r="M5" s="88">
        <v>55325115</v>
      </c>
      <c r="N5" s="88">
        <v>51238751</v>
      </c>
      <c r="O5" s="88">
        <v>51953857</v>
      </c>
      <c r="P5" s="88">
        <v>50857278</v>
      </c>
      <c r="Q5" s="88">
        <v>53865690</v>
      </c>
      <c r="R5" s="88">
        <v>47998877</v>
      </c>
      <c r="S5" s="88">
        <v>48203665</v>
      </c>
      <c r="T5" s="88">
        <v>46898358</v>
      </c>
      <c r="U5" s="88">
        <v>45857037</v>
      </c>
      <c r="V5" s="88">
        <v>46190931</v>
      </c>
      <c r="W5" s="88">
        <v>52940745</v>
      </c>
      <c r="X5" s="88">
        <v>54626051</v>
      </c>
      <c r="Y5" s="109">
        <v>57658797</v>
      </c>
      <c r="Z5" s="109">
        <v>56668597</v>
      </c>
      <c r="AA5" s="109">
        <v>56668597</v>
      </c>
    </row>
    <row r="6" spans="1:27" ht="14.1" customHeight="1" x14ac:dyDescent="0.2">
      <c r="A6" s="180"/>
      <c r="B6" s="52" t="s">
        <v>22</v>
      </c>
      <c r="C6" s="53"/>
      <c r="D6" s="53"/>
      <c r="E6" s="88">
        <v>45254097</v>
      </c>
      <c r="F6" s="88">
        <v>47028999</v>
      </c>
      <c r="G6" s="88">
        <v>45503292</v>
      </c>
      <c r="H6" s="88">
        <v>47685978</v>
      </c>
      <c r="I6" s="88">
        <v>47276067</v>
      </c>
      <c r="J6" s="88">
        <v>47320858</v>
      </c>
      <c r="K6" s="88">
        <v>47098019</v>
      </c>
      <c r="L6" s="88">
        <v>50026571</v>
      </c>
      <c r="M6" s="88">
        <v>53079002</v>
      </c>
      <c r="N6" s="88">
        <v>48553942</v>
      </c>
      <c r="O6" s="88">
        <v>49588209</v>
      </c>
      <c r="P6" s="88">
        <v>48921691</v>
      </c>
      <c r="Q6" s="88">
        <v>51807638</v>
      </c>
      <c r="R6" s="88">
        <v>45935655</v>
      </c>
      <c r="S6" s="88">
        <v>46197125</v>
      </c>
      <c r="T6" s="88">
        <v>44958074</v>
      </c>
      <c r="U6" s="88">
        <v>43908691</v>
      </c>
      <c r="V6" s="88">
        <v>43723356</v>
      </c>
      <c r="W6" s="88">
        <v>50126429</v>
      </c>
      <c r="X6" s="88">
        <v>51672940</v>
      </c>
      <c r="Y6" s="109">
        <v>54453685</v>
      </c>
      <c r="Z6" s="109">
        <v>53441681</v>
      </c>
      <c r="AA6" s="109">
        <v>53441681</v>
      </c>
    </row>
    <row r="7" spans="1:27" ht="14.1" customHeight="1" x14ac:dyDescent="0.2">
      <c r="A7" s="180"/>
      <c r="B7" s="52" t="s">
        <v>23</v>
      </c>
      <c r="C7" s="54"/>
      <c r="D7" s="54"/>
      <c r="E7" s="89">
        <v>1623268</v>
      </c>
      <c r="F7" s="89">
        <v>1888852</v>
      </c>
      <c r="G7" s="89">
        <v>2016210</v>
      </c>
      <c r="H7" s="89">
        <v>1886681</v>
      </c>
      <c r="I7" s="89">
        <v>1927698</v>
      </c>
      <c r="J7" s="89">
        <v>2117268</v>
      </c>
      <c r="K7" s="89">
        <v>2166043</v>
      </c>
      <c r="L7" s="89">
        <v>2870542</v>
      </c>
      <c r="M7" s="89">
        <v>2246113</v>
      </c>
      <c r="N7" s="89">
        <v>2684809</v>
      </c>
      <c r="O7" s="89">
        <v>2365648</v>
      </c>
      <c r="P7" s="89">
        <v>1935587</v>
      </c>
      <c r="Q7" s="89">
        <v>2058052</v>
      </c>
      <c r="R7" s="89">
        <v>2063222</v>
      </c>
      <c r="S7" s="89">
        <v>2006540</v>
      </c>
      <c r="T7" s="89">
        <v>1940284</v>
      </c>
      <c r="U7" s="89">
        <v>1948346</v>
      </c>
      <c r="V7" s="89">
        <v>2467575</v>
      </c>
      <c r="W7" s="89">
        <v>2814316</v>
      </c>
      <c r="X7" s="89">
        <v>2953111</v>
      </c>
      <c r="Y7" s="109">
        <v>3205112</v>
      </c>
      <c r="Z7" s="109">
        <v>3226916</v>
      </c>
      <c r="AA7" s="109">
        <v>3226916</v>
      </c>
    </row>
    <row r="8" spans="1:27" ht="14.1" customHeight="1" x14ac:dyDescent="0.2">
      <c r="A8" s="180"/>
      <c r="B8" s="52" t="s">
        <v>24</v>
      </c>
      <c r="C8" s="53"/>
      <c r="D8" s="53"/>
      <c r="E8" s="88">
        <v>171278</v>
      </c>
      <c r="F8" s="88">
        <v>101699</v>
      </c>
      <c r="G8" s="88">
        <v>74764</v>
      </c>
      <c r="H8" s="88">
        <v>150540</v>
      </c>
      <c r="I8" s="88">
        <v>371216</v>
      </c>
      <c r="J8" s="88">
        <v>492643</v>
      </c>
      <c r="K8" s="88">
        <v>456093</v>
      </c>
      <c r="L8" s="88">
        <v>1015790</v>
      </c>
      <c r="M8" s="88">
        <v>293290</v>
      </c>
      <c r="N8" s="88">
        <v>746810</v>
      </c>
      <c r="O8" s="88">
        <v>501205</v>
      </c>
      <c r="P8" s="88">
        <v>332777</v>
      </c>
      <c r="Q8" s="88">
        <v>130383</v>
      </c>
      <c r="R8" s="88">
        <v>181031</v>
      </c>
      <c r="S8" s="88">
        <v>181685</v>
      </c>
      <c r="T8" s="88">
        <v>78178</v>
      </c>
      <c r="U8" s="88">
        <v>43691</v>
      </c>
      <c r="V8" s="88">
        <v>500891</v>
      </c>
      <c r="W8" s="88">
        <v>260765</v>
      </c>
      <c r="X8" s="88">
        <v>511752</v>
      </c>
      <c r="Y8" s="109">
        <v>252179</v>
      </c>
      <c r="Z8" s="109">
        <v>115609</v>
      </c>
      <c r="AA8" s="109">
        <v>115609</v>
      </c>
    </row>
    <row r="9" spans="1:27" ht="14.1" customHeight="1" x14ac:dyDescent="0.2">
      <c r="A9" s="180"/>
      <c r="B9" s="52" t="s">
        <v>25</v>
      </c>
      <c r="C9" s="54"/>
      <c r="D9" s="54"/>
      <c r="E9" s="89">
        <v>1451990</v>
      </c>
      <c r="F9" s="89">
        <v>1787153</v>
      </c>
      <c r="G9" s="89">
        <v>1941446</v>
      </c>
      <c r="H9" s="89">
        <v>1736141</v>
      </c>
      <c r="I9" s="89">
        <v>1556482</v>
      </c>
      <c r="J9" s="89">
        <v>1624625</v>
      </c>
      <c r="K9" s="89">
        <v>1709950</v>
      </c>
      <c r="L9" s="89">
        <v>1854752</v>
      </c>
      <c r="M9" s="89">
        <v>1952823</v>
      </c>
      <c r="N9" s="89">
        <v>1937999</v>
      </c>
      <c r="O9" s="89">
        <v>1864443</v>
      </c>
      <c r="P9" s="89">
        <v>1602810</v>
      </c>
      <c r="Q9" s="89">
        <v>1927669</v>
      </c>
      <c r="R9" s="89">
        <v>1882191</v>
      </c>
      <c r="S9" s="89">
        <v>1824855</v>
      </c>
      <c r="T9" s="89">
        <v>1862106</v>
      </c>
      <c r="U9" s="89">
        <v>1904655</v>
      </c>
      <c r="V9" s="89">
        <v>1966684</v>
      </c>
      <c r="W9" s="89">
        <v>2553551</v>
      </c>
      <c r="X9" s="89">
        <v>2441359</v>
      </c>
      <c r="Y9" s="109">
        <v>2952933</v>
      </c>
      <c r="Z9" s="109">
        <v>3111307</v>
      </c>
      <c r="AA9" s="109">
        <v>3111307</v>
      </c>
    </row>
    <row r="10" spans="1:27" ht="14.1" customHeight="1" x14ac:dyDescent="0.2">
      <c r="A10" s="180"/>
      <c r="B10" s="52" t="s">
        <v>26</v>
      </c>
      <c r="C10" s="55"/>
      <c r="D10" s="55"/>
      <c r="E10" s="88">
        <v>-311299</v>
      </c>
      <c r="F10" s="88">
        <v>334833</v>
      </c>
      <c r="G10" s="88">
        <v>154293</v>
      </c>
      <c r="H10" s="88">
        <v>-205183</v>
      </c>
      <c r="I10" s="88">
        <v>-179659</v>
      </c>
      <c r="J10" s="88">
        <v>68143</v>
      </c>
      <c r="K10" s="88">
        <v>86587</v>
      </c>
      <c r="L10" s="88">
        <v>144802</v>
      </c>
      <c r="M10" s="88">
        <v>98071</v>
      </c>
      <c r="N10" s="88">
        <v>-14824</v>
      </c>
      <c r="O10" s="88">
        <v>-73556</v>
      </c>
      <c r="P10" s="88">
        <v>-261633</v>
      </c>
      <c r="Q10" s="88">
        <v>324859</v>
      </c>
      <c r="R10" s="88">
        <v>-45478</v>
      </c>
      <c r="S10" s="88">
        <v>-57336</v>
      </c>
      <c r="T10" s="88">
        <v>37251</v>
      </c>
      <c r="U10" s="88">
        <v>42549</v>
      </c>
      <c r="V10" s="88">
        <v>62029</v>
      </c>
      <c r="W10" s="88">
        <v>586867</v>
      </c>
      <c r="X10" s="88">
        <v>-112192</v>
      </c>
      <c r="Y10" s="109">
        <v>510967</v>
      </c>
      <c r="Z10" s="109">
        <v>158374</v>
      </c>
      <c r="AA10" s="109">
        <v>158374</v>
      </c>
    </row>
    <row r="11" spans="1:27" ht="14.1" customHeight="1" x14ac:dyDescent="0.2">
      <c r="A11" s="180"/>
      <c r="B11" s="52" t="s">
        <v>27</v>
      </c>
      <c r="C11" s="53"/>
      <c r="D11" s="53"/>
      <c r="E11" s="88">
        <v>1495818</v>
      </c>
      <c r="F11" s="88">
        <v>234190</v>
      </c>
      <c r="G11" s="88">
        <v>615371</v>
      </c>
      <c r="H11" s="88">
        <v>1129277</v>
      </c>
      <c r="I11" s="88">
        <v>623567</v>
      </c>
      <c r="J11" s="88">
        <v>550484</v>
      </c>
      <c r="K11" s="88">
        <v>782705</v>
      </c>
      <c r="L11" s="88">
        <v>445896</v>
      </c>
      <c r="M11" s="88">
        <v>761225</v>
      </c>
      <c r="N11" s="88">
        <v>512412</v>
      </c>
      <c r="O11" s="88">
        <v>487298</v>
      </c>
      <c r="P11" s="88">
        <v>570669</v>
      </c>
      <c r="Q11" s="88">
        <v>593102</v>
      </c>
      <c r="R11" s="88">
        <v>571546</v>
      </c>
      <c r="S11" s="88">
        <v>513874</v>
      </c>
      <c r="T11" s="88">
        <v>640846</v>
      </c>
      <c r="U11" s="88">
        <v>514538</v>
      </c>
      <c r="V11" s="88">
        <v>1028733</v>
      </c>
      <c r="W11" s="88">
        <v>618450</v>
      </c>
      <c r="X11" s="88">
        <v>1201091</v>
      </c>
      <c r="Y11" s="110">
        <v>1589657</v>
      </c>
      <c r="Z11" s="110">
        <v>1482338</v>
      </c>
      <c r="AA11" s="110">
        <v>1482338</v>
      </c>
    </row>
    <row r="12" spans="1:27" ht="14.1" customHeight="1" x14ac:dyDescent="0.2">
      <c r="A12" s="180"/>
      <c r="B12" s="52" t="s">
        <v>28</v>
      </c>
      <c r="C12" s="53"/>
      <c r="D12" s="53"/>
      <c r="E12" s="88">
        <v>0</v>
      </c>
      <c r="F12" s="88">
        <v>0</v>
      </c>
      <c r="G12" s="88">
        <v>0</v>
      </c>
      <c r="H12" s="88">
        <v>0</v>
      </c>
      <c r="I12" s="88">
        <v>0</v>
      </c>
      <c r="J12" s="88">
        <v>0</v>
      </c>
      <c r="K12" s="88">
        <v>0</v>
      </c>
      <c r="L12" s="88">
        <v>129800</v>
      </c>
      <c r="M12" s="88">
        <v>0</v>
      </c>
      <c r="N12" s="88">
        <v>0</v>
      </c>
      <c r="O12" s="88">
        <v>0</v>
      </c>
      <c r="P12" s="88">
        <v>0</v>
      </c>
      <c r="Q12" s="88">
        <v>0</v>
      </c>
      <c r="R12" s="88">
        <v>1</v>
      </c>
      <c r="S12" s="88">
        <v>1</v>
      </c>
      <c r="T12" s="88">
        <v>0</v>
      </c>
      <c r="U12" s="88">
        <v>55170</v>
      </c>
      <c r="V12" s="88">
        <v>84235</v>
      </c>
      <c r="W12" s="88">
        <v>2258</v>
      </c>
      <c r="X12" s="88">
        <v>13126</v>
      </c>
      <c r="Y12" s="109">
        <v>48110</v>
      </c>
      <c r="Z12" s="109">
        <v>0</v>
      </c>
      <c r="AA12" s="109">
        <v>0</v>
      </c>
    </row>
    <row r="13" spans="1:27" ht="14.1" customHeight="1" x14ac:dyDescent="0.2">
      <c r="A13" s="180"/>
      <c r="B13" s="52" t="s">
        <v>29</v>
      </c>
      <c r="C13" s="53"/>
      <c r="D13" s="53"/>
      <c r="E13" s="88">
        <v>447350</v>
      </c>
      <c r="F13" s="88">
        <v>1640100</v>
      </c>
      <c r="G13" s="88">
        <v>495000</v>
      </c>
      <c r="H13" s="88">
        <v>766821</v>
      </c>
      <c r="I13" s="88">
        <v>637128</v>
      </c>
      <c r="J13" s="88">
        <v>430000</v>
      </c>
      <c r="K13" s="88">
        <v>643000</v>
      </c>
      <c r="L13" s="88">
        <v>1098000</v>
      </c>
      <c r="M13" s="88">
        <v>700000</v>
      </c>
      <c r="N13" s="88">
        <v>399915</v>
      </c>
      <c r="O13" s="88">
        <v>636275</v>
      </c>
      <c r="P13" s="88">
        <v>1212291</v>
      </c>
      <c r="Q13" s="88">
        <v>579415</v>
      </c>
      <c r="R13" s="88">
        <v>815715</v>
      </c>
      <c r="S13" s="88">
        <v>478525</v>
      </c>
      <c r="T13" s="88">
        <v>1328731</v>
      </c>
      <c r="U13" s="88">
        <v>716300</v>
      </c>
      <c r="V13" s="88">
        <v>313192</v>
      </c>
      <c r="W13" s="88">
        <v>1010823</v>
      </c>
      <c r="X13" s="88">
        <v>103513</v>
      </c>
      <c r="Y13" s="109">
        <v>482546</v>
      </c>
      <c r="Z13" s="109">
        <v>1073289</v>
      </c>
      <c r="AA13" s="109">
        <v>1073289</v>
      </c>
    </row>
    <row r="14" spans="1:27" ht="14.1" customHeight="1" x14ac:dyDescent="0.2">
      <c r="A14" s="180"/>
      <c r="B14" s="52" t="s">
        <v>30</v>
      </c>
      <c r="C14" s="54"/>
      <c r="D14" s="54"/>
      <c r="E14" s="89">
        <v>737169</v>
      </c>
      <c r="F14" s="89">
        <v>-1071077</v>
      </c>
      <c r="G14" s="89">
        <v>274664</v>
      </c>
      <c r="H14" s="89">
        <v>157273</v>
      </c>
      <c r="I14" s="89">
        <v>-193220</v>
      </c>
      <c r="J14" s="89">
        <v>188627</v>
      </c>
      <c r="K14" s="89">
        <v>226292</v>
      </c>
      <c r="L14" s="89">
        <v>-377502</v>
      </c>
      <c r="M14" s="89">
        <v>159296</v>
      </c>
      <c r="N14" s="89">
        <v>97673</v>
      </c>
      <c r="O14" s="89">
        <v>-222533</v>
      </c>
      <c r="P14" s="89">
        <v>-903255</v>
      </c>
      <c r="Q14" s="89">
        <v>338546</v>
      </c>
      <c r="R14" s="89">
        <v>-289646</v>
      </c>
      <c r="S14" s="89">
        <v>-21986</v>
      </c>
      <c r="T14" s="89">
        <v>-650634</v>
      </c>
      <c r="U14" s="89">
        <v>-104043</v>
      </c>
      <c r="V14" s="89">
        <v>861805</v>
      </c>
      <c r="W14" s="89">
        <v>196752</v>
      </c>
      <c r="X14" s="89">
        <v>998512</v>
      </c>
      <c r="Y14" s="109">
        <v>1666188</v>
      </c>
      <c r="Z14" s="109">
        <v>567423</v>
      </c>
      <c r="AA14" s="109">
        <v>567423</v>
      </c>
    </row>
    <row r="15" spans="1:27" ht="14.1" customHeight="1" x14ac:dyDescent="0.2">
      <c r="A15" s="180"/>
      <c r="B15" s="3" t="s">
        <v>31</v>
      </c>
      <c r="C15" s="56"/>
      <c r="D15" s="56"/>
      <c r="E15" s="90">
        <v>5.766759731106692</v>
      </c>
      <c r="F15" s="90">
        <v>6.4851034287257425</v>
      </c>
      <c r="G15" s="90">
        <v>6.9174973832854079</v>
      </c>
      <c r="H15" s="90">
        <v>6.1698100883412357</v>
      </c>
      <c r="I15" s="90">
        <v>5.3316804304855072</v>
      </c>
      <c r="J15" s="90">
        <v>5.4396162501196574</v>
      </c>
      <c r="K15" s="90">
        <v>5.5443113345703239</v>
      </c>
      <c r="L15" s="90">
        <v>5.8396684891702169</v>
      </c>
      <c r="M15" s="90">
        <v>6.1185382004340321</v>
      </c>
      <c r="N15" s="90">
        <v>6.0793935961742838</v>
      </c>
      <c r="O15" s="90">
        <v>5.9802166652708664</v>
      </c>
      <c r="P15" s="90">
        <v>5.4072424682740596</v>
      </c>
      <c r="Q15" s="90">
        <v>6.9758449567922733</v>
      </c>
      <c r="R15" s="90">
        <v>6.829667984455627</v>
      </c>
      <c r="S15" s="90">
        <v>6.4945635472003476</v>
      </c>
      <c r="T15" s="90">
        <v>6.6526511645853308</v>
      </c>
      <c r="U15" s="90">
        <v>6.7277530130427605</v>
      </c>
      <c r="V15" s="90">
        <v>6.5116883057543138</v>
      </c>
      <c r="W15" s="90">
        <v>8.2733863646753569</v>
      </c>
      <c r="X15" s="90">
        <v>7.5188154479235365</v>
      </c>
      <c r="Y15" s="111">
        <v>9.1474928687123462</v>
      </c>
      <c r="Z15" s="111">
        <v>9.7012560530597298</v>
      </c>
      <c r="AA15" s="111">
        <v>9.7012560530597298</v>
      </c>
    </row>
    <row r="16" spans="1:27" ht="14.1" customHeight="1" x14ac:dyDescent="0.2">
      <c r="A16" s="181" t="s">
        <v>32</v>
      </c>
      <c r="B16" s="181"/>
      <c r="C16" s="57"/>
      <c r="D16" s="58"/>
      <c r="E16" s="88">
        <v>14534198</v>
      </c>
      <c r="F16" s="88">
        <v>15832608</v>
      </c>
      <c r="G16" s="88">
        <v>16456770</v>
      </c>
      <c r="H16" s="88">
        <v>16189209</v>
      </c>
      <c r="I16" s="88">
        <v>16666271</v>
      </c>
      <c r="J16" s="88">
        <v>16886757</v>
      </c>
      <c r="K16" s="88">
        <v>17488911</v>
      </c>
      <c r="L16" s="88">
        <v>17674629</v>
      </c>
      <c r="M16" s="88">
        <v>17059041</v>
      </c>
      <c r="N16" s="88">
        <v>16722044</v>
      </c>
      <c r="O16" s="88">
        <v>16974735</v>
      </c>
      <c r="P16" s="88">
        <v>16554181</v>
      </c>
      <c r="Q16" s="88">
        <v>16055067</v>
      </c>
      <c r="R16" s="88">
        <v>16096154</v>
      </c>
      <c r="S16" s="88">
        <v>16384472</v>
      </c>
      <c r="T16" s="88">
        <v>16792152</v>
      </c>
      <c r="U16" s="88">
        <v>17291754</v>
      </c>
      <c r="V16" s="88">
        <v>17112815</v>
      </c>
      <c r="W16" s="88">
        <v>16847783</v>
      </c>
      <c r="X16" s="88">
        <v>15808841</v>
      </c>
      <c r="Y16" s="109">
        <v>16001953</v>
      </c>
      <c r="Z16" s="109">
        <v>15738992</v>
      </c>
      <c r="AA16" s="109">
        <v>15738992</v>
      </c>
    </row>
    <row r="17" spans="1:27" ht="14.1" customHeight="1" x14ac:dyDescent="0.2">
      <c r="A17" s="181" t="s">
        <v>33</v>
      </c>
      <c r="B17" s="181"/>
      <c r="C17" s="57"/>
      <c r="D17" s="58"/>
      <c r="E17" s="88">
        <v>20532226</v>
      </c>
      <c r="F17" s="88">
        <v>22497562</v>
      </c>
      <c r="G17" s="88">
        <v>22811262</v>
      </c>
      <c r="H17" s="88">
        <v>23017566</v>
      </c>
      <c r="I17" s="88">
        <v>23813077</v>
      </c>
      <c r="J17" s="88">
        <v>24443660</v>
      </c>
      <c r="K17" s="88">
        <v>25242110</v>
      </c>
      <c r="L17" s="88">
        <v>26083124</v>
      </c>
      <c r="M17" s="88">
        <v>26460377</v>
      </c>
      <c r="N17" s="88">
        <v>26501424</v>
      </c>
      <c r="O17" s="88">
        <v>25747980</v>
      </c>
      <c r="P17" s="88">
        <v>24354142</v>
      </c>
      <c r="Q17" s="88">
        <v>22518492</v>
      </c>
      <c r="R17" s="88">
        <v>22424960</v>
      </c>
      <c r="S17" s="88">
        <v>22989117</v>
      </c>
      <c r="T17" s="88">
        <v>23040996</v>
      </c>
      <c r="U17" s="88">
        <v>23232386</v>
      </c>
      <c r="V17" s="88">
        <v>23831420</v>
      </c>
      <c r="W17" s="88">
        <v>23854585</v>
      </c>
      <c r="X17" s="88">
        <v>22656922</v>
      </c>
      <c r="Y17" s="109">
        <v>22792769</v>
      </c>
      <c r="Z17" s="109">
        <v>21992703</v>
      </c>
      <c r="AA17" s="109">
        <v>21992703</v>
      </c>
    </row>
    <row r="18" spans="1:27" ht="14.1" customHeight="1" x14ac:dyDescent="0.2">
      <c r="A18" s="181" t="s">
        <v>34</v>
      </c>
      <c r="B18" s="181"/>
      <c r="C18" s="57"/>
      <c r="D18" s="58"/>
      <c r="E18" s="88">
        <v>17612085</v>
      </c>
      <c r="F18" s="88">
        <v>20933861</v>
      </c>
      <c r="G18" s="88">
        <v>21762895</v>
      </c>
      <c r="H18" s="88">
        <v>21393807</v>
      </c>
      <c r="I18" s="88">
        <v>22030042</v>
      </c>
      <c r="J18" s="88">
        <v>22316508</v>
      </c>
      <c r="K18" s="88">
        <v>23109425</v>
      </c>
      <c r="L18" s="88">
        <v>23356991</v>
      </c>
      <c r="M18" s="88">
        <v>22532240</v>
      </c>
      <c r="N18" s="88">
        <v>22094933</v>
      </c>
      <c r="O18" s="88">
        <v>22414102</v>
      </c>
      <c r="P18" s="88">
        <v>21854712</v>
      </c>
      <c r="Q18" s="88">
        <v>21176633</v>
      </c>
      <c r="R18" s="88">
        <v>21219178</v>
      </c>
      <c r="S18" s="88">
        <v>21418756</v>
      </c>
      <c r="T18" s="88">
        <v>21763554</v>
      </c>
      <c r="U18" s="88">
        <v>22406900</v>
      </c>
      <c r="V18" s="88">
        <v>22119298</v>
      </c>
      <c r="W18" s="88">
        <v>21757085</v>
      </c>
      <c r="X18" s="88">
        <v>20372312</v>
      </c>
      <c r="Y18" s="109">
        <v>20571266</v>
      </c>
      <c r="Z18" s="109">
        <v>20339258</v>
      </c>
      <c r="AA18" s="109">
        <v>20339258</v>
      </c>
    </row>
    <row r="19" spans="1:27" ht="14.1" customHeight="1" x14ac:dyDescent="0.2">
      <c r="A19" s="181" t="s">
        <v>35</v>
      </c>
      <c r="B19" s="181"/>
      <c r="C19" s="57"/>
      <c r="D19" s="58"/>
      <c r="E19" s="88">
        <v>25178611</v>
      </c>
      <c r="F19" s="88">
        <v>27557818</v>
      </c>
      <c r="G19" s="88">
        <v>28065728</v>
      </c>
      <c r="H19" s="88">
        <v>28139294</v>
      </c>
      <c r="I19" s="88">
        <v>29193085</v>
      </c>
      <c r="J19" s="88">
        <v>29866537</v>
      </c>
      <c r="K19" s="88">
        <v>30841522</v>
      </c>
      <c r="L19" s="88">
        <v>31761255</v>
      </c>
      <c r="M19" s="88">
        <v>31916496</v>
      </c>
      <c r="N19" s="88">
        <v>31878163</v>
      </c>
      <c r="O19" s="88">
        <v>31176847</v>
      </c>
      <c r="P19" s="88">
        <v>29641911</v>
      </c>
      <c r="Q19" s="88">
        <v>27633484</v>
      </c>
      <c r="R19" s="88">
        <v>27559041</v>
      </c>
      <c r="S19" s="88">
        <v>28098193</v>
      </c>
      <c r="T19" s="88">
        <v>27990435</v>
      </c>
      <c r="U19" s="88">
        <v>28310418</v>
      </c>
      <c r="V19" s="88">
        <v>30202367</v>
      </c>
      <c r="W19" s="144">
        <v>30864641</v>
      </c>
      <c r="X19" s="88">
        <v>32469995</v>
      </c>
      <c r="Y19" s="109">
        <v>32281337</v>
      </c>
      <c r="Z19" s="109">
        <v>32071177</v>
      </c>
      <c r="AA19" s="109">
        <v>32071177</v>
      </c>
    </row>
    <row r="20" spans="1:27" ht="14.1" customHeight="1" x14ac:dyDescent="0.2">
      <c r="A20" s="181" t="s">
        <v>36</v>
      </c>
      <c r="B20" s="181"/>
      <c r="C20" s="59"/>
      <c r="D20" s="60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145"/>
      <c r="X20" s="145"/>
      <c r="Y20" s="112">
        <v>0.7</v>
      </c>
      <c r="Z20" s="112">
        <v>0.71</v>
      </c>
      <c r="AA20" s="112">
        <v>0.71</v>
      </c>
    </row>
    <row r="21" spans="1:27" ht="14.1" customHeight="1" x14ac:dyDescent="0.2">
      <c r="A21" s="181" t="s">
        <v>37</v>
      </c>
      <c r="B21" s="181"/>
      <c r="C21" s="62"/>
      <c r="D21" s="63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146"/>
      <c r="X21" s="146"/>
      <c r="Y21" s="113">
        <v>89.5</v>
      </c>
      <c r="Z21" s="113">
        <v>91.8</v>
      </c>
      <c r="AA21" s="113">
        <v>91.8</v>
      </c>
    </row>
    <row r="22" spans="1:27" ht="14.1" customHeight="1" x14ac:dyDescent="0.2">
      <c r="A22" s="181" t="s">
        <v>38</v>
      </c>
      <c r="B22" s="181"/>
      <c r="C22" s="62"/>
      <c r="D22" s="63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146"/>
      <c r="X22" s="146"/>
      <c r="Y22" s="113">
        <v>12.8</v>
      </c>
      <c r="Z22" s="113">
        <v>12.3</v>
      </c>
      <c r="AA22" s="113">
        <v>12.3</v>
      </c>
    </row>
    <row r="23" spans="1:27" ht="14.1" customHeight="1" x14ac:dyDescent="0.2">
      <c r="A23" s="181" t="s">
        <v>39</v>
      </c>
      <c r="B23" s="181"/>
      <c r="C23" s="62"/>
      <c r="D23" s="63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146"/>
      <c r="X23" s="146"/>
      <c r="Y23" s="113"/>
      <c r="Z23" s="113"/>
      <c r="AA23" s="113"/>
    </row>
    <row r="24" spans="1:27" ht="14.1" customHeight="1" x14ac:dyDescent="0.2">
      <c r="A24" s="4" t="s">
        <v>194</v>
      </c>
      <c r="B24" s="4"/>
      <c r="C24" s="62"/>
      <c r="D24" s="63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146"/>
      <c r="X24" s="146"/>
      <c r="Y24" s="113">
        <v>10.199999999999999</v>
      </c>
      <c r="Z24" s="113">
        <v>9.6</v>
      </c>
      <c r="AA24" s="113">
        <v>9.6</v>
      </c>
    </row>
    <row r="25" spans="1:27" ht="14.1" customHeight="1" x14ac:dyDescent="0.2">
      <c r="A25" s="181" t="s">
        <v>195</v>
      </c>
      <c r="B25" s="181"/>
      <c r="C25" s="62"/>
      <c r="D25" s="63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146"/>
      <c r="X25" s="146"/>
      <c r="Y25" s="113"/>
      <c r="Z25" s="113"/>
      <c r="AA25" s="113"/>
    </row>
    <row r="26" spans="1:27" ht="14.1" customHeight="1" x14ac:dyDescent="0.2">
      <c r="A26" s="177" t="s">
        <v>198</v>
      </c>
      <c r="B26" s="178"/>
      <c r="C26" s="62"/>
      <c r="D26" s="63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146"/>
      <c r="X26" s="146"/>
      <c r="Y26" s="113">
        <v>69.599999999999994</v>
      </c>
      <c r="Z26" s="113">
        <v>66.400000000000006</v>
      </c>
      <c r="AA26" s="113">
        <v>66.400000000000006</v>
      </c>
    </row>
    <row r="27" spans="1:27" ht="14.1" customHeight="1" x14ac:dyDescent="0.2">
      <c r="A27" s="179" t="s">
        <v>199</v>
      </c>
      <c r="B27" s="179"/>
      <c r="C27" s="54"/>
      <c r="D27" s="54"/>
      <c r="E27" s="89">
        <v>10741841</v>
      </c>
      <c r="F27" s="89">
        <v>9765546</v>
      </c>
      <c r="G27" s="89">
        <v>10118951</v>
      </c>
      <c r="H27" s="89">
        <v>10651629</v>
      </c>
      <c r="I27" s="89">
        <v>10722008</v>
      </c>
      <c r="J27" s="89">
        <v>11018973</v>
      </c>
      <c r="K27" s="89">
        <v>11498934</v>
      </c>
      <c r="L27" s="89">
        <v>11349506</v>
      </c>
      <c r="M27" s="89">
        <v>11875804</v>
      </c>
      <c r="N27" s="89">
        <v>11998701</v>
      </c>
      <c r="O27" s="89">
        <v>12134897</v>
      </c>
      <c r="P27" s="89">
        <v>11373166</v>
      </c>
      <c r="Q27" s="89">
        <v>11403573</v>
      </c>
      <c r="R27" s="89">
        <v>10639185</v>
      </c>
      <c r="S27" s="89">
        <v>9697502</v>
      </c>
      <c r="T27" s="89">
        <v>9359841</v>
      </c>
      <c r="U27" s="89">
        <v>9254436</v>
      </c>
      <c r="V27" s="89">
        <v>10015712</v>
      </c>
      <c r="W27" s="89">
        <v>8841993</v>
      </c>
      <c r="X27" s="89">
        <v>11374252</v>
      </c>
      <c r="Y27" s="114">
        <v>13475333</v>
      </c>
      <c r="Z27" s="114">
        <v>14798545</v>
      </c>
      <c r="AA27" s="114">
        <v>14798545</v>
      </c>
    </row>
    <row r="28" spans="1:27" ht="14.1" customHeight="1" x14ac:dyDescent="0.15">
      <c r="A28" s="65"/>
      <c r="B28" s="2" t="s">
        <v>18</v>
      </c>
      <c r="C28" s="54"/>
      <c r="D28" s="53"/>
      <c r="E28" s="88">
        <v>3450002</v>
      </c>
      <c r="F28" s="88">
        <v>2100092</v>
      </c>
      <c r="G28" s="88">
        <v>2324463</v>
      </c>
      <c r="H28" s="88">
        <v>2829319</v>
      </c>
      <c r="I28" s="88">
        <v>2975758</v>
      </c>
      <c r="J28" s="88">
        <v>3209242</v>
      </c>
      <c r="K28" s="88">
        <v>3531947</v>
      </c>
      <c r="L28" s="88">
        <v>3090843</v>
      </c>
      <c r="M28" s="88">
        <v>3263068</v>
      </c>
      <c r="N28" s="88">
        <v>3555567</v>
      </c>
      <c r="O28" s="88">
        <v>3566590</v>
      </c>
      <c r="P28" s="88">
        <v>3089968</v>
      </c>
      <c r="Q28" s="88">
        <v>3173655</v>
      </c>
      <c r="R28" s="88">
        <v>3039486</v>
      </c>
      <c r="S28" s="88">
        <v>3199835</v>
      </c>
      <c r="T28" s="88">
        <v>2656950</v>
      </c>
      <c r="U28" s="88">
        <v>2545187</v>
      </c>
      <c r="V28" s="88">
        <v>3510728</v>
      </c>
      <c r="W28" s="88">
        <v>3258355</v>
      </c>
      <c r="X28" s="88">
        <v>4455933</v>
      </c>
      <c r="Y28" s="109">
        <v>6132106</v>
      </c>
      <c r="Z28" s="109">
        <v>6541156</v>
      </c>
      <c r="AA28" s="109">
        <v>6541156</v>
      </c>
    </row>
    <row r="29" spans="1:27" ht="14.1" customHeight="1" x14ac:dyDescent="0.15">
      <c r="A29" s="65"/>
      <c r="B29" s="2" t="s">
        <v>19</v>
      </c>
      <c r="C29" s="54"/>
      <c r="D29" s="53"/>
      <c r="E29" s="88">
        <v>1802306</v>
      </c>
      <c r="F29" s="88">
        <v>1968345</v>
      </c>
      <c r="G29" s="88">
        <v>1727286</v>
      </c>
      <c r="H29" s="88">
        <v>1880943</v>
      </c>
      <c r="I29" s="88">
        <v>1967955</v>
      </c>
      <c r="J29" s="88">
        <v>1824342</v>
      </c>
      <c r="K29" s="88">
        <v>1805925</v>
      </c>
      <c r="L29" s="88">
        <v>1435940</v>
      </c>
      <c r="M29" s="88">
        <v>1279977</v>
      </c>
      <c r="N29" s="88">
        <v>1542852</v>
      </c>
      <c r="O29" s="88">
        <v>1637271</v>
      </c>
      <c r="P29" s="88">
        <v>1414885</v>
      </c>
      <c r="Q29" s="88">
        <v>1211892</v>
      </c>
      <c r="R29" s="88">
        <v>620135</v>
      </c>
      <c r="S29" s="88">
        <v>620295</v>
      </c>
      <c r="T29" s="88">
        <v>591941</v>
      </c>
      <c r="U29" s="88">
        <v>523127</v>
      </c>
      <c r="V29" s="88">
        <v>506173</v>
      </c>
      <c r="W29" s="88">
        <v>481249</v>
      </c>
      <c r="X29" s="88">
        <v>2312194</v>
      </c>
      <c r="Y29" s="109">
        <v>2699336</v>
      </c>
      <c r="Z29" s="109">
        <v>2701569</v>
      </c>
      <c r="AA29" s="109">
        <v>2701569</v>
      </c>
    </row>
    <row r="30" spans="1:27" ht="14.1" customHeight="1" x14ac:dyDescent="0.15">
      <c r="A30" s="65"/>
      <c r="B30" s="2" t="s">
        <v>20</v>
      </c>
      <c r="C30" s="54"/>
      <c r="D30" s="53"/>
      <c r="E30" s="88">
        <v>5489533</v>
      </c>
      <c r="F30" s="88">
        <v>5697109</v>
      </c>
      <c r="G30" s="88">
        <v>6067202</v>
      </c>
      <c r="H30" s="88">
        <v>5941367</v>
      </c>
      <c r="I30" s="88">
        <v>5778295</v>
      </c>
      <c r="J30" s="88">
        <v>5985389</v>
      </c>
      <c r="K30" s="88">
        <v>6161062</v>
      </c>
      <c r="L30" s="88">
        <v>6822723</v>
      </c>
      <c r="M30" s="88">
        <v>7332759</v>
      </c>
      <c r="N30" s="88">
        <v>6900282</v>
      </c>
      <c r="O30" s="88">
        <v>6931036</v>
      </c>
      <c r="P30" s="88">
        <v>6868313</v>
      </c>
      <c r="Q30" s="88">
        <v>7018026</v>
      </c>
      <c r="R30" s="88">
        <v>6979564</v>
      </c>
      <c r="S30" s="88">
        <v>5877372</v>
      </c>
      <c r="T30" s="88">
        <v>6110950</v>
      </c>
      <c r="U30" s="88">
        <v>6186122</v>
      </c>
      <c r="V30" s="88">
        <v>5998811</v>
      </c>
      <c r="W30" s="88">
        <v>5102389</v>
      </c>
      <c r="X30" s="88">
        <v>4606125</v>
      </c>
      <c r="Y30" s="109">
        <v>4643891</v>
      </c>
      <c r="Z30" s="109">
        <v>5555820</v>
      </c>
      <c r="AA30" s="109">
        <v>5555820</v>
      </c>
    </row>
    <row r="31" spans="1:27" ht="14.1" customHeight="1" x14ac:dyDescent="0.2">
      <c r="A31" s="179" t="s">
        <v>200</v>
      </c>
      <c r="B31" s="179"/>
      <c r="C31" s="54"/>
      <c r="D31" s="53"/>
      <c r="E31" s="88">
        <v>28018120</v>
      </c>
      <c r="F31" s="88">
        <v>30016806</v>
      </c>
      <c r="G31" s="88">
        <v>31411602</v>
      </c>
      <c r="H31" s="88">
        <v>34741323</v>
      </c>
      <c r="I31" s="88">
        <v>37550498</v>
      </c>
      <c r="J31" s="88">
        <v>39843278</v>
      </c>
      <c r="K31" s="88">
        <v>40984998</v>
      </c>
      <c r="L31" s="88">
        <v>42604644</v>
      </c>
      <c r="M31" s="88">
        <v>43812877</v>
      </c>
      <c r="N31" s="88">
        <v>44770292</v>
      </c>
      <c r="O31" s="88">
        <v>45770354</v>
      </c>
      <c r="P31" s="88">
        <v>46720638</v>
      </c>
      <c r="Q31" s="88">
        <v>49881798</v>
      </c>
      <c r="R31" s="88">
        <v>49439309</v>
      </c>
      <c r="S31" s="88">
        <v>49414440</v>
      </c>
      <c r="T31" s="88">
        <v>48699316</v>
      </c>
      <c r="U31" s="88">
        <v>46871488</v>
      </c>
      <c r="V31" s="88">
        <v>44501122</v>
      </c>
      <c r="W31" s="88">
        <v>43660304</v>
      </c>
      <c r="X31" s="88">
        <v>45138118</v>
      </c>
      <c r="Y31" s="109">
        <v>47239921</v>
      </c>
      <c r="Z31" s="109">
        <v>49097691</v>
      </c>
      <c r="AA31" s="109">
        <v>49097691</v>
      </c>
    </row>
    <row r="32" spans="1:27" ht="14.1" customHeight="1" x14ac:dyDescent="0.2">
      <c r="A32" s="51"/>
      <c r="B32" s="48" t="s">
        <v>428</v>
      </c>
      <c r="C32" s="54"/>
      <c r="D32" s="53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>
        <v>639200</v>
      </c>
      <c r="P32" s="88">
        <v>2253000</v>
      </c>
      <c r="Q32" s="88">
        <v>5369600</v>
      </c>
      <c r="R32" s="88">
        <v>7621000</v>
      </c>
      <c r="S32" s="88">
        <v>9227246</v>
      </c>
      <c r="T32" s="88">
        <v>10553563</v>
      </c>
      <c r="U32" s="88">
        <v>11577284</v>
      </c>
      <c r="V32" s="88">
        <v>12413173</v>
      </c>
      <c r="W32" s="88">
        <v>13882244</v>
      </c>
      <c r="X32" s="88">
        <v>16627301</v>
      </c>
      <c r="Y32" s="109">
        <v>18634430</v>
      </c>
      <c r="Z32" s="109">
        <v>20681312</v>
      </c>
      <c r="AA32" s="109">
        <v>22778787</v>
      </c>
    </row>
    <row r="33" spans="1:27" ht="14.1" customHeight="1" x14ac:dyDescent="0.2">
      <c r="A33" s="182" t="s">
        <v>201</v>
      </c>
      <c r="B33" s="182"/>
      <c r="C33" s="54"/>
      <c r="D33" s="54"/>
      <c r="E33" s="89">
        <v>846931</v>
      </c>
      <c r="F33" s="89">
        <v>696459</v>
      </c>
      <c r="G33" s="89">
        <v>729151</v>
      </c>
      <c r="H33" s="89">
        <v>1015851</v>
      </c>
      <c r="I33" s="89">
        <v>588559</v>
      </c>
      <c r="J33" s="89">
        <v>952674</v>
      </c>
      <c r="K33" s="89">
        <v>1192596</v>
      </c>
      <c r="L33" s="89">
        <v>1680843</v>
      </c>
      <c r="M33" s="89">
        <v>1058846</v>
      </c>
      <c r="N33" s="89">
        <v>1062376</v>
      </c>
      <c r="O33" s="89">
        <v>796969</v>
      </c>
      <c r="P33" s="89">
        <v>676893</v>
      </c>
      <c r="Q33" s="89">
        <v>884574</v>
      </c>
      <c r="R33" s="89">
        <v>775667</v>
      </c>
      <c r="S33" s="89">
        <v>2560363</v>
      </c>
      <c r="T33" s="89">
        <v>2269313</v>
      </c>
      <c r="U33" s="89">
        <v>1821892</v>
      </c>
      <c r="V33" s="89">
        <v>4313196</v>
      </c>
      <c r="W33" s="89">
        <v>4397619</v>
      </c>
      <c r="X33" s="89">
        <v>3468855</v>
      </c>
      <c r="Y33" s="114">
        <v>3809545</v>
      </c>
      <c r="Z33" s="114">
        <v>2860140</v>
      </c>
      <c r="AA33" s="114">
        <v>2860140</v>
      </c>
    </row>
    <row r="34" spans="1:27" ht="14.1" customHeight="1" x14ac:dyDescent="0.2">
      <c r="A34" s="48"/>
      <c r="B34" s="48" t="s">
        <v>14</v>
      </c>
      <c r="C34" s="54"/>
      <c r="D34" s="53"/>
      <c r="E34" s="88">
        <v>804222</v>
      </c>
      <c r="F34" s="88">
        <v>660824</v>
      </c>
      <c r="G34" s="88">
        <v>576754</v>
      </c>
      <c r="H34" s="88">
        <v>462749</v>
      </c>
      <c r="I34" s="88">
        <v>354189</v>
      </c>
      <c r="J34" s="88">
        <v>468439</v>
      </c>
      <c r="K34" s="88">
        <v>455055</v>
      </c>
      <c r="L34" s="88">
        <v>1152878</v>
      </c>
      <c r="M34" s="88">
        <v>881442</v>
      </c>
      <c r="N34" s="88">
        <v>930911</v>
      </c>
      <c r="O34" s="88">
        <v>701749</v>
      </c>
      <c r="P34" s="88">
        <v>529929</v>
      </c>
      <c r="Q34" s="88">
        <v>493627</v>
      </c>
      <c r="R34" s="88">
        <v>423209</v>
      </c>
      <c r="S34" s="88">
        <v>871738</v>
      </c>
      <c r="T34" s="88">
        <v>877448</v>
      </c>
      <c r="U34" s="88">
        <v>695064</v>
      </c>
      <c r="V34" s="88">
        <v>848266</v>
      </c>
      <c r="W34" s="88">
        <v>455656</v>
      </c>
      <c r="X34" s="88">
        <v>22479</v>
      </c>
      <c r="Y34" s="109">
        <v>212393</v>
      </c>
      <c r="Z34" s="109">
        <v>240562</v>
      </c>
      <c r="AA34" s="109">
        <v>240562</v>
      </c>
    </row>
    <row r="35" spans="1:27" ht="14.1" customHeight="1" x14ac:dyDescent="0.2">
      <c r="A35" s="51"/>
      <c r="B35" s="48" t="s">
        <v>15</v>
      </c>
      <c r="C35" s="54"/>
      <c r="D35" s="53"/>
      <c r="E35" s="88">
        <v>0</v>
      </c>
      <c r="F35" s="88">
        <v>0</v>
      </c>
      <c r="G35" s="88">
        <v>0</v>
      </c>
      <c r="H35" s="88">
        <v>347998</v>
      </c>
      <c r="I35" s="88">
        <v>0</v>
      </c>
      <c r="J35" s="88">
        <v>0</v>
      </c>
      <c r="K35" s="88">
        <v>0</v>
      </c>
      <c r="L35" s="88">
        <v>0</v>
      </c>
      <c r="M35" s="88">
        <v>0</v>
      </c>
      <c r="N35" s="88">
        <v>0</v>
      </c>
      <c r="O35" s="88">
        <v>0</v>
      </c>
      <c r="P35" s="88">
        <v>0</v>
      </c>
      <c r="Q35" s="88">
        <v>1</v>
      </c>
      <c r="R35" s="88">
        <v>1</v>
      </c>
      <c r="S35" s="88">
        <v>0</v>
      </c>
      <c r="T35" s="88">
        <v>0</v>
      </c>
      <c r="U35" s="88">
        <v>0</v>
      </c>
      <c r="V35" s="88">
        <v>0</v>
      </c>
      <c r="W35" s="88">
        <v>0</v>
      </c>
      <c r="X35" s="88">
        <v>0</v>
      </c>
      <c r="Y35" s="109">
        <v>0</v>
      </c>
      <c r="Z35" s="109">
        <v>0</v>
      </c>
      <c r="AA35" s="109">
        <v>0</v>
      </c>
    </row>
    <row r="36" spans="1:27" ht="14.1" customHeight="1" x14ac:dyDescent="0.2">
      <c r="A36" s="51"/>
      <c r="B36" s="48" t="s">
        <v>16</v>
      </c>
      <c r="C36" s="54"/>
      <c r="D36" s="53"/>
      <c r="E36" s="88">
        <v>42709</v>
      </c>
      <c r="F36" s="88">
        <v>35635</v>
      </c>
      <c r="G36" s="88">
        <v>152397</v>
      </c>
      <c r="H36" s="88">
        <v>205104</v>
      </c>
      <c r="I36" s="88">
        <v>234370</v>
      </c>
      <c r="J36" s="88">
        <v>484235</v>
      </c>
      <c r="K36" s="88">
        <v>737541</v>
      </c>
      <c r="L36" s="88">
        <v>527965</v>
      </c>
      <c r="M36" s="88">
        <v>177404</v>
      </c>
      <c r="N36" s="88">
        <v>131465</v>
      </c>
      <c r="O36" s="88">
        <v>95220</v>
      </c>
      <c r="P36" s="88">
        <v>146964</v>
      </c>
      <c r="Q36" s="88">
        <v>390945</v>
      </c>
      <c r="R36" s="88">
        <v>352456</v>
      </c>
      <c r="S36" s="88">
        <v>1688624</v>
      </c>
      <c r="T36" s="88">
        <v>1386305</v>
      </c>
      <c r="U36" s="88">
        <v>1126828</v>
      </c>
      <c r="V36" s="88">
        <v>3464930</v>
      </c>
      <c r="W36" s="88">
        <v>3941963</v>
      </c>
      <c r="X36" s="88">
        <v>3446376</v>
      </c>
      <c r="Y36" s="109">
        <v>3597152</v>
      </c>
      <c r="Z36" s="109">
        <v>2619578</v>
      </c>
      <c r="AA36" s="109">
        <v>2619578</v>
      </c>
    </row>
    <row r="37" spans="1:27" ht="14.1" customHeight="1" x14ac:dyDescent="0.2">
      <c r="A37" s="51"/>
      <c r="B37" s="48" t="s">
        <v>17</v>
      </c>
      <c r="C37" s="54"/>
      <c r="D37" s="53"/>
      <c r="E37" s="88">
        <v>0</v>
      </c>
      <c r="F37" s="88">
        <v>0</v>
      </c>
      <c r="G37" s="88">
        <v>0</v>
      </c>
      <c r="H37" s="88">
        <v>0</v>
      </c>
      <c r="I37" s="88">
        <v>0</v>
      </c>
      <c r="J37" s="88">
        <v>0</v>
      </c>
      <c r="K37" s="88">
        <v>0</v>
      </c>
      <c r="L37" s="88">
        <v>0</v>
      </c>
      <c r="M37" s="88">
        <v>0</v>
      </c>
      <c r="N37" s="88">
        <v>0</v>
      </c>
      <c r="O37" s="88">
        <v>0</v>
      </c>
      <c r="P37" s="88">
        <v>0</v>
      </c>
      <c r="Q37" s="88">
        <v>1</v>
      </c>
      <c r="R37" s="88">
        <v>1</v>
      </c>
      <c r="S37" s="88">
        <v>1</v>
      </c>
      <c r="T37" s="88">
        <v>5560</v>
      </c>
      <c r="U37" s="88">
        <v>0</v>
      </c>
      <c r="V37" s="88">
        <v>0</v>
      </c>
      <c r="W37" s="88">
        <v>0</v>
      </c>
      <c r="X37" s="88">
        <v>0</v>
      </c>
      <c r="Y37" s="109">
        <v>0</v>
      </c>
      <c r="Z37" s="109">
        <v>0</v>
      </c>
      <c r="AA37" s="109">
        <v>0</v>
      </c>
    </row>
    <row r="38" spans="1:27" ht="14.1" customHeight="1" x14ac:dyDescent="0.2">
      <c r="A38" s="179" t="s">
        <v>202</v>
      </c>
      <c r="B38" s="179"/>
      <c r="C38" s="54"/>
      <c r="D38" s="53"/>
      <c r="E38" s="88">
        <v>166851</v>
      </c>
      <c r="F38" s="88">
        <v>142096</v>
      </c>
      <c r="G38" s="88">
        <v>100169</v>
      </c>
      <c r="H38" s="88">
        <v>47859</v>
      </c>
      <c r="I38" s="88">
        <v>40117</v>
      </c>
      <c r="J38" s="88">
        <v>40216</v>
      </c>
      <c r="K38" s="88">
        <v>18214</v>
      </c>
      <c r="L38" s="88">
        <v>0</v>
      </c>
      <c r="M38" s="88">
        <v>0</v>
      </c>
      <c r="N38" s="88">
        <v>0</v>
      </c>
      <c r="O38" s="88">
        <v>0</v>
      </c>
      <c r="P38" s="88">
        <v>0</v>
      </c>
      <c r="Q38" s="88">
        <v>1</v>
      </c>
      <c r="R38" s="88">
        <v>1</v>
      </c>
      <c r="S38" s="88">
        <v>1</v>
      </c>
      <c r="T38" s="88">
        <v>1</v>
      </c>
      <c r="U38" s="88">
        <v>1</v>
      </c>
      <c r="V38" s="88">
        <v>1</v>
      </c>
      <c r="W38" s="88">
        <v>0</v>
      </c>
      <c r="X38" s="88">
        <v>0</v>
      </c>
      <c r="Y38" s="109">
        <v>0</v>
      </c>
      <c r="Z38" s="109">
        <v>0</v>
      </c>
      <c r="AA38" s="109">
        <v>0</v>
      </c>
    </row>
    <row r="39" spans="1:27" ht="14.1" customHeight="1" x14ac:dyDescent="0.2">
      <c r="A39" s="179" t="s">
        <v>203</v>
      </c>
      <c r="B39" s="179"/>
      <c r="C39" s="54"/>
      <c r="D39" s="53"/>
      <c r="E39" s="88">
        <v>2040209</v>
      </c>
      <c r="F39" s="88">
        <v>2548403</v>
      </c>
      <c r="G39" s="88">
        <v>2586113</v>
      </c>
      <c r="H39" s="88">
        <v>2622969</v>
      </c>
      <c r="I39" s="88">
        <v>2644220</v>
      </c>
      <c r="J39" s="88">
        <v>2654901</v>
      </c>
      <c r="K39" s="88">
        <v>2664925</v>
      </c>
      <c r="L39" s="88">
        <v>2669021</v>
      </c>
      <c r="M39" s="88">
        <v>2671960</v>
      </c>
      <c r="N39" s="88">
        <v>2674275</v>
      </c>
      <c r="O39" s="88">
        <v>2676713</v>
      </c>
      <c r="P39" s="88">
        <v>2676930</v>
      </c>
      <c r="Q39" s="88">
        <v>1079876</v>
      </c>
      <c r="R39" s="88">
        <v>1080143</v>
      </c>
      <c r="S39" s="88">
        <v>980341</v>
      </c>
      <c r="T39" s="88">
        <v>980387</v>
      </c>
      <c r="U39" s="88">
        <v>792248</v>
      </c>
      <c r="V39" s="88">
        <v>623528</v>
      </c>
      <c r="W39" s="88">
        <v>60017</v>
      </c>
      <c r="X39" s="88">
        <v>60090</v>
      </c>
      <c r="Y39" s="109">
        <v>60102</v>
      </c>
      <c r="Z39" s="109">
        <v>60114</v>
      </c>
      <c r="AA39" s="109">
        <v>60114</v>
      </c>
    </row>
    <row r="40" spans="1:27" ht="14.1" customHeight="1" x14ac:dyDescent="0.2"/>
    <row r="41" spans="1:27" ht="14.1" customHeight="1" x14ac:dyDescent="0.2"/>
    <row r="42" spans="1:27" ht="14.1" customHeight="1" x14ac:dyDescent="0.2"/>
    <row r="43" spans="1:27" ht="14.1" customHeight="1" x14ac:dyDescent="0.2"/>
    <row r="44" spans="1:27" ht="14.1" customHeight="1" x14ac:dyDescent="0.2"/>
    <row r="45" spans="1:27" ht="14.1" customHeight="1" x14ac:dyDescent="0.2"/>
    <row r="46" spans="1:27" ht="14.1" customHeight="1" x14ac:dyDescent="0.2"/>
    <row r="47" spans="1:27" ht="14.1" customHeight="1" x14ac:dyDescent="0.2"/>
    <row r="48" spans="1:27" ht="14.1" customHeight="1" x14ac:dyDescent="0.2"/>
    <row r="49" ht="14.1" customHeight="1" x14ac:dyDescent="0.2"/>
    <row r="50" ht="14.1" customHeight="1" x14ac:dyDescent="0.2"/>
    <row r="51" ht="14.1" customHeight="1" x14ac:dyDescent="0.2"/>
    <row r="52" ht="14.1" customHeight="1" x14ac:dyDescent="0.2"/>
    <row r="53" ht="14.1" customHeight="1" x14ac:dyDescent="0.2"/>
    <row r="54" ht="14.1" customHeight="1" x14ac:dyDescent="0.2"/>
    <row r="55" ht="14.1" customHeight="1" x14ac:dyDescent="0.2"/>
    <row r="56" ht="14.1" customHeight="1" x14ac:dyDescent="0.2"/>
    <row r="57" ht="14.1" customHeight="1" x14ac:dyDescent="0.2"/>
    <row r="58" ht="14.1" customHeight="1" x14ac:dyDescent="0.2"/>
    <row r="59" ht="14.1" customHeight="1" x14ac:dyDescent="0.2"/>
    <row r="60" ht="14.1" customHeight="1" x14ac:dyDescent="0.2"/>
    <row r="61" ht="14.1" customHeight="1" x14ac:dyDescent="0.2"/>
    <row r="62" ht="14.1" customHeight="1" x14ac:dyDescent="0.2"/>
    <row r="63" ht="14.1" customHeight="1" x14ac:dyDescent="0.2"/>
    <row r="64" ht="14.1" customHeight="1" x14ac:dyDescent="0.2"/>
    <row r="65" ht="14.1" customHeight="1" x14ac:dyDescent="0.2"/>
    <row r="66" ht="14.1" customHeight="1" x14ac:dyDescent="0.2"/>
    <row r="67" ht="14.1" customHeight="1" x14ac:dyDescent="0.2"/>
    <row r="68" ht="14.1" customHeight="1" x14ac:dyDescent="0.2"/>
    <row r="69" ht="14.1" customHeight="1" x14ac:dyDescent="0.2"/>
    <row r="70" ht="14.1" customHeight="1" x14ac:dyDescent="0.2"/>
    <row r="71" ht="14.1" customHeight="1" x14ac:dyDescent="0.2"/>
    <row r="72" ht="14.1" customHeight="1" x14ac:dyDescent="0.2"/>
    <row r="73" ht="14.1" customHeight="1" x14ac:dyDescent="0.2"/>
    <row r="74" ht="14.1" customHeight="1" x14ac:dyDescent="0.2"/>
    <row r="75" ht="14.1" customHeight="1" x14ac:dyDescent="0.2"/>
    <row r="76" ht="14.1" customHeight="1" x14ac:dyDescent="0.2"/>
    <row r="77" ht="14.1" customHeight="1" x14ac:dyDescent="0.2"/>
    <row r="78" ht="14.1" customHeight="1" x14ac:dyDescent="0.2"/>
    <row r="79" ht="14.1" customHeight="1" x14ac:dyDescent="0.2"/>
    <row r="80" ht="14.1" customHeight="1" x14ac:dyDescent="0.2"/>
    <row r="81" ht="14.1" customHeight="1" x14ac:dyDescent="0.2"/>
    <row r="82" ht="14.1" customHeight="1" x14ac:dyDescent="0.2"/>
    <row r="83" ht="14.1" customHeight="1" x14ac:dyDescent="0.2"/>
    <row r="84" ht="14.1" customHeight="1" x14ac:dyDescent="0.2"/>
    <row r="85" ht="14.1" customHeight="1" x14ac:dyDescent="0.2"/>
    <row r="86" ht="14.1" customHeight="1" x14ac:dyDescent="0.2"/>
    <row r="87" ht="14.1" customHeight="1" x14ac:dyDescent="0.2"/>
    <row r="88" ht="14.1" customHeight="1" x14ac:dyDescent="0.2"/>
    <row r="89" ht="14.1" customHeight="1" x14ac:dyDescent="0.2"/>
    <row r="90" ht="14.1" customHeight="1" x14ac:dyDescent="0.2"/>
    <row r="91" ht="14.1" customHeight="1" x14ac:dyDescent="0.2"/>
    <row r="92" ht="14.1" customHeight="1" x14ac:dyDescent="0.2"/>
    <row r="93" ht="14.1" customHeight="1" x14ac:dyDescent="0.2"/>
    <row r="94" ht="14.1" customHeight="1" x14ac:dyDescent="0.2"/>
    <row r="95" ht="14.1" customHeight="1" x14ac:dyDescent="0.2"/>
    <row r="96" ht="14.1" customHeight="1" x14ac:dyDescent="0.2"/>
    <row r="97" ht="14.1" customHeight="1" x14ac:dyDescent="0.2"/>
    <row r="98" ht="14.1" customHeight="1" x14ac:dyDescent="0.2"/>
    <row r="99" ht="14.1" customHeight="1" x14ac:dyDescent="0.2"/>
    <row r="100" ht="14.1" customHeight="1" x14ac:dyDescent="0.2"/>
    <row r="101" ht="14.1" customHeight="1" x14ac:dyDescent="0.2"/>
    <row r="102" ht="14.1" customHeight="1" x14ac:dyDescent="0.2"/>
    <row r="103" ht="14.1" customHeight="1" x14ac:dyDescent="0.2"/>
    <row r="104" ht="14.1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</sheetData>
  <mergeCells count="17">
    <mergeCell ref="A38:B38"/>
    <mergeCell ref="A39:B39"/>
    <mergeCell ref="A16:B16"/>
    <mergeCell ref="A17:B17"/>
    <mergeCell ref="A18:B18"/>
    <mergeCell ref="A19:B19"/>
    <mergeCell ref="A20:B20"/>
    <mergeCell ref="A21:B21"/>
    <mergeCell ref="A22:B22"/>
    <mergeCell ref="A31:B31"/>
    <mergeCell ref="A33:B33"/>
    <mergeCell ref="A23:B23"/>
    <mergeCell ref="A4:B4"/>
    <mergeCell ref="A5:A15"/>
    <mergeCell ref="A27:B27"/>
    <mergeCell ref="A25:B25"/>
    <mergeCell ref="A26:B26"/>
  </mergeCells>
  <phoneticPr fontId="2"/>
  <pageMargins left="0.78740157480314965" right="0.78740157480314965" top="0.51" bottom="0.55000000000000004" header="0" footer="0.35"/>
  <pageSetup paperSize="9" orientation="landscape" r:id="rId1"/>
  <headerFooter alignWithMargins="0">
    <oddFooter>&amp;C-&amp;P--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W381"/>
  <sheetViews>
    <sheetView topLeftCell="F1" workbookViewId="0">
      <selection activeCell="V4" sqref="V4"/>
    </sheetView>
  </sheetViews>
  <sheetFormatPr defaultColWidth="9" defaultRowHeight="12" x14ac:dyDescent="0.15"/>
  <cols>
    <col min="1" max="1" width="24.77734375" style="22" customWidth="1"/>
    <col min="2" max="9" width="8.6640625" style="22" customWidth="1"/>
    <col min="10" max="11" width="8.6640625" style="25" customWidth="1"/>
    <col min="12" max="13" width="8.6640625" style="22" customWidth="1"/>
    <col min="14" max="16384" width="9" style="22"/>
  </cols>
  <sheetData>
    <row r="1" spans="1:23" ht="15" customHeight="1" x14ac:dyDescent="0.2">
      <c r="A1" s="38" t="s">
        <v>101</v>
      </c>
      <c r="L1" s="39" t="str">
        <f>[1]財政指標!$M$1</f>
        <v>栃木市</v>
      </c>
      <c r="T1" s="39"/>
      <c r="V1" s="39" t="str">
        <f>[4]財政指標!$M$1</f>
        <v>栃木市</v>
      </c>
      <c r="W1" s="132"/>
    </row>
    <row r="2" spans="1:23" ht="15" customHeight="1" x14ac:dyDescent="0.15">
      <c r="M2" s="22" t="s">
        <v>169</v>
      </c>
      <c r="V2" s="132"/>
      <c r="W2" s="132" t="s">
        <v>169</v>
      </c>
    </row>
    <row r="3" spans="1:23" ht="18" customHeight="1" x14ac:dyDescent="0.15">
      <c r="A3" s="21"/>
      <c r="B3" s="21" t="s">
        <v>10</v>
      </c>
      <c r="C3" s="21" t="s">
        <v>9</v>
      </c>
      <c r="D3" s="21" t="s">
        <v>8</v>
      </c>
      <c r="E3" s="21" t="s">
        <v>7</v>
      </c>
      <c r="F3" s="21" t="s">
        <v>6</v>
      </c>
      <c r="G3" s="21" t="s">
        <v>5</v>
      </c>
      <c r="H3" s="21" t="s">
        <v>4</v>
      </c>
      <c r="I3" s="21" t="s">
        <v>3</v>
      </c>
      <c r="J3" s="17" t="s">
        <v>165</v>
      </c>
      <c r="K3" s="17" t="s">
        <v>166</v>
      </c>
      <c r="L3" s="67" t="s">
        <v>83</v>
      </c>
      <c r="M3" s="67" t="s">
        <v>174</v>
      </c>
      <c r="N3" s="67" t="s">
        <v>182</v>
      </c>
      <c r="O3" s="2" t="s">
        <v>186</v>
      </c>
      <c r="P3" s="2" t="s">
        <v>187</v>
      </c>
      <c r="Q3" s="2" t="s">
        <v>188</v>
      </c>
      <c r="R3" s="2" t="s">
        <v>193</v>
      </c>
      <c r="S3" s="2" t="s">
        <v>196</v>
      </c>
      <c r="T3" s="2" t="s">
        <v>197</v>
      </c>
      <c r="U3" s="2" t="s">
        <v>204</v>
      </c>
      <c r="V3" s="133" t="s">
        <v>278</v>
      </c>
      <c r="W3" s="133" t="s">
        <v>279</v>
      </c>
    </row>
    <row r="4" spans="1:23" ht="18" customHeight="1" x14ac:dyDescent="0.15">
      <c r="A4" s="24" t="s">
        <v>93</v>
      </c>
      <c r="B4" s="19"/>
      <c r="C4" s="21"/>
      <c r="D4" s="21">
        <v>669289</v>
      </c>
      <c r="E4" s="21">
        <v>711443</v>
      </c>
      <c r="F4" s="21">
        <v>703580</v>
      </c>
      <c r="G4" s="21">
        <v>714103</v>
      </c>
      <c r="H4" s="21">
        <v>691566</v>
      </c>
      <c r="I4" s="21">
        <v>681819</v>
      </c>
      <c r="J4" s="23">
        <v>689257</v>
      </c>
      <c r="K4" s="16">
        <v>686922</v>
      </c>
      <c r="L4" s="68">
        <v>671191</v>
      </c>
      <c r="M4" s="68">
        <v>660392</v>
      </c>
      <c r="N4" s="68">
        <v>642858</v>
      </c>
      <c r="O4" s="68">
        <v>630224</v>
      </c>
      <c r="P4" s="68">
        <v>590606</v>
      </c>
      <c r="Q4" s="68">
        <v>586714</v>
      </c>
      <c r="R4" s="68">
        <v>575067</v>
      </c>
      <c r="S4" s="68">
        <v>575042</v>
      </c>
      <c r="T4" s="68">
        <v>534573</v>
      </c>
      <c r="U4" s="68">
        <v>515810</v>
      </c>
      <c r="V4" s="21">
        <v>499685</v>
      </c>
      <c r="W4" s="21">
        <v>310637</v>
      </c>
    </row>
    <row r="5" spans="1:23" ht="18" customHeight="1" x14ac:dyDescent="0.15">
      <c r="A5" s="24" t="s">
        <v>92</v>
      </c>
      <c r="B5" s="19"/>
      <c r="C5" s="21"/>
      <c r="D5" s="21">
        <v>7519896</v>
      </c>
      <c r="E5" s="21">
        <v>5690861</v>
      </c>
      <c r="F5" s="21">
        <v>5739150</v>
      </c>
      <c r="G5" s="21">
        <v>6142380</v>
      </c>
      <c r="H5" s="21">
        <v>6017901</v>
      </c>
      <c r="I5" s="21">
        <v>5897084</v>
      </c>
      <c r="J5" s="23">
        <v>6426482</v>
      </c>
      <c r="K5" s="16">
        <v>6435564</v>
      </c>
      <c r="L5" s="68">
        <v>8035177</v>
      </c>
      <c r="M5" s="68">
        <v>7125290</v>
      </c>
      <c r="N5" s="68">
        <v>7182412</v>
      </c>
      <c r="O5" s="68">
        <v>6944896</v>
      </c>
      <c r="P5" s="68">
        <v>7786341</v>
      </c>
      <c r="Q5" s="68">
        <v>6654231</v>
      </c>
      <c r="R5" s="68">
        <v>7258853</v>
      </c>
      <c r="S5" s="68">
        <v>6732611</v>
      </c>
      <c r="T5" s="68">
        <v>6919555</v>
      </c>
      <c r="U5" s="68">
        <v>6835024</v>
      </c>
      <c r="V5" s="21">
        <v>9048432</v>
      </c>
      <c r="W5" s="21">
        <v>8361269</v>
      </c>
    </row>
    <row r="6" spans="1:23" ht="18" customHeight="1" x14ac:dyDescent="0.15">
      <c r="A6" s="24" t="s">
        <v>94</v>
      </c>
      <c r="B6" s="19"/>
      <c r="C6" s="21"/>
      <c r="D6" s="21">
        <v>5846327</v>
      </c>
      <c r="E6" s="21">
        <v>4984455</v>
      </c>
      <c r="F6" s="21">
        <v>5844485</v>
      </c>
      <c r="G6" s="21">
        <v>6092855</v>
      </c>
      <c r="H6" s="21">
        <v>6566496</v>
      </c>
      <c r="I6" s="21">
        <v>7266914</v>
      </c>
      <c r="J6" s="23">
        <v>7000020</v>
      </c>
      <c r="K6" s="25">
        <v>8175544</v>
      </c>
      <c r="L6" s="68">
        <v>10176679</v>
      </c>
      <c r="M6" s="68">
        <v>8546494</v>
      </c>
      <c r="N6" s="68">
        <v>8968090</v>
      </c>
      <c r="O6" s="68">
        <v>9893390</v>
      </c>
      <c r="P6" s="68">
        <v>9347988</v>
      </c>
      <c r="Q6" s="68">
        <v>9800212</v>
      </c>
      <c r="R6" s="68">
        <v>9925350</v>
      </c>
      <c r="S6" s="68">
        <v>10457267</v>
      </c>
      <c r="T6" s="68">
        <v>10682710</v>
      </c>
      <c r="U6" s="68">
        <v>11000524</v>
      </c>
      <c r="V6" s="21">
        <v>11376612</v>
      </c>
      <c r="W6" s="21">
        <v>14165015</v>
      </c>
    </row>
    <row r="7" spans="1:23" ht="18" customHeight="1" x14ac:dyDescent="0.15">
      <c r="A7" s="24" t="s">
        <v>103</v>
      </c>
      <c r="B7" s="19"/>
      <c r="C7" s="21"/>
      <c r="D7" s="21">
        <v>2540501</v>
      </c>
      <c r="E7" s="21">
        <v>2956017</v>
      </c>
      <c r="F7" s="21">
        <v>2821837</v>
      </c>
      <c r="G7" s="21">
        <v>3622842</v>
      </c>
      <c r="H7" s="21">
        <v>2954488</v>
      </c>
      <c r="I7" s="21">
        <v>3247776</v>
      </c>
      <c r="J7" s="23">
        <v>3236721</v>
      </c>
      <c r="K7" s="16">
        <v>3144601</v>
      </c>
      <c r="L7" s="68">
        <v>3143898</v>
      </c>
      <c r="M7" s="68">
        <v>3147554</v>
      </c>
      <c r="N7" s="68">
        <v>3292011</v>
      </c>
      <c r="O7" s="68">
        <v>3667026</v>
      </c>
      <c r="P7" s="68">
        <v>3442817</v>
      </c>
      <c r="Q7" s="68">
        <v>3059583</v>
      </c>
      <c r="R7" s="68">
        <v>3463663</v>
      </c>
      <c r="S7" s="68">
        <v>3769197</v>
      </c>
      <c r="T7" s="68">
        <v>3509170</v>
      </c>
      <c r="U7" s="68">
        <v>3697437</v>
      </c>
      <c r="V7" s="21">
        <v>4042448</v>
      </c>
      <c r="W7" s="21">
        <v>4024350</v>
      </c>
    </row>
    <row r="8" spans="1:23" ht="18" customHeight="1" x14ac:dyDescent="0.15">
      <c r="A8" s="24" t="s">
        <v>104</v>
      </c>
      <c r="B8" s="19"/>
      <c r="C8" s="21"/>
      <c r="D8" s="21">
        <v>304278</v>
      </c>
      <c r="E8" s="21">
        <v>292440</v>
      </c>
      <c r="F8" s="21">
        <v>296338</v>
      </c>
      <c r="G8" s="21">
        <v>317059</v>
      </c>
      <c r="H8" s="21">
        <v>300937</v>
      </c>
      <c r="I8" s="21">
        <v>315258</v>
      </c>
      <c r="J8" s="23">
        <v>281198</v>
      </c>
      <c r="K8" s="16">
        <v>242294</v>
      </c>
      <c r="L8" s="68">
        <v>226798</v>
      </c>
      <c r="M8" s="68">
        <v>268831</v>
      </c>
      <c r="N8" s="68">
        <v>290578</v>
      </c>
      <c r="O8" s="68">
        <v>247176</v>
      </c>
      <c r="P8" s="68">
        <v>207977</v>
      </c>
      <c r="Q8" s="68">
        <v>201856</v>
      </c>
      <c r="R8" s="68">
        <v>177965</v>
      </c>
      <c r="S8" s="68">
        <v>152731</v>
      </c>
      <c r="T8" s="68">
        <v>128436</v>
      </c>
      <c r="U8" s="68">
        <v>116844</v>
      </c>
      <c r="V8" s="21">
        <v>278144</v>
      </c>
      <c r="W8" s="21">
        <v>450715</v>
      </c>
    </row>
    <row r="9" spans="1:23" ht="18" customHeight="1" x14ac:dyDescent="0.15">
      <c r="A9" s="24" t="s">
        <v>105</v>
      </c>
      <c r="B9" s="19"/>
      <c r="C9" s="21"/>
      <c r="D9" s="21">
        <v>1865623</v>
      </c>
      <c r="E9" s="21">
        <v>2149773</v>
      </c>
      <c r="F9" s="21">
        <v>2923863</v>
      </c>
      <c r="G9" s="21">
        <v>2212525</v>
      </c>
      <c r="H9" s="21">
        <v>2424314</v>
      </c>
      <c r="I9" s="21">
        <v>2815487</v>
      </c>
      <c r="J9" s="23">
        <v>2694307</v>
      </c>
      <c r="K9" s="16">
        <v>2048953</v>
      </c>
      <c r="L9" s="68">
        <v>1919515</v>
      </c>
      <c r="M9" s="68">
        <v>1653167</v>
      </c>
      <c r="N9" s="68">
        <v>1612575</v>
      </c>
      <c r="O9" s="68">
        <v>1532308</v>
      </c>
      <c r="P9" s="68">
        <v>1398775</v>
      </c>
      <c r="Q9" s="68">
        <v>1482680</v>
      </c>
      <c r="R9" s="68">
        <v>1459541</v>
      </c>
      <c r="S9" s="68">
        <v>1079626</v>
      </c>
      <c r="T9" s="68">
        <v>1034277</v>
      </c>
      <c r="U9" s="68">
        <v>806559</v>
      </c>
      <c r="V9" s="21">
        <v>984572</v>
      </c>
      <c r="W9" s="21">
        <v>923458</v>
      </c>
    </row>
    <row r="10" spans="1:23" ht="18" customHeight="1" x14ac:dyDescent="0.15">
      <c r="A10" s="24" t="s">
        <v>106</v>
      </c>
      <c r="B10" s="19"/>
      <c r="C10" s="21"/>
      <c r="D10" s="21">
        <v>1410384</v>
      </c>
      <c r="E10" s="21">
        <v>1694680</v>
      </c>
      <c r="F10" s="21">
        <v>1913076</v>
      </c>
      <c r="G10" s="21">
        <v>2061695</v>
      </c>
      <c r="H10" s="21">
        <v>2839179</v>
      </c>
      <c r="I10" s="21">
        <v>2268464</v>
      </c>
      <c r="J10" s="23">
        <v>2216284</v>
      </c>
      <c r="K10" s="16">
        <v>2798918</v>
      </c>
      <c r="L10" s="68">
        <v>2298979</v>
      </c>
      <c r="M10" s="68">
        <v>2261816</v>
      </c>
      <c r="N10" s="68">
        <v>2325588</v>
      </c>
      <c r="O10" s="68">
        <v>2350249</v>
      </c>
      <c r="P10" s="68">
        <v>3368526</v>
      </c>
      <c r="Q10" s="68">
        <v>2742928</v>
      </c>
      <c r="R10" s="68">
        <v>2601044</v>
      </c>
      <c r="S10" s="68">
        <v>2364760</v>
      </c>
      <c r="T10" s="68">
        <v>2181867</v>
      </c>
      <c r="U10" s="68">
        <v>2219931</v>
      </c>
      <c r="V10" s="21">
        <v>2185718</v>
      </c>
      <c r="W10" s="21">
        <v>2052323</v>
      </c>
    </row>
    <row r="11" spans="1:23" ht="18" customHeight="1" x14ac:dyDescent="0.15">
      <c r="A11" s="24" t="s">
        <v>107</v>
      </c>
      <c r="B11" s="19"/>
      <c r="C11" s="21"/>
      <c r="D11" s="21">
        <v>10306908</v>
      </c>
      <c r="E11" s="21">
        <v>11101258</v>
      </c>
      <c r="F11" s="21">
        <v>9967470</v>
      </c>
      <c r="G11" s="21">
        <v>12073660</v>
      </c>
      <c r="H11" s="21">
        <v>11122426</v>
      </c>
      <c r="I11" s="21">
        <v>9806154</v>
      </c>
      <c r="J11" s="23">
        <v>9880108</v>
      </c>
      <c r="K11" s="23">
        <v>10482270</v>
      </c>
      <c r="L11" s="68">
        <v>10126859</v>
      </c>
      <c r="M11" s="68">
        <v>9457064</v>
      </c>
      <c r="N11" s="68">
        <v>8790944</v>
      </c>
      <c r="O11" s="68">
        <v>7775335</v>
      </c>
      <c r="P11" s="68">
        <v>8955593</v>
      </c>
      <c r="Q11" s="68">
        <v>6466494</v>
      </c>
      <c r="R11" s="68">
        <v>5900598</v>
      </c>
      <c r="S11" s="68">
        <v>5750185</v>
      </c>
      <c r="T11" s="68">
        <v>5522864</v>
      </c>
      <c r="U11" s="68">
        <v>5031350</v>
      </c>
      <c r="V11" s="21">
        <v>6162319</v>
      </c>
      <c r="W11" s="21">
        <v>5531128</v>
      </c>
    </row>
    <row r="12" spans="1:23" ht="18" customHeight="1" x14ac:dyDescent="0.15">
      <c r="A12" s="24" t="s">
        <v>108</v>
      </c>
      <c r="B12" s="19"/>
      <c r="C12" s="21"/>
      <c r="D12" s="21">
        <v>1191719</v>
      </c>
      <c r="E12" s="21">
        <v>1252829</v>
      </c>
      <c r="F12" s="21">
        <v>1306460</v>
      </c>
      <c r="G12" s="21">
        <v>1355588</v>
      </c>
      <c r="H12" s="21">
        <v>1425460</v>
      </c>
      <c r="I12" s="21">
        <v>1520271</v>
      </c>
      <c r="J12" s="23">
        <v>1531232</v>
      </c>
      <c r="K12" s="23">
        <v>1747221</v>
      </c>
      <c r="L12" s="68">
        <v>1807444</v>
      </c>
      <c r="M12" s="68">
        <v>1653743</v>
      </c>
      <c r="N12" s="68">
        <v>1638591</v>
      </c>
      <c r="O12" s="68">
        <v>1651293</v>
      </c>
      <c r="P12" s="68">
        <v>1598041</v>
      </c>
      <c r="Q12" s="68">
        <v>1588954</v>
      </c>
      <c r="R12" s="68">
        <v>1609518</v>
      </c>
      <c r="S12" s="68">
        <v>1608081</v>
      </c>
      <c r="T12" s="68">
        <v>1648481</v>
      </c>
      <c r="U12" s="68">
        <v>1592902</v>
      </c>
      <c r="V12" s="21">
        <v>1708735</v>
      </c>
      <c r="W12" s="21">
        <v>1984560</v>
      </c>
    </row>
    <row r="13" spans="1:23" ht="18" customHeight="1" x14ac:dyDescent="0.15">
      <c r="A13" s="24" t="s">
        <v>109</v>
      </c>
      <c r="B13" s="19"/>
      <c r="C13" s="21"/>
      <c r="D13" s="21">
        <v>6469844</v>
      </c>
      <c r="E13" s="21">
        <v>8324944</v>
      </c>
      <c r="F13" s="21">
        <v>6212412</v>
      </c>
      <c r="G13" s="21">
        <v>5485230</v>
      </c>
      <c r="H13" s="21">
        <v>5176238</v>
      </c>
      <c r="I13" s="21">
        <v>5566505</v>
      </c>
      <c r="J13" s="23">
        <v>5507255</v>
      </c>
      <c r="K13" s="23">
        <v>5862877</v>
      </c>
      <c r="L13" s="68">
        <v>5630789</v>
      </c>
      <c r="M13" s="68">
        <v>5990548</v>
      </c>
      <c r="N13" s="68">
        <v>6694441</v>
      </c>
      <c r="O13" s="68">
        <v>5690062</v>
      </c>
      <c r="P13" s="68">
        <v>6031289</v>
      </c>
      <c r="Q13" s="68">
        <v>5143448</v>
      </c>
      <c r="R13" s="68">
        <v>6011463</v>
      </c>
      <c r="S13" s="68">
        <v>5175332</v>
      </c>
      <c r="T13" s="68">
        <v>4249977</v>
      </c>
      <c r="U13" s="68">
        <v>4365886</v>
      </c>
      <c r="V13" s="21">
        <v>5548932</v>
      </c>
      <c r="W13" s="21">
        <v>5928894</v>
      </c>
    </row>
    <row r="14" spans="1:23" ht="18" customHeight="1" x14ac:dyDescent="0.15">
      <c r="A14" s="24" t="s">
        <v>110</v>
      </c>
      <c r="B14" s="19"/>
      <c r="C14" s="21"/>
      <c r="D14" s="21">
        <v>58799</v>
      </c>
      <c r="E14" s="21">
        <v>0</v>
      </c>
      <c r="F14" s="21">
        <v>14560</v>
      </c>
      <c r="G14" s="21">
        <v>66087</v>
      </c>
      <c r="H14" s="21">
        <v>71138</v>
      </c>
      <c r="I14" s="21">
        <v>13284</v>
      </c>
      <c r="J14" s="23">
        <v>8650</v>
      </c>
      <c r="K14" s="23">
        <v>64217</v>
      </c>
      <c r="L14" s="68">
        <v>42380</v>
      </c>
      <c r="M14" s="68">
        <v>62574</v>
      </c>
      <c r="N14" s="68">
        <v>71394</v>
      </c>
      <c r="O14" s="68">
        <v>146778</v>
      </c>
      <c r="P14" s="68">
        <v>16822</v>
      </c>
      <c r="Q14" s="68">
        <v>0</v>
      </c>
      <c r="R14" s="68">
        <v>412</v>
      </c>
      <c r="S14" s="68">
        <v>0</v>
      </c>
      <c r="T14" s="68">
        <v>0</v>
      </c>
      <c r="U14" s="68">
        <v>3994</v>
      </c>
      <c r="V14" s="21">
        <v>0</v>
      </c>
      <c r="W14" s="21">
        <v>2888</v>
      </c>
    </row>
    <row r="15" spans="1:23" ht="18" customHeight="1" x14ac:dyDescent="0.15">
      <c r="A15" s="24" t="s">
        <v>111</v>
      </c>
      <c r="B15" s="19"/>
      <c r="C15" s="21"/>
      <c r="D15" s="21">
        <v>3375445</v>
      </c>
      <c r="E15" s="21">
        <v>3583303</v>
      </c>
      <c r="F15" s="21">
        <v>3766535</v>
      </c>
      <c r="G15" s="21">
        <v>3987807</v>
      </c>
      <c r="H15" s="21">
        <v>4234271</v>
      </c>
      <c r="I15" s="21">
        <v>4551897</v>
      </c>
      <c r="J15" s="23">
        <v>4748835</v>
      </c>
      <c r="K15" s="16">
        <v>5136883</v>
      </c>
      <c r="L15" s="68">
        <v>4935850</v>
      </c>
      <c r="M15" s="68">
        <v>5045740</v>
      </c>
      <c r="N15" s="68">
        <v>5183528</v>
      </c>
      <c r="O15" s="68">
        <v>5181885</v>
      </c>
      <c r="P15" s="68">
        <v>5133408</v>
      </c>
      <c r="Q15" s="68">
        <v>5639193</v>
      </c>
      <c r="R15" s="68">
        <v>4935921</v>
      </c>
      <c r="S15" s="68">
        <v>4920033</v>
      </c>
      <c r="T15" s="68">
        <v>5074248</v>
      </c>
      <c r="U15" s="68">
        <v>4912695</v>
      </c>
      <c r="V15" s="21">
        <v>4757600</v>
      </c>
      <c r="W15" s="21">
        <v>4729310</v>
      </c>
    </row>
    <row r="16" spans="1:23" ht="18" customHeight="1" x14ac:dyDescent="0.15">
      <c r="A16" s="24" t="s">
        <v>81</v>
      </c>
      <c r="B16" s="19"/>
      <c r="C16" s="21"/>
      <c r="D16" s="21">
        <v>407066</v>
      </c>
      <c r="E16" s="21">
        <v>702074</v>
      </c>
      <c r="F16" s="21">
        <v>604221</v>
      </c>
      <c r="G16" s="21">
        <v>682087</v>
      </c>
      <c r="H16" s="21">
        <v>411961</v>
      </c>
      <c r="I16" s="21">
        <v>621143</v>
      </c>
      <c r="J16" s="23">
        <v>102246</v>
      </c>
      <c r="K16" s="16">
        <v>81533</v>
      </c>
      <c r="L16" s="68">
        <v>726706</v>
      </c>
      <c r="M16" s="68">
        <v>19978</v>
      </c>
      <c r="N16" s="68">
        <v>68345</v>
      </c>
      <c r="O16" s="68">
        <v>65457</v>
      </c>
      <c r="P16" s="68">
        <v>285568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  <c r="V16" s="21">
        <v>145000</v>
      </c>
      <c r="W16" s="21">
        <v>0</v>
      </c>
    </row>
    <row r="17" spans="1:23" ht="18" customHeight="1" x14ac:dyDescent="0.15">
      <c r="A17" s="24" t="s">
        <v>113</v>
      </c>
      <c r="B17" s="19"/>
      <c r="C17" s="21"/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3">
        <v>0</v>
      </c>
      <c r="K17" s="16">
        <v>0</v>
      </c>
      <c r="L17" s="68">
        <v>0</v>
      </c>
      <c r="M17" s="68">
        <v>0</v>
      </c>
      <c r="N17" s="68">
        <v>0</v>
      </c>
      <c r="O17" s="68">
        <v>0</v>
      </c>
      <c r="P17" s="68">
        <v>0</v>
      </c>
      <c r="Q17" s="68">
        <v>1</v>
      </c>
      <c r="R17" s="68">
        <v>1</v>
      </c>
      <c r="S17" s="68">
        <v>1</v>
      </c>
      <c r="T17" s="68">
        <v>1</v>
      </c>
      <c r="U17" s="68">
        <v>1</v>
      </c>
      <c r="V17" s="21">
        <v>0</v>
      </c>
      <c r="W17" s="21">
        <v>0</v>
      </c>
    </row>
    <row r="18" spans="1:23" ht="18" customHeight="1" x14ac:dyDescent="0.15">
      <c r="A18" s="24" t="s">
        <v>112</v>
      </c>
      <c r="B18" s="19"/>
      <c r="C18" s="21"/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3">
        <v>0</v>
      </c>
      <c r="K18" s="16">
        <v>0</v>
      </c>
      <c r="L18" s="68">
        <v>0</v>
      </c>
      <c r="M18" s="68">
        <v>0</v>
      </c>
      <c r="N18" s="68">
        <v>0</v>
      </c>
      <c r="O18" s="68">
        <v>0</v>
      </c>
      <c r="P18" s="68">
        <v>0</v>
      </c>
      <c r="Q18" s="68">
        <v>1</v>
      </c>
      <c r="R18" s="68">
        <v>1</v>
      </c>
      <c r="S18" s="68">
        <v>1</v>
      </c>
      <c r="T18" s="68">
        <v>1</v>
      </c>
      <c r="U18" s="68">
        <v>1</v>
      </c>
      <c r="V18" s="21">
        <v>0</v>
      </c>
      <c r="W18" s="21">
        <v>0</v>
      </c>
    </row>
    <row r="19" spans="1:23" ht="18" customHeight="1" x14ac:dyDescent="0.15">
      <c r="A19" s="24" t="s">
        <v>114</v>
      </c>
      <c r="B19" s="19">
        <f t="shared" ref="B19:W19" si="0">SUM(B4:B18)</f>
        <v>0</v>
      </c>
      <c r="C19" s="21">
        <f t="shared" si="0"/>
        <v>0</v>
      </c>
      <c r="D19" s="21">
        <f t="shared" si="0"/>
        <v>41966079</v>
      </c>
      <c r="E19" s="21">
        <f t="shared" si="0"/>
        <v>43444077</v>
      </c>
      <c r="F19" s="21">
        <f t="shared" si="0"/>
        <v>42113987</v>
      </c>
      <c r="G19" s="21">
        <f t="shared" si="0"/>
        <v>44813918</v>
      </c>
      <c r="H19" s="21">
        <f t="shared" si="0"/>
        <v>44236375</v>
      </c>
      <c r="I19" s="21">
        <f t="shared" si="0"/>
        <v>44572056</v>
      </c>
      <c r="J19" s="21">
        <f t="shared" si="0"/>
        <v>44322595</v>
      </c>
      <c r="K19" s="21">
        <f t="shared" si="0"/>
        <v>46907797</v>
      </c>
      <c r="L19" s="69">
        <f t="shared" si="0"/>
        <v>49742265</v>
      </c>
      <c r="M19" s="69">
        <f t="shared" si="0"/>
        <v>45893191</v>
      </c>
      <c r="N19" s="69">
        <f t="shared" si="0"/>
        <v>46761355</v>
      </c>
      <c r="O19" s="69">
        <f t="shared" si="0"/>
        <v>45776079</v>
      </c>
      <c r="P19" s="69">
        <f t="shared" si="0"/>
        <v>48163751</v>
      </c>
      <c r="Q19" s="69">
        <f t="shared" si="0"/>
        <v>43366295</v>
      </c>
      <c r="R19" s="69">
        <f t="shared" si="0"/>
        <v>43919397</v>
      </c>
      <c r="S19" s="69">
        <f t="shared" si="0"/>
        <v>42584867</v>
      </c>
      <c r="T19" s="69">
        <f t="shared" si="0"/>
        <v>41486160</v>
      </c>
      <c r="U19" s="69">
        <f t="shared" si="0"/>
        <v>41098958</v>
      </c>
      <c r="V19" s="69">
        <f t="shared" si="0"/>
        <v>46738197</v>
      </c>
      <c r="W19" s="69">
        <f t="shared" si="0"/>
        <v>48464547</v>
      </c>
    </row>
    <row r="20" spans="1:23" ht="18" customHeight="1" x14ac:dyDescent="0.15"/>
    <row r="21" spans="1:23" ht="18" customHeight="1" x14ac:dyDescent="0.15"/>
    <row r="22" spans="1:23" ht="18" customHeight="1" x14ac:dyDescent="0.15"/>
    <row r="23" spans="1:23" ht="18" customHeight="1" x14ac:dyDescent="0.15"/>
    <row r="24" spans="1:23" ht="18" customHeight="1" x14ac:dyDescent="0.15"/>
    <row r="25" spans="1:23" ht="18" customHeight="1" x14ac:dyDescent="0.15"/>
    <row r="26" spans="1:23" ht="18" customHeight="1" x14ac:dyDescent="0.15"/>
    <row r="27" spans="1:23" ht="18" customHeight="1" x14ac:dyDescent="0.15"/>
    <row r="28" spans="1:23" ht="18" customHeight="1" x14ac:dyDescent="0.15"/>
    <row r="29" spans="1:23" ht="30" customHeight="1" x14ac:dyDescent="0.15"/>
    <row r="30" spans="1:23" ht="18" customHeight="1" x14ac:dyDescent="0.2">
      <c r="A30" s="38" t="s">
        <v>102</v>
      </c>
      <c r="L30" s="39"/>
      <c r="M30" s="39" t="str">
        <f>[1]財政指標!$M$1</f>
        <v>栃木市</v>
      </c>
      <c r="P30" s="39"/>
      <c r="Q30" s="39"/>
      <c r="R30" s="39"/>
      <c r="S30" s="39"/>
      <c r="T30" s="39"/>
      <c r="W30" s="39" t="str">
        <f>[1]財政指標!$M$1</f>
        <v>栃木市</v>
      </c>
    </row>
    <row r="31" spans="1:23" ht="18" customHeight="1" x14ac:dyDescent="0.15"/>
    <row r="32" spans="1:23" ht="18" customHeight="1" x14ac:dyDescent="0.15">
      <c r="A32" s="21"/>
      <c r="B32" s="21" t="s">
        <v>10</v>
      </c>
      <c r="C32" s="21" t="s">
        <v>9</v>
      </c>
      <c r="D32" s="21" t="s">
        <v>8</v>
      </c>
      <c r="E32" s="21" t="s">
        <v>7</v>
      </c>
      <c r="F32" s="21" t="s">
        <v>6</v>
      </c>
      <c r="G32" s="21" t="s">
        <v>5</v>
      </c>
      <c r="H32" s="21" t="s">
        <v>4</v>
      </c>
      <c r="I32" s="21" t="s">
        <v>3</v>
      </c>
      <c r="J32" s="17" t="s">
        <v>165</v>
      </c>
      <c r="K32" s="17" t="s">
        <v>166</v>
      </c>
      <c r="L32" s="15" t="s">
        <v>83</v>
      </c>
      <c r="M32" s="67" t="s">
        <v>174</v>
      </c>
      <c r="N32" s="67" t="s">
        <v>182</v>
      </c>
      <c r="O32" s="2" t="s">
        <v>186</v>
      </c>
      <c r="P32" s="2" t="s">
        <v>187</v>
      </c>
      <c r="Q32" s="2" t="s">
        <v>188</v>
      </c>
      <c r="R32" s="2" t="s">
        <v>193</v>
      </c>
      <c r="S32" s="2" t="s">
        <v>196</v>
      </c>
      <c r="T32" s="2" t="s">
        <v>197</v>
      </c>
      <c r="U32" s="2" t="s">
        <v>204</v>
      </c>
      <c r="V32" s="133" t="s">
        <v>278</v>
      </c>
      <c r="W32" s="133" t="s">
        <v>279</v>
      </c>
    </row>
    <row r="33" spans="1:23" s="41" customFormat="1" ht="18" customHeight="1" x14ac:dyDescent="0.15">
      <c r="A33" s="24" t="s">
        <v>93</v>
      </c>
      <c r="B33" s="40" t="e">
        <f>B4/B$19*100</f>
        <v>#DIV/0!</v>
      </c>
      <c r="C33" s="40" t="e">
        <f t="shared" ref="C33:U47" si="1">C4/C$19*100</f>
        <v>#DIV/0!</v>
      </c>
      <c r="D33" s="40">
        <f t="shared" si="1"/>
        <v>1.5948332938133198</v>
      </c>
      <c r="E33" s="40">
        <f t="shared" si="1"/>
        <v>1.6376064336687368</v>
      </c>
      <c r="F33" s="40">
        <f t="shared" si="1"/>
        <v>1.6706563546215656</v>
      </c>
      <c r="G33" s="40">
        <f t="shared" si="1"/>
        <v>1.5934848633408933</v>
      </c>
      <c r="H33" s="40">
        <f t="shared" si="1"/>
        <v>1.563342385084673</v>
      </c>
      <c r="I33" s="40">
        <f t="shared" si="1"/>
        <v>1.5297005819071932</v>
      </c>
      <c r="J33" s="40">
        <f t="shared" si="1"/>
        <v>1.5550917088676781</v>
      </c>
      <c r="K33" s="40">
        <f t="shared" si="1"/>
        <v>1.4644089979326891</v>
      </c>
      <c r="L33" s="40">
        <f t="shared" si="1"/>
        <v>1.3493374296486096</v>
      </c>
      <c r="M33" s="40">
        <f t="shared" si="1"/>
        <v>1.4389759910135689</v>
      </c>
      <c r="N33" s="40">
        <f t="shared" si="1"/>
        <v>1.3747634130790265</v>
      </c>
      <c r="O33" s="40">
        <f t="shared" si="1"/>
        <v>1.3767540028930831</v>
      </c>
      <c r="P33" s="40">
        <f t="shared" si="1"/>
        <v>1.2262458544808938</v>
      </c>
      <c r="Q33" s="40">
        <f t="shared" si="1"/>
        <v>1.3529262760399523</v>
      </c>
      <c r="R33" s="40">
        <f t="shared" si="1"/>
        <v>1.3093690698895524</v>
      </c>
      <c r="S33" s="40">
        <f t="shared" si="1"/>
        <v>1.3503435387035494</v>
      </c>
      <c r="T33" s="40">
        <f t="shared" si="1"/>
        <v>1.2885574369862141</v>
      </c>
      <c r="U33" s="40">
        <f t="shared" si="1"/>
        <v>1.2550439843268046</v>
      </c>
      <c r="V33" s="40">
        <f t="shared" ref="V33:W47" si="2">V4/V$19*100</f>
        <v>1.0691148398386014</v>
      </c>
      <c r="W33" s="40">
        <f t="shared" si="2"/>
        <v>0.64095719289401387</v>
      </c>
    </row>
    <row r="34" spans="1:23" s="41" customFormat="1" ht="18" customHeight="1" x14ac:dyDescent="0.15">
      <c r="A34" s="24" t="s">
        <v>92</v>
      </c>
      <c r="B34" s="40" t="e">
        <f t="shared" ref="B34:L47" si="3">B5/B$19*100</f>
        <v>#DIV/0!</v>
      </c>
      <c r="C34" s="40" t="e">
        <f t="shared" si="3"/>
        <v>#DIV/0!</v>
      </c>
      <c r="D34" s="40">
        <f t="shared" si="3"/>
        <v>17.918986427109378</v>
      </c>
      <c r="E34" s="40">
        <f t="shared" si="3"/>
        <v>13.099279333290934</v>
      </c>
      <c r="F34" s="40">
        <f t="shared" si="3"/>
        <v>13.62765771856272</v>
      </c>
      <c r="G34" s="40">
        <f t="shared" si="3"/>
        <v>13.706411476898761</v>
      </c>
      <c r="H34" s="40">
        <f t="shared" si="3"/>
        <v>13.603965062688793</v>
      </c>
      <c r="I34" s="40">
        <f t="shared" si="3"/>
        <v>13.230450935447088</v>
      </c>
      <c r="J34" s="40">
        <f t="shared" si="3"/>
        <v>14.499336060986501</v>
      </c>
      <c r="K34" s="40">
        <f t="shared" si="3"/>
        <v>13.719604013806064</v>
      </c>
      <c r="L34" s="40">
        <f t="shared" si="3"/>
        <v>16.153621070532274</v>
      </c>
      <c r="M34" s="40">
        <f t="shared" si="1"/>
        <v>15.525810789665945</v>
      </c>
      <c r="N34" s="40">
        <f t="shared" si="1"/>
        <v>15.35971744189192</v>
      </c>
      <c r="O34" s="40">
        <f t="shared" si="1"/>
        <v>15.171452321200338</v>
      </c>
      <c r="P34" s="40">
        <f t="shared" si="1"/>
        <v>16.166392438994215</v>
      </c>
      <c r="Q34" s="40">
        <f t="shared" si="1"/>
        <v>15.344246032546705</v>
      </c>
      <c r="R34" s="40">
        <f t="shared" si="1"/>
        <v>16.527669995104898</v>
      </c>
      <c r="S34" s="40">
        <f t="shared" si="1"/>
        <v>15.80986738786809</v>
      </c>
      <c r="T34" s="40">
        <f t="shared" si="1"/>
        <v>16.679188915050226</v>
      </c>
      <c r="U34" s="40">
        <f t="shared" si="1"/>
        <v>16.630650343981955</v>
      </c>
      <c r="V34" s="40">
        <f t="shared" si="2"/>
        <v>19.359822545144393</v>
      </c>
      <c r="W34" s="40">
        <f t="shared" si="2"/>
        <v>17.252341180450941</v>
      </c>
    </row>
    <row r="35" spans="1:23" s="41" customFormat="1" ht="18" customHeight="1" x14ac:dyDescent="0.15">
      <c r="A35" s="24" t="s">
        <v>94</v>
      </c>
      <c r="B35" s="40" t="e">
        <f t="shared" si="3"/>
        <v>#DIV/0!</v>
      </c>
      <c r="C35" s="40" t="e">
        <f t="shared" si="3"/>
        <v>#DIV/0!</v>
      </c>
      <c r="D35" s="40">
        <f t="shared" si="3"/>
        <v>13.931077525732153</v>
      </c>
      <c r="E35" s="40">
        <f t="shared" si="3"/>
        <v>11.473267115330819</v>
      </c>
      <c r="F35" s="40">
        <f t="shared" si="3"/>
        <v>13.877776521135365</v>
      </c>
      <c r="G35" s="40">
        <f t="shared" si="3"/>
        <v>13.595898934790748</v>
      </c>
      <c r="H35" s="40">
        <f t="shared" si="3"/>
        <v>14.844109626975538</v>
      </c>
      <c r="I35" s="40">
        <f t="shared" si="3"/>
        <v>16.303744211395589</v>
      </c>
      <c r="J35" s="40">
        <f t="shared" si="3"/>
        <v>15.793344229957654</v>
      </c>
      <c r="K35" s="40">
        <f t="shared" si="3"/>
        <v>17.428966020297224</v>
      </c>
      <c r="L35" s="40">
        <f t="shared" si="3"/>
        <v>20.458817064321458</v>
      </c>
      <c r="M35" s="40">
        <f t="shared" si="1"/>
        <v>18.622575187678713</v>
      </c>
      <c r="N35" s="40">
        <f t="shared" si="1"/>
        <v>19.178422011081587</v>
      </c>
      <c r="O35" s="40">
        <f t="shared" si="1"/>
        <v>21.612576297764601</v>
      </c>
      <c r="P35" s="40">
        <f t="shared" si="1"/>
        <v>19.408762411382785</v>
      </c>
      <c r="Q35" s="40">
        <f t="shared" si="1"/>
        <v>22.598684070197837</v>
      </c>
      <c r="R35" s="40">
        <f t="shared" si="1"/>
        <v>22.599012459119145</v>
      </c>
      <c r="S35" s="40">
        <f t="shared" si="1"/>
        <v>24.556298367680707</v>
      </c>
      <c r="T35" s="40">
        <f t="shared" si="1"/>
        <v>25.750057368529649</v>
      </c>
      <c r="U35" s="40">
        <f t="shared" si="1"/>
        <v>26.765943798380487</v>
      </c>
      <c r="V35" s="40">
        <f t="shared" si="2"/>
        <v>24.341144353514537</v>
      </c>
      <c r="W35" s="40">
        <f t="shared" si="2"/>
        <v>29.227581555647262</v>
      </c>
    </row>
    <row r="36" spans="1:23" s="41" customFormat="1" ht="18" customHeight="1" x14ac:dyDescent="0.15">
      <c r="A36" s="24" t="s">
        <v>103</v>
      </c>
      <c r="B36" s="40" t="e">
        <f t="shared" si="3"/>
        <v>#DIV/0!</v>
      </c>
      <c r="C36" s="40" t="e">
        <f t="shared" si="3"/>
        <v>#DIV/0!</v>
      </c>
      <c r="D36" s="40">
        <f t="shared" si="3"/>
        <v>6.0537011332414448</v>
      </c>
      <c r="E36" s="40">
        <f t="shared" si="3"/>
        <v>6.8041887505171301</v>
      </c>
      <c r="F36" s="40">
        <f t="shared" si="3"/>
        <v>6.7004745952930085</v>
      </c>
      <c r="G36" s="40">
        <f t="shared" si="3"/>
        <v>8.0841893806294731</v>
      </c>
      <c r="H36" s="40">
        <f t="shared" si="3"/>
        <v>6.6788655263908936</v>
      </c>
      <c r="I36" s="40">
        <f t="shared" si="3"/>
        <v>7.2865743505302962</v>
      </c>
      <c r="J36" s="40">
        <f t="shared" si="3"/>
        <v>7.302643268066773</v>
      </c>
      <c r="K36" s="40">
        <f t="shared" si="3"/>
        <v>6.7037916958666806</v>
      </c>
      <c r="L36" s="40">
        <f t="shared" si="3"/>
        <v>6.3203756403131219</v>
      </c>
      <c r="M36" s="40">
        <f t="shared" si="1"/>
        <v>6.8584335310220634</v>
      </c>
      <c r="N36" s="40">
        <f t="shared" si="1"/>
        <v>7.0400248239170997</v>
      </c>
      <c r="O36" s="40">
        <f t="shared" si="1"/>
        <v>8.0107909635510719</v>
      </c>
      <c r="P36" s="40">
        <f t="shared" si="1"/>
        <v>7.1481496530450883</v>
      </c>
      <c r="Q36" s="40">
        <f t="shared" si="1"/>
        <v>7.055209581542532</v>
      </c>
      <c r="R36" s="40">
        <f t="shared" si="1"/>
        <v>7.8864083675830061</v>
      </c>
      <c r="S36" s="40">
        <f t="shared" si="1"/>
        <v>8.8510244730833598</v>
      </c>
      <c r="T36" s="40">
        <f t="shared" si="1"/>
        <v>8.4586522348657969</v>
      </c>
      <c r="U36" s="40">
        <f t="shared" si="1"/>
        <v>8.9964251648423783</v>
      </c>
      <c r="V36" s="40">
        <f t="shared" si="2"/>
        <v>8.6491312448359956</v>
      </c>
      <c r="W36" s="40">
        <f t="shared" si="2"/>
        <v>8.3036987841854781</v>
      </c>
    </row>
    <row r="37" spans="1:23" s="41" customFormat="1" ht="18" customHeight="1" x14ac:dyDescent="0.15">
      <c r="A37" s="24" t="s">
        <v>104</v>
      </c>
      <c r="B37" s="40" t="e">
        <f t="shared" si="3"/>
        <v>#DIV/0!</v>
      </c>
      <c r="C37" s="40" t="e">
        <f t="shared" si="3"/>
        <v>#DIV/0!</v>
      </c>
      <c r="D37" s="40">
        <f t="shared" si="3"/>
        <v>0.72505701569117287</v>
      </c>
      <c r="E37" s="40">
        <f t="shared" si="3"/>
        <v>0.6731412431664735</v>
      </c>
      <c r="F37" s="40">
        <f t="shared" si="3"/>
        <v>0.70365695843521059</v>
      </c>
      <c r="G37" s="40">
        <f t="shared" si="3"/>
        <v>0.70750118300301257</v>
      </c>
      <c r="H37" s="40">
        <f t="shared" si="3"/>
        <v>0.68029308459384386</v>
      </c>
      <c r="I37" s="40">
        <f t="shared" si="3"/>
        <v>0.70729965878172629</v>
      </c>
      <c r="J37" s="40">
        <f t="shared" si="3"/>
        <v>0.63443487458259151</v>
      </c>
      <c r="K37" s="40">
        <f t="shared" si="3"/>
        <v>0.51653246474141601</v>
      </c>
      <c r="L37" s="40">
        <f t="shared" si="3"/>
        <v>0.45594626621847639</v>
      </c>
      <c r="M37" s="40">
        <f t="shared" si="1"/>
        <v>0.58577534955021981</v>
      </c>
      <c r="N37" s="40">
        <f t="shared" si="1"/>
        <v>0.621406287307115</v>
      </c>
      <c r="O37" s="40">
        <f t="shared" si="1"/>
        <v>0.53996761059417087</v>
      </c>
      <c r="P37" s="40">
        <f t="shared" si="1"/>
        <v>0.43181229800810161</v>
      </c>
      <c r="Q37" s="40">
        <f t="shared" si="1"/>
        <v>0.46546747883350426</v>
      </c>
      <c r="R37" s="40">
        <f t="shared" si="1"/>
        <v>0.40520820447512063</v>
      </c>
      <c r="S37" s="40">
        <f t="shared" si="1"/>
        <v>0.35865087943094903</v>
      </c>
      <c r="T37" s="40">
        <f t="shared" si="1"/>
        <v>0.30958758294332372</v>
      </c>
      <c r="U37" s="40">
        <f t="shared" si="1"/>
        <v>0.28429917858258114</v>
      </c>
      <c r="V37" s="40">
        <f t="shared" si="2"/>
        <v>0.59511067574985832</v>
      </c>
      <c r="W37" s="40">
        <f t="shared" si="2"/>
        <v>0.92998909078836534</v>
      </c>
    </row>
    <row r="38" spans="1:23" s="41" customFormat="1" ht="18" customHeight="1" x14ac:dyDescent="0.15">
      <c r="A38" s="24" t="s">
        <v>105</v>
      </c>
      <c r="B38" s="40" t="e">
        <f t="shared" si="3"/>
        <v>#DIV/0!</v>
      </c>
      <c r="C38" s="40" t="e">
        <f t="shared" si="3"/>
        <v>#DIV/0!</v>
      </c>
      <c r="D38" s="40">
        <f t="shared" si="3"/>
        <v>4.4455499404650123</v>
      </c>
      <c r="E38" s="40">
        <f t="shared" si="3"/>
        <v>4.9483684507786876</v>
      </c>
      <c r="F38" s="40">
        <f t="shared" si="3"/>
        <v>6.9427361508184919</v>
      </c>
      <c r="G38" s="40">
        <f t="shared" si="3"/>
        <v>4.9371380560833806</v>
      </c>
      <c r="H38" s="40">
        <f t="shared" si="3"/>
        <v>5.4803631626687315</v>
      </c>
      <c r="I38" s="40">
        <f t="shared" si="3"/>
        <v>6.3167088365858648</v>
      </c>
      <c r="J38" s="40">
        <f t="shared" si="3"/>
        <v>6.0788566192931617</v>
      </c>
      <c r="K38" s="40">
        <f t="shared" si="3"/>
        <v>4.3680435472166819</v>
      </c>
      <c r="L38" s="40">
        <f t="shared" si="3"/>
        <v>3.8589215830843244</v>
      </c>
      <c r="M38" s="40">
        <f t="shared" si="1"/>
        <v>3.6022053903377516</v>
      </c>
      <c r="N38" s="40">
        <f t="shared" si="1"/>
        <v>3.4485206855105033</v>
      </c>
      <c r="O38" s="40">
        <f t="shared" si="1"/>
        <v>3.3473989766576553</v>
      </c>
      <c r="P38" s="40">
        <f t="shared" si="1"/>
        <v>2.9042069418555045</v>
      </c>
      <c r="Q38" s="40">
        <f t="shared" si="1"/>
        <v>3.4189685791696061</v>
      </c>
      <c r="R38" s="40">
        <f t="shared" si="1"/>
        <v>3.3232264095064878</v>
      </c>
      <c r="S38" s="40">
        <f t="shared" si="1"/>
        <v>2.5352339365061303</v>
      </c>
      <c r="T38" s="40">
        <f t="shared" si="1"/>
        <v>2.4930651571512041</v>
      </c>
      <c r="U38" s="40">
        <f t="shared" si="1"/>
        <v>1.9624804113038585</v>
      </c>
      <c r="V38" s="40">
        <f t="shared" si="2"/>
        <v>2.1065682101515386</v>
      </c>
      <c r="W38" s="40">
        <f t="shared" si="2"/>
        <v>1.905429963061452</v>
      </c>
    </row>
    <row r="39" spans="1:23" s="41" customFormat="1" ht="18" customHeight="1" x14ac:dyDescent="0.15">
      <c r="A39" s="24" t="s">
        <v>106</v>
      </c>
      <c r="B39" s="40" t="e">
        <f t="shared" si="3"/>
        <v>#DIV/0!</v>
      </c>
      <c r="C39" s="40" t="e">
        <f t="shared" si="3"/>
        <v>#DIV/0!</v>
      </c>
      <c r="D39" s="40">
        <f t="shared" si="3"/>
        <v>3.3607714459099212</v>
      </c>
      <c r="E39" s="40">
        <f t="shared" si="3"/>
        <v>3.9008309464141679</v>
      </c>
      <c r="F39" s="40">
        <f t="shared" si="3"/>
        <v>4.54261431006283</v>
      </c>
      <c r="G39" s="40">
        <f t="shared" si="3"/>
        <v>4.6005685108809278</v>
      </c>
      <c r="H39" s="40">
        <f t="shared" si="3"/>
        <v>6.4181999542231933</v>
      </c>
      <c r="I39" s="40">
        <f t="shared" si="3"/>
        <v>5.0894309205749906</v>
      </c>
      <c r="J39" s="40">
        <f t="shared" si="3"/>
        <v>5.0003480166267344</v>
      </c>
      <c r="K39" s="40">
        <f t="shared" si="3"/>
        <v>5.9668502445339735</v>
      </c>
      <c r="L39" s="40">
        <f t="shared" si="3"/>
        <v>4.6217818991555779</v>
      </c>
      <c r="M39" s="40">
        <f t="shared" si="1"/>
        <v>4.928434808553626</v>
      </c>
      <c r="N39" s="40">
        <f t="shared" si="1"/>
        <v>4.9733118298218688</v>
      </c>
      <c r="O39" s="40">
        <f t="shared" si="1"/>
        <v>5.1342296049427905</v>
      </c>
      <c r="P39" s="40">
        <f t="shared" si="1"/>
        <v>6.9939029458066919</v>
      </c>
      <c r="Q39" s="40">
        <f t="shared" si="1"/>
        <v>6.3250226933151659</v>
      </c>
      <c r="R39" s="40">
        <f t="shared" si="1"/>
        <v>5.9223126401302828</v>
      </c>
      <c r="S39" s="40">
        <f t="shared" si="1"/>
        <v>5.5530524493595346</v>
      </c>
      <c r="T39" s="40">
        <f t="shared" si="1"/>
        <v>5.2592647764941365</v>
      </c>
      <c r="U39" s="40">
        <f t="shared" si="1"/>
        <v>5.4014289121393295</v>
      </c>
      <c r="V39" s="40">
        <f t="shared" si="2"/>
        <v>4.6765133023851995</v>
      </c>
      <c r="W39" s="40">
        <f t="shared" si="2"/>
        <v>4.2346893286756604</v>
      </c>
    </row>
    <row r="40" spans="1:23" s="41" customFormat="1" ht="18" customHeight="1" x14ac:dyDescent="0.15">
      <c r="A40" s="24" t="s">
        <v>107</v>
      </c>
      <c r="B40" s="40" t="e">
        <f t="shared" si="3"/>
        <v>#DIV/0!</v>
      </c>
      <c r="C40" s="40" t="e">
        <f t="shared" si="3"/>
        <v>#DIV/0!</v>
      </c>
      <c r="D40" s="40">
        <f t="shared" si="3"/>
        <v>24.560092926479978</v>
      </c>
      <c r="E40" s="40">
        <f t="shared" si="3"/>
        <v>25.552983896976333</v>
      </c>
      <c r="F40" s="40">
        <f t="shared" si="3"/>
        <v>23.667837481167481</v>
      </c>
      <c r="G40" s="40">
        <f t="shared" si="3"/>
        <v>26.941763940390128</v>
      </c>
      <c r="H40" s="40">
        <f t="shared" si="3"/>
        <v>25.143167811557799</v>
      </c>
      <c r="I40" s="40">
        <f t="shared" si="3"/>
        <v>22.000676836626067</v>
      </c>
      <c r="J40" s="40">
        <f t="shared" si="3"/>
        <v>22.291357263716169</v>
      </c>
      <c r="K40" s="40">
        <f t="shared" si="3"/>
        <v>22.34654081068868</v>
      </c>
      <c r="L40" s="40">
        <f t="shared" si="3"/>
        <v>20.358660788767864</v>
      </c>
      <c r="M40" s="40">
        <f t="shared" si="1"/>
        <v>20.606682154657758</v>
      </c>
      <c r="N40" s="40">
        <f t="shared" si="1"/>
        <v>18.799592099074118</v>
      </c>
      <c r="O40" s="40">
        <f t="shared" si="1"/>
        <v>16.985585418969588</v>
      </c>
      <c r="P40" s="40">
        <f t="shared" si="1"/>
        <v>18.594052194979582</v>
      </c>
      <c r="Q40" s="40">
        <f t="shared" si="1"/>
        <v>14.911336096385453</v>
      </c>
      <c r="R40" s="40">
        <f t="shared" si="1"/>
        <v>13.435061505967397</v>
      </c>
      <c r="S40" s="40">
        <f t="shared" si="1"/>
        <v>13.502883547810541</v>
      </c>
      <c r="T40" s="40">
        <f t="shared" si="1"/>
        <v>13.312545677883902</v>
      </c>
      <c r="U40" s="40">
        <f t="shared" si="1"/>
        <v>12.242037863830999</v>
      </c>
      <c r="V40" s="40">
        <f t="shared" si="2"/>
        <v>13.184759780100203</v>
      </c>
      <c r="W40" s="40">
        <f t="shared" si="2"/>
        <v>11.412730216997593</v>
      </c>
    </row>
    <row r="41" spans="1:23" s="41" customFormat="1" ht="18" customHeight="1" x14ac:dyDescent="0.15">
      <c r="A41" s="24" t="s">
        <v>108</v>
      </c>
      <c r="B41" s="40" t="e">
        <f t="shared" si="3"/>
        <v>#DIV/0!</v>
      </c>
      <c r="C41" s="40" t="e">
        <f t="shared" si="3"/>
        <v>#DIV/0!</v>
      </c>
      <c r="D41" s="40">
        <f t="shared" si="3"/>
        <v>2.8397196697837792</v>
      </c>
      <c r="E41" s="40">
        <f t="shared" si="3"/>
        <v>2.8837740067535558</v>
      </c>
      <c r="F41" s="40">
        <f t="shared" si="3"/>
        <v>3.1021997513557666</v>
      </c>
      <c r="G41" s="40">
        <f t="shared" si="3"/>
        <v>3.0249263186494875</v>
      </c>
      <c r="H41" s="40">
        <f t="shared" si="3"/>
        <v>3.2223707299705278</v>
      </c>
      <c r="I41" s="40">
        <f t="shared" si="3"/>
        <v>3.4108164092766997</v>
      </c>
      <c r="J41" s="40">
        <f t="shared" si="3"/>
        <v>3.4547435681507368</v>
      </c>
      <c r="K41" s="40">
        <f t="shared" si="3"/>
        <v>3.7247986725959441</v>
      </c>
      <c r="L41" s="40">
        <f t="shared" si="3"/>
        <v>3.6336182117963469</v>
      </c>
      <c r="M41" s="40">
        <f t="shared" si="1"/>
        <v>3.6034604784836164</v>
      </c>
      <c r="N41" s="40">
        <f t="shared" si="1"/>
        <v>3.5041563701479568</v>
      </c>
      <c r="O41" s="40">
        <f t="shared" si="1"/>
        <v>3.6073273117166718</v>
      </c>
      <c r="P41" s="40">
        <f t="shared" si="1"/>
        <v>3.3179330239457467</v>
      </c>
      <c r="Q41" s="40">
        <f t="shared" si="1"/>
        <v>3.6640298646679406</v>
      </c>
      <c r="R41" s="40">
        <f t="shared" si="1"/>
        <v>3.6647087845946515</v>
      </c>
      <c r="S41" s="40">
        <f t="shared" si="1"/>
        <v>3.7761794583038149</v>
      </c>
      <c r="T41" s="40">
        <f t="shared" si="1"/>
        <v>3.9735685346631264</v>
      </c>
      <c r="U41" s="40">
        <f t="shared" si="1"/>
        <v>3.8757722276073276</v>
      </c>
      <c r="V41" s="40">
        <f t="shared" si="2"/>
        <v>3.6559711535299488</v>
      </c>
      <c r="W41" s="40">
        <f t="shared" si="2"/>
        <v>4.0948695961194073</v>
      </c>
    </row>
    <row r="42" spans="1:23" s="41" customFormat="1" ht="18" customHeight="1" x14ac:dyDescent="0.15">
      <c r="A42" s="24" t="s">
        <v>109</v>
      </c>
      <c r="B42" s="40" t="e">
        <f t="shared" si="3"/>
        <v>#DIV/0!</v>
      </c>
      <c r="C42" s="40" t="e">
        <f t="shared" si="3"/>
        <v>#DIV/0!</v>
      </c>
      <c r="D42" s="40">
        <f t="shared" si="3"/>
        <v>15.416841778332449</v>
      </c>
      <c r="E42" s="40">
        <f t="shared" si="3"/>
        <v>19.162437263887551</v>
      </c>
      <c r="F42" s="40">
        <f t="shared" si="3"/>
        <v>14.751422134408696</v>
      </c>
      <c r="G42" s="40">
        <f t="shared" si="3"/>
        <v>12.240014363394872</v>
      </c>
      <c r="H42" s="40">
        <f t="shared" si="3"/>
        <v>11.701315941914318</v>
      </c>
      <c r="I42" s="40">
        <f t="shared" si="3"/>
        <v>12.488777722077707</v>
      </c>
      <c r="J42" s="40">
        <f t="shared" si="3"/>
        <v>12.425389352766912</v>
      </c>
      <c r="K42" s="40">
        <f t="shared" si="3"/>
        <v>12.498725958074731</v>
      </c>
      <c r="L42" s="40">
        <f t="shared" si="3"/>
        <v>11.319928837176995</v>
      </c>
      <c r="M42" s="40">
        <f t="shared" si="1"/>
        <v>13.053239204918221</v>
      </c>
      <c r="N42" s="40">
        <f t="shared" si="1"/>
        <v>14.316182668359376</v>
      </c>
      <c r="O42" s="40">
        <f t="shared" si="1"/>
        <v>12.430208362756453</v>
      </c>
      <c r="P42" s="40">
        <f t="shared" si="1"/>
        <v>12.522465287223996</v>
      </c>
      <c r="Q42" s="40">
        <f t="shared" si="1"/>
        <v>11.860473669701319</v>
      </c>
      <c r="R42" s="40">
        <f t="shared" si="1"/>
        <v>13.687489835072189</v>
      </c>
      <c r="S42" s="40">
        <f t="shared" si="1"/>
        <v>12.152983828738973</v>
      </c>
      <c r="T42" s="40">
        <f t="shared" si="1"/>
        <v>10.244324854361068</v>
      </c>
      <c r="U42" s="40">
        <f t="shared" si="1"/>
        <v>10.622862993266155</v>
      </c>
      <c r="V42" s="40">
        <f t="shared" si="2"/>
        <v>11.872370686443039</v>
      </c>
      <c r="W42" s="40">
        <f t="shared" si="2"/>
        <v>12.233466249050053</v>
      </c>
    </row>
    <row r="43" spans="1:23" s="41" customFormat="1" ht="18" customHeight="1" x14ac:dyDescent="0.15">
      <c r="A43" s="24" t="s">
        <v>110</v>
      </c>
      <c r="B43" s="40" t="e">
        <f t="shared" si="3"/>
        <v>#DIV/0!</v>
      </c>
      <c r="C43" s="40" t="e">
        <f t="shared" si="3"/>
        <v>#DIV/0!</v>
      </c>
      <c r="D43" s="40">
        <f t="shared" si="3"/>
        <v>0.14011077851709711</v>
      </c>
      <c r="E43" s="40">
        <f t="shared" si="3"/>
        <v>0</v>
      </c>
      <c r="F43" s="40">
        <f t="shared" si="3"/>
        <v>3.4572836810725142E-2</v>
      </c>
      <c r="G43" s="40">
        <f t="shared" si="3"/>
        <v>0.14746981060660663</v>
      </c>
      <c r="H43" s="40">
        <f t="shared" si="3"/>
        <v>0.16081335778530678</v>
      </c>
      <c r="I43" s="40">
        <f t="shared" si="3"/>
        <v>2.9803426613302288E-2</v>
      </c>
      <c r="J43" s="40">
        <f t="shared" si="3"/>
        <v>1.9516005324146747E-2</v>
      </c>
      <c r="K43" s="40">
        <f t="shared" si="3"/>
        <v>0.13690048159797399</v>
      </c>
      <c r="L43" s="40">
        <f t="shared" si="3"/>
        <v>8.5199176193524767E-2</v>
      </c>
      <c r="M43" s="40">
        <f t="shared" si="1"/>
        <v>0.13634702367939505</v>
      </c>
      <c r="N43" s="40">
        <f t="shared" si="1"/>
        <v>0.15267735505098173</v>
      </c>
      <c r="O43" s="40">
        <f t="shared" si="1"/>
        <v>0.32064345222752699</v>
      </c>
      <c r="P43" s="40">
        <f t="shared" si="1"/>
        <v>3.4926681686399383E-2</v>
      </c>
      <c r="Q43" s="40">
        <f t="shared" si="1"/>
        <v>0</v>
      </c>
      <c r="R43" s="40">
        <f t="shared" si="1"/>
        <v>9.3808209616356986E-4</v>
      </c>
      <c r="S43" s="40">
        <f t="shared" si="1"/>
        <v>0</v>
      </c>
      <c r="T43" s="40">
        <f t="shared" si="1"/>
        <v>0</v>
      </c>
      <c r="U43" s="40">
        <f t="shared" si="1"/>
        <v>9.7180079358702952E-3</v>
      </c>
      <c r="V43" s="40">
        <f t="shared" si="2"/>
        <v>0</v>
      </c>
      <c r="W43" s="40">
        <f t="shared" si="2"/>
        <v>5.9589951392716002E-3</v>
      </c>
    </row>
    <row r="44" spans="1:23" s="41" customFormat="1" ht="18" customHeight="1" x14ac:dyDescent="0.15">
      <c r="A44" s="24" t="s">
        <v>111</v>
      </c>
      <c r="B44" s="40" t="e">
        <f t="shared" si="3"/>
        <v>#DIV/0!</v>
      </c>
      <c r="C44" s="40" t="e">
        <f t="shared" si="3"/>
        <v>#DIV/0!</v>
      </c>
      <c r="D44" s="40">
        <f t="shared" si="3"/>
        <v>8.0432698990058142</v>
      </c>
      <c r="E44" s="40">
        <f t="shared" si="3"/>
        <v>8.248081781090665</v>
      </c>
      <c r="F44" s="40">
        <f t="shared" si="3"/>
        <v>8.943667575335482</v>
      </c>
      <c r="G44" s="40">
        <f t="shared" si="3"/>
        <v>8.8985903888162596</v>
      </c>
      <c r="H44" s="40">
        <f t="shared" si="3"/>
        <v>9.5719212978007349</v>
      </c>
      <c r="I44" s="40">
        <f t="shared" si="3"/>
        <v>10.212445663264894</v>
      </c>
      <c r="J44" s="40">
        <f t="shared" si="3"/>
        <v>10.714253080172766</v>
      </c>
      <c r="K44" s="40">
        <f t="shared" si="3"/>
        <v>10.951021639323628</v>
      </c>
      <c r="L44" s="40">
        <f t="shared" si="3"/>
        <v>9.9228493113451908</v>
      </c>
      <c r="M44" s="40">
        <f t="shared" si="1"/>
        <v>10.994528578324397</v>
      </c>
      <c r="N44" s="40">
        <f t="shared" si="1"/>
        <v>11.08506800113042</v>
      </c>
      <c r="O44" s="40">
        <f t="shared" si="1"/>
        <v>11.320071778100523</v>
      </c>
      <c r="P44" s="40">
        <f t="shared" si="1"/>
        <v>10.658239637523248</v>
      </c>
      <c r="Q44" s="40">
        <f t="shared" si="1"/>
        <v>13.003631045723413</v>
      </c>
      <c r="R44" s="40">
        <f t="shared" si="1"/>
        <v>11.238590092664523</v>
      </c>
      <c r="S44" s="40">
        <f t="shared" si="1"/>
        <v>11.553477436010308</v>
      </c>
      <c r="T44" s="40">
        <f t="shared" si="1"/>
        <v>12.23118264018651</v>
      </c>
      <c r="U44" s="40">
        <f t="shared" si="1"/>
        <v>11.95333224749883</v>
      </c>
      <c r="V44" s="40">
        <f t="shared" si="2"/>
        <v>10.179254454338494</v>
      </c>
      <c r="W44" s="40">
        <f t="shared" si="2"/>
        <v>9.7582878469905019</v>
      </c>
    </row>
    <row r="45" spans="1:23" s="41" customFormat="1" ht="18" customHeight="1" x14ac:dyDescent="0.15">
      <c r="A45" s="24" t="s">
        <v>81</v>
      </c>
      <c r="B45" s="40" t="e">
        <f t="shared" si="3"/>
        <v>#DIV/0!</v>
      </c>
      <c r="C45" s="40" t="e">
        <f t="shared" si="3"/>
        <v>#DIV/0!</v>
      </c>
      <c r="D45" s="40">
        <f t="shared" si="3"/>
        <v>0.96998816591847903</v>
      </c>
      <c r="E45" s="40">
        <f t="shared" si="3"/>
        <v>1.6160407781249446</v>
      </c>
      <c r="F45" s="40">
        <f t="shared" si="3"/>
        <v>1.4347276119926617</v>
      </c>
      <c r="G45" s="40">
        <f t="shared" si="3"/>
        <v>1.5220427725154493</v>
      </c>
      <c r="H45" s="40">
        <f t="shared" si="3"/>
        <v>0.93127205834564886</v>
      </c>
      <c r="I45" s="40">
        <f t="shared" si="3"/>
        <v>1.3935704469185806</v>
      </c>
      <c r="J45" s="40">
        <f t="shared" si="3"/>
        <v>0.23068595148817436</v>
      </c>
      <c r="K45" s="40">
        <f t="shared" si="3"/>
        <v>0.17381545332431622</v>
      </c>
      <c r="L45" s="40">
        <f t="shared" si="3"/>
        <v>1.4609427214462389</v>
      </c>
      <c r="M45" s="40">
        <f t="shared" si="1"/>
        <v>4.353151211472743E-2</v>
      </c>
      <c r="N45" s="40">
        <f t="shared" si="1"/>
        <v>0.14615701362802683</v>
      </c>
      <c r="O45" s="40">
        <f t="shared" si="1"/>
        <v>0.14299389862552447</v>
      </c>
      <c r="P45" s="40">
        <f t="shared" si="1"/>
        <v>0.59291063106775055</v>
      </c>
      <c r="Q45" s="40">
        <f t="shared" si="1"/>
        <v>0</v>
      </c>
      <c r="R45" s="40">
        <f t="shared" si="1"/>
        <v>0</v>
      </c>
      <c r="S45" s="40">
        <f t="shared" si="1"/>
        <v>0</v>
      </c>
      <c r="T45" s="40">
        <f t="shared" si="1"/>
        <v>0</v>
      </c>
      <c r="U45" s="40">
        <f t="shared" si="1"/>
        <v>0</v>
      </c>
      <c r="V45" s="40">
        <f t="shared" si="2"/>
        <v>0.31023875396819434</v>
      </c>
      <c r="W45" s="40">
        <f t="shared" si="2"/>
        <v>0</v>
      </c>
    </row>
    <row r="46" spans="1:23" s="41" customFormat="1" ht="18" customHeight="1" x14ac:dyDescent="0.15">
      <c r="A46" s="24" t="s">
        <v>113</v>
      </c>
      <c r="B46" s="40" t="e">
        <f t="shared" si="3"/>
        <v>#DIV/0!</v>
      </c>
      <c r="C46" s="40" t="e">
        <f t="shared" si="3"/>
        <v>#DIV/0!</v>
      </c>
      <c r="D46" s="40">
        <f t="shared" si="3"/>
        <v>0</v>
      </c>
      <c r="E46" s="40">
        <f t="shared" si="3"/>
        <v>0</v>
      </c>
      <c r="F46" s="40">
        <f t="shared" si="3"/>
        <v>0</v>
      </c>
      <c r="G46" s="40">
        <f t="shared" si="3"/>
        <v>0</v>
      </c>
      <c r="H46" s="40">
        <f t="shared" si="3"/>
        <v>0</v>
      </c>
      <c r="I46" s="40">
        <f t="shared" si="3"/>
        <v>0</v>
      </c>
      <c r="J46" s="40">
        <f t="shared" si="3"/>
        <v>0</v>
      </c>
      <c r="K46" s="40">
        <f t="shared" si="3"/>
        <v>0</v>
      </c>
      <c r="L46" s="40">
        <f t="shared" si="3"/>
        <v>0</v>
      </c>
      <c r="M46" s="40">
        <f t="shared" si="1"/>
        <v>0</v>
      </c>
      <c r="N46" s="40">
        <f t="shared" si="1"/>
        <v>0</v>
      </c>
      <c r="O46" s="40">
        <f t="shared" si="1"/>
        <v>0</v>
      </c>
      <c r="P46" s="40">
        <f t="shared" si="1"/>
        <v>0</v>
      </c>
      <c r="Q46" s="40">
        <f t="shared" si="1"/>
        <v>2.3059382868654102E-6</v>
      </c>
      <c r="R46" s="40">
        <f t="shared" si="1"/>
        <v>2.27689829165915E-6</v>
      </c>
      <c r="S46" s="40">
        <f t="shared" si="1"/>
        <v>2.3482520210759373E-6</v>
      </c>
      <c r="T46" s="40">
        <f t="shared" si="1"/>
        <v>2.4104424222439482E-6</v>
      </c>
      <c r="U46" s="40">
        <f t="shared" si="1"/>
        <v>2.4331517115348764E-6</v>
      </c>
      <c r="V46" s="40">
        <f t="shared" si="2"/>
        <v>0</v>
      </c>
      <c r="W46" s="40">
        <f t="shared" si="2"/>
        <v>0</v>
      </c>
    </row>
    <row r="47" spans="1:23" s="41" customFormat="1" ht="18" customHeight="1" x14ac:dyDescent="0.15">
      <c r="A47" s="24" t="s">
        <v>112</v>
      </c>
      <c r="B47" s="40" t="e">
        <f t="shared" si="3"/>
        <v>#DIV/0!</v>
      </c>
      <c r="C47" s="40" t="e">
        <f t="shared" si="3"/>
        <v>#DIV/0!</v>
      </c>
      <c r="D47" s="40">
        <f t="shared" si="3"/>
        <v>0</v>
      </c>
      <c r="E47" s="40">
        <f t="shared" si="3"/>
        <v>0</v>
      </c>
      <c r="F47" s="40">
        <f t="shared" si="3"/>
        <v>0</v>
      </c>
      <c r="G47" s="40">
        <f t="shared" si="3"/>
        <v>0</v>
      </c>
      <c r="H47" s="40">
        <f t="shared" si="3"/>
        <v>0</v>
      </c>
      <c r="I47" s="40">
        <f t="shared" si="3"/>
        <v>0</v>
      </c>
      <c r="J47" s="40">
        <f t="shared" si="3"/>
        <v>0</v>
      </c>
      <c r="K47" s="40">
        <f t="shared" si="3"/>
        <v>0</v>
      </c>
      <c r="L47" s="40">
        <f t="shared" si="3"/>
        <v>0</v>
      </c>
      <c r="M47" s="40">
        <f t="shared" si="1"/>
        <v>0</v>
      </c>
      <c r="N47" s="40">
        <f t="shared" si="1"/>
        <v>0</v>
      </c>
      <c r="O47" s="40">
        <f t="shared" si="1"/>
        <v>0</v>
      </c>
      <c r="P47" s="40">
        <f t="shared" si="1"/>
        <v>0</v>
      </c>
      <c r="Q47" s="40">
        <f t="shared" si="1"/>
        <v>2.3059382868654102E-6</v>
      </c>
      <c r="R47" s="40">
        <f t="shared" si="1"/>
        <v>2.27689829165915E-6</v>
      </c>
      <c r="S47" s="40">
        <f t="shared" si="1"/>
        <v>2.3482520210759373E-6</v>
      </c>
      <c r="T47" s="40">
        <f t="shared" si="1"/>
        <v>2.4104424222439482E-6</v>
      </c>
      <c r="U47" s="40">
        <f t="shared" si="1"/>
        <v>2.4331517115348764E-6</v>
      </c>
      <c r="V47" s="40">
        <f t="shared" si="2"/>
        <v>0</v>
      </c>
      <c r="W47" s="40">
        <f t="shared" si="2"/>
        <v>0</v>
      </c>
    </row>
    <row r="48" spans="1:23" s="41" customFormat="1" ht="18" customHeight="1" x14ac:dyDescent="0.15">
      <c r="A48" s="24" t="s">
        <v>114</v>
      </c>
      <c r="B48" s="40" t="e">
        <f t="shared" ref="B48:U48" si="4">SUM(B33:B47)</f>
        <v>#DIV/0!</v>
      </c>
      <c r="C48" s="37" t="e">
        <f t="shared" si="4"/>
        <v>#DIV/0!</v>
      </c>
      <c r="D48" s="37">
        <f t="shared" si="4"/>
        <v>99.999999999999986</v>
      </c>
      <c r="E48" s="37">
        <f t="shared" si="4"/>
        <v>99.999999999999986</v>
      </c>
      <c r="F48" s="37">
        <f t="shared" si="4"/>
        <v>100</v>
      </c>
      <c r="G48" s="37">
        <f t="shared" si="4"/>
        <v>100</v>
      </c>
      <c r="H48" s="37">
        <f t="shared" si="4"/>
        <v>100</v>
      </c>
      <c r="I48" s="37">
        <f t="shared" si="4"/>
        <v>100</v>
      </c>
      <c r="J48" s="37">
        <f t="shared" si="4"/>
        <v>99.999999999999986</v>
      </c>
      <c r="K48" s="37">
        <f t="shared" si="4"/>
        <v>100.00000000000001</v>
      </c>
      <c r="L48" s="37">
        <f t="shared" si="4"/>
        <v>100.00000000000003</v>
      </c>
      <c r="M48" s="37">
        <f t="shared" si="4"/>
        <v>99.999999999999972</v>
      </c>
      <c r="N48" s="37">
        <f t="shared" si="4"/>
        <v>100</v>
      </c>
      <c r="O48" s="37">
        <f t="shared" si="4"/>
        <v>100</v>
      </c>
      <c r="P48" s="37">
        <f t="shared" si="4"/>
        <v>100.00000000000001</v>
      </c>
      <c r="Q48" s="37">
        <f t="shared" si="4"/>
        <v>99.999999999999986</v>
      </c>
      <c r="R48" s="37">
        <f t="shared" si="4"/>
        <v>100</v>
      </c>
      <c r="S48" s="37">
        <f t="shared" si="4"/>
        <v>100</v>
      </c>
      <c r="T48" s="37">
        <f t="shared" si="4"/>
        <v>100</v>
      </c>
      <c r="U48" s="37">
        <f t="shared" si="4"/>
        <v>100</v>
      </c>
      <c r="V48" s="37">
        <f>SUM(V33:V47)</f>
        <v>99.999999999999986</v>
      </c>
      <c r="W48" s="37">
        <f>SUM(W33:W47)</f>
        <v>99.999999999999986</v>
      </c>
    </row>
    <row r="49" spans="10:11" s="41" customFormat="1" ht="18" customHeight="1" x14ac:dyDescent="0.15">
      <c r="J49" s="42"/>
      <c r="K49" s="42"/>
    </row>
    <row r="50" spans="10:11" s="41" customFormat="1" ht="18" customHeight="1" x14ac:dyDescent="0.15">
      <c r="J50" s="42"/>
      <c r="K50" s="42"/>
    </row>
    <row r="51" spans="10:11" s="41" customFormat="1" ht="18" customHeight="1" x14ac:dyDescent="0.15">
      <c r="J51" s="42"/>
      <c r="K51" s="42"/>
    </row>
    <row r="52" spans="10:11" s="41" customFormat="1" ht="18" customHeight="1" x14ac:dyDescent="0.15">
      <c r="J52" s="42"/>
      <c r="K52" s="42"/>
    </row>
    <row r="53" spans="10:11" s="41" customFormat="1" ht="18" customHeight="1" x14ac:dyDescent="0.15">
      <c r="J53" s="42"/>
      <c r="K53" s="42"/>
    </row>
    <row r="54" spans="10:11" s="41" customFormat="1" ht="18" customHeight="1" x14ac:dyDescent="0.15">
      <c r="J54" s="42"/>
      <c r="K54" s="42"/>
    </row>
    <row r="55" spans="10:11" s="41" customFormat="1" ht="18" customHeight="1" x14ac:dyDescent="0.15">
      <c r="J55" s="42"/>
      <c r="K55" s="42"/>
    </row>
    <row r="56" spans="10:11" s="41" customFormat="1" ht="18" customHeight="1" x14ac:dyDescent="0.15">
      <c r="J56" s="42"/>
      <c r="K56" s="42"/>
    </row>
    <row r="57" spans="10:11" s="41" customFormat="1" ht="18" customHeight="1" x14ac:dyDescent="0.15">
      <c r="J57" s="42"/>
      <c r="K57" s="42"/>
    </row>
    <row r="58" spans="10:11" s="41" customFormat="1" ht="18" customHeight="1" x14ac:dyDescent="0.15">
      <c r="J58" s="42"/>
      <c r="K58" s="42"/>
    </row>
    <row r="59" spans="10:11" s="41" customFormat="1" ht="18" customHeight="1" x14ac:dyDescent="0.15">
      <c r="J59" s="42"/>
      <c r="K59" s="42"/>
    </row>
    <row r="60" spans="10:11" s="41" customFormat="1" ht="18" customHeight="1" x14ac:dyDescent="0.15">
      <c r="J60" s="42"/>
      <c r="K60" s="42"/>
    </row>
    <row r="61" spans="10:11" s="41" customFormat="1" ht="18" customHeight="1" x14ac:dyDescent="0.15">
      <c r="J61" s="42"/>
      <c r="K61" s="42"/>
    </row>
    <row r="62" spans="10:11" s="41" customFormat="1" ht="18" customHeight="1" x14ac:dyDescent="0.15">
      <c r="J62" s="42"/>
      <c r="K62" s="42"/>
    </row>
    <row r="63" spans="10:11" s="41" customFormat="1" ht="18" customHeight="1" x14ac:dyDescent="0.15">
      <c r="J63" s="42"/>
      <c r="K63" s="42"/>
    </row>
    <row r="64" spans="10:11" s="41" customFormat="1" ht="18" customHeight="1" x14ac:dyDescent="0.15">
      <c r="J64" s="42"/>
      <c r="K64" s="42"/>
    </row>
    <row r="65" spans="10:11" s="41" customFormat="1" ht="18" customHeight="1" x14ac:dyDescent="0.15">
      <c r="J65" s="42"/>
      <c r="K65" s="42"/>
    </row>
    <row r="66" spans="10:11" s="41" customFormat="1" ht="18" customHeight="1" x14ac:dyDescent="0.15">
      <c r="J66" s="42"/>
      <c r="K66" s="42"/>
    </row>
    <row r="67" spans="10:11" s="41" customFormat="1" ht="18" customHeight="1" x14ac:dyDescent="0.15">
      <c r="J67" s="42"/>
      <c r="K67" s="42"/>
    </row>
    <row r="68" spans="10:11" s="41" customFormat="1" ht="18" customHeight="1" x14ac:dyDescent="0.15">
      <c r="J68" s="42"/>
      <c r="K68" s="42"/>
    </row>
    <row r="69" spans="10:11" s="41" customFormat="1" ht="18" customHeight="1" x14ac:dyDescent="0.15">
      <c r="J69" s="42"/>
      <c r="K69" s="42"/>
    </row>
    <row r="70" spans="10:11" s="41" customFormat="1" ht="18" customHeight="1" x14ac:dyDescent="0.15">
      <c r="J70" s="42"/>
      <c r="K70" s="42"/>
    </row>
    <row r="71" spans="10:11" s="41" customFormat="1" ht="18" customHeight="1" x14ac:dyDescent="0.15">
      <c r="J71" s="42"/>
      <c r="K71" s="42"/>
    </row>
    <row r="72" spans="10:11" s="41" customFormat="1" ht="18" customHeight="1" x14ac:dyDescent="0.15">
      <c r="J72" s="42"/>
      <c r="K72" s="42"/>
    </row>
    <row r="73" spans="10:11" s="41" customFormat="1" ht="18" customHeight="1" x14ac:dyDescent="0.15">
      <c r="J73" s="42"/>
      <c r="K73" s="42"/>
    </row>
    <row r="74" spans="10:11" s="41" customFormat="1" ht="18" customHeight="1" x14ac:dyDescent="0.15">
      <c r="J74" s="42"/>
      <c r="K74" s="42"/>
    </row>
    <row r="75" spans="10:11" s="41" customFormat="1" ht="18" customHeight="1" x14ac:dyDescent="0.15">
      <c r="J75" s="42"/>
      <c r="K75" s="42"/>
    </row>
    <row r="76" spans="10:11" s="41" customFormat="1" ht="18" customHeight="1" x14ac:dyDescent="0.15">
      <c r="J76" s="42"/>
      <c r="K76" s="42"/>
    </row>
    <row r="77" spans="10:11" s="41" customFormat="1" ht="18" customHeight="1" x14ac:dyDescent="0.15">
      <c r="J77" s="42"/>
      <c r="K77" s="42"/>
    </row>
    <row r="78" spans="10:11" s="41" customFormat="1" ht="18" customHeight="1" x14ac:dyDescent="0.15">
      <c r="J78" s="42"/>
      <c r="K78" s="42"/>
    </row>
    <row r="79" spans="10:11" s="41" customFormat="1" ht="18" customHeight="1" x14ac:dyDescent="0.15">
      <c r="J79" s="42"/>
      <c r="K79" s="42"/>
    </row>
    <row r="80" spans="10:11" s="41" customFormat="1" ht="18" customHeight="1" x14ac:dyDescent="0.15">
      <c r="J80" s="42"/>
      <c r="K80" s="42"/>
    </row>
    <row r="81" spans="10:11" s="41" customFormat="1" ht="18" customHeight="1" x14ac:dyDescent="0.15">
      <c r="J81" s="42"/>
      <c r="K81" s="42"/>
    </row>
    <row r="82" spans="10:11" s="41" customFormat="1" ht="18" customHeight="1" x14ac:dyDescent="0.15">
      <c r="J82" s="42"/>
      <c r="K82" s="42"/>
    </row>
    <row r="83" spans="10:11" s="41" customFormat="1" ht="18" customHeight="1" x14ac:dyDescent="0.15">
      <c r="J83" s="42"/>
      <c r="K83" s="42"/>
    </row>
    <row r="84" spans="10:11" s="41" customFormat="1" ht="18" customHeight="1" x14ac:dyDescent="0.15">
      <c r="J84" s="42"/>
      <c r="K84" s="42"/>
    </row>
    <row r="85" spans="10:11" s="41" customFormat="1" ht="18" customHeight="1" x14ac:dyDescent="0.15">
      <c r="J85" s="42"/>
      <c r="K85" s="42"/>
    </row>
    <row r="86" spans="10:11" s="41" customFormat="1" ht="18" customHeight="1" x14ac:dyDescent="0.15">
      <c r="J86" s="42"/>
      <c r="K86" s="42"/>
    </row>
    <row r="87" spans="10:11" s="41" customFormat="1" ht="18" customHeight="1" x14ac:dyDescent="0.15">
      <c r="J87" s="42"/>
      <c r="K87" s="42"/>
    </row>
    <row r="88" spans="10:11" s="41" customFormat="1" ht="18" customHeight="1" x14ac:dyDescent="0.15">
      <c r="J88" s="42"/>
      <c r="K88" s="42"/>
    </row>
    <row r="89" spans="10:11" s="41" customFormat="1" ht="18" customHeight="1" x14ac:dyDescent="0.15">
      <c r="J89" s="42"/>
      <c r="K89" s="42"/>
    </row>
    <row r="90" spans="10:11" s="41" customFormat="1" ht="18" customHeight="1" x14ac:dyDescent="0.15">
      <c r="J90" s="42"/>
      <c r="K90" s="42"/>
    </row>
    <row r="91" spans="10:11" s="41" customFormat="1" ht="18" customHeight="1" x14ac:dyDescent="0.15">
      <c r="J91" s="42"/>
      <c r="K91" s="42"/>
    </row>
    <row r="92" spans="10:11" s="41" customFormat="1" ht="18" customHeight="1" x14ac:dyDescent="0.15">
      <c r="J92" s="42"/>
      <c r="K92" s="42"/>
    </row>
    <row r="93" spans="10:11" s="41" customFormat="1" ht="18" customHeight="1" x14ac:dyDescent="0.15">
      <c r="J93" s="42"/>
      <c r="K93" s="42"/>
    </row>
    <row r="94" spans="10:11" s="41" customFormat="1" ht="18" customHeight="1" x14ac:dyDescent="0.15">
      <c r="J94" s="42"/>
      <c r="K94" s="42"/>
    </row>
    <row r="95" spans="10:11" s="41" customFormat="1" ht="18" customHeight="1" x14ac:dyDescent="0.15">
      <c r="J95" s="42"/>
      <c r="K95" s="42"/>
    </row>
    <row r="96" spans="10:11" s="41" customFormat="1" ht="18" customHeight="1" x14ac:dyDescent="0.15">
      <c r="J96" s="42"/>
      <c r="K96" s="42"/>
    </row>
    <row r="97" spans="10:11" s="41" customFormat="1" ht="18" customHeight="1" x14ac:dyDescent="0.15">
      <c r="J97" s="42"/>
      <c r="K97" s="42"/>
    </row>
    <row r="98" spans="10:11" s="41" customFormat="1" ht="18" customHeight="1" x14ac:dyDescent="0.15">
      <c r="J98" s="42"/>
      <c r="K98" s="42"/>
    </row>
    <row r="99" spans="10:11" s="41" customFormat="1" ht="18" customHeight="1" x14ac:dyDescent="0.15">
      <c r="J99" s="42"/>
      <c r="K99" s="42"/>
    </row>
    <row r="100" spans="10:11" s="41" customFormat="1" ht="18" customHeight="1" x14ac:dyDescent="0.15">
      <c r="J100" s="42"/>
      <c r="K100" s="42"/>
    </row>
    <row r="101" spans="10:11" s="41" customFormat="1" ht="18" customHeight="1" x14ac:dyDescent="0.15">
      <c r="J101" s="42"/>
      <c r="K101" s="42"/>
    </row>
    <row r="102" spans="10:11" s="41" customFormat="1" ht="18" customHeight="1" x14ac:dyDescent="0.15">
      <c r="J102" s="42"/>
      <c r="K102" s="42"/>
    </row>
    <row r="103" spans="10:11" s="41" customFormat="1" ht="18" customHeight="1" x14ac:dyDescent="0.15">
      <c r="J103" s="42"/>
      <c r="K103" s="42"/>
    </row>
    <row r="104" spans="10:11" s="41" customFormat="1" ht="18" customHeight="1" x14ac:dyDescent="0.15">
      <c r="J104" s="42"/>
      <c r="K104" s="42"/>
    </row>
    <row r="105" spans="10:11" s="41" customFormat="1" ht="18" customHeight="1" x14ac:dyDescent="0.15">
      <c r="J105" s="42"/>
      <c r="K105" s="42"/>
    </row>
    <row r="106" spans="10:11" s="41" customFormat="1" ht="18" customHeight="1" x14ac:dyDescent="0.15">
      <c r="J106" s="42"/>
      <c r="K106" s="42"/>
    </row>
    <row r="107" spans="10:11" s="41" customFormat="1" ht="18" customHeight="1" x14ac:dyDescent="0.15">
      <c r="J107" s="42"/>
      <c r="K107" s="42"/>
    </row>
    <row r="108" spans="10:11" s="41" customFormat="1" ht="18" customHeight="1" x14ac:dyDescent="0.15">
      <c r="J108" s="42"/>
      <c r="K108" s="42"/>
    </row>
    <row r="109" spans="10:11" s="41" customFormat="1" ht="18" customHeight="1" x14ac:dyDescent="0.15">
      <c r="J109" s="42"/>
      <c r="K109" s="42"/>
    </row>
    <row r="110" spans="10:11" s="41" customFormat="1" ht="18" customHeight="1" x14ac:dyDescent="0.15">
      <c r="J110" s="42"/>
      <c r="K110" s="42"/>
    </row>
    <row r="111" spans="10:11" s="41" customFormat="1" ht="18" customHeight="1" x14ac:dyDescent="0.15">
      <c r="J111" s="42"/>
      <c r="K111" s="42"/>
    </row>
    <row r="112" spans="10:11" s="41" customFormat="1" ht="18" customHeight="1" x14ac:dyDescent="0.15">
      <c r="J112" s="42"/>
      <c r="K112" s="42"/>
    </row>
    <row r="113" spans="10:11" s="41" customFormat="1" ht="18" customHeight="1" x14ac:dyDescent="0.15">
      <c r="J113" s="42"/>
      <c r="K113" s="42"/>
    </row>
    <row r="114" spans="10:11" s="41" customFormat="1" ht="18" customHeight="1" x14ac:dyDescent="0.15">
      <c r="J114" s="42"/>
      <c r="K114" s="42"/>
    </row>
    <row r="115" spans="10:11" s="41" customFormat="1" ht="18" customHeight="1" x14ac:dyDescent="0.15">
      <c r="J115" s="42"/>
      <c r="K115" s="42"/>
    </row>
    <row r="116" spans="10:11" s="41" customFormat="1" ht="18" customHeight="1" x14ac:dyDescent="0.15">
      <c r="J116" s="42"/>
      <c r="K116" s="42"/>
    </row>
    <row r="117" spans="10:11" s="41" customFormat="1" ht="18" customHeight="1" x14ac:dyDescent="0.15">
      <c r="J117" s="42"/>
      <c r="K117" s="42"/>
    </row>
    <row r="118" spans="10:11" s="41" customFormat="1" ht="18" customHeight="1" x14ac:dyDescent="0.15">
      <c r="J118" s="42"/>
      <c r="K118" s="42"/>
    </row>
    <row r="119" spans="10:11" s="41" customFormat="1" ht="18" customHeight="1" x14ac:dyDescent="0.15">
      <c r="J119" s="42"/>
      <c r="K119" s="42"/>
    </row>
    <row r="120" spans="10:11" s="41" customFormat="1" ht="18" customHeight="1" x14ac:dyDescent="0.15">
      <c r="J120" s="42"/>
      <c r="K120" s="42"/>
    </row>
    <row r="121" spans="10:11" s="41" customFormat="1" ht="18" customHeight="1" x14ac:dyDescent="0.15">
      <c r="J121" s="42"/>
      <c r="K121" s="42"/>
    </row>
    <row r="122" spans="10:11" s="41" customFormat="1" ht="18" customHeight="1" x14ac:dyDescent="0.15">
      <c r="J122" s="42"/>
      <c r="K122" s="42"/>
    </row>
    <row r="123" spans="10:11" s="41" customFormat="1" ht="18" customHeight="1" x14ac:dyDescent="0.15">
      <c r="J123" s="42"/>
      <c r="K123" s="42"/>
    </row>
    <row r="124" spans="10:11" s="41" customFormat="1" ht="18" customHeight="1" x14ac:dyDescent="0.15">
      <c r="J124" s="42"/>
      <c r="K124" s="42"/>
    </row>
    <row r="125" spans="10:11" s="41" customFormat="1" ht="18" customHeight="1" x14ac:dyDescent="0.15">
      <c r="J125" s="42"/>
      <c r="K125" s="42"/>
    </row>
    <row r="126" spans="10:11" s="41" customFormat="1" ht="18" customHeight="1" x14ac:dyDescent="0.15">
      <c r="J126" s="42"/>
      <c r="K126" s="42"/>
    </row>
    <row r="127" spans="10:11" s="41" customFormat="1" ht="18" customHeight="1" x14ac:dyDescent="0.15">
      <c r="J127" s="42"/>
      <c r="K127" s="42"/>
    </row>
    <row r="128" spans="10:11" s="41" customFormat="1" ht="18" customHeight="1" x14ac:dyDescent="0.15">
      <c r="J128" s="42"/>
      <c r="K128" s="42"/>
    </row>
    <row r="129" spans="10:11" s="41" customFormat="1" ht="18" customHeight="1" x14ac:dyDescent="0.15">
      <c r="J129" s="42"/>
      <c r="K129" s="42"/>
    </row>
    <row r="130" spans="10:11" s="41" customFormat="1" ht="18" customHeight="1" x14ac:dyDescent="0.15">
      <c r="J130" s="42"/>
      <c r="K130" s="42"/>
    </row>
    <row r="131" spans="10:11" s="41" customFormat="1" ht="18" customHeight="1" x14ac:dyDescent="0.15">
      <c r="J131" s="42"/>
      <c r="K131" s="42"/>
    </row>
    <row r="132" spans="10:11" s="41" customFormat="1" ht="18" customHeight="1" x14ac:dyDescent="0.15">
      <c r="J132" s="42"/>
      <c r="K132" s="42"/>
    </row>
    <row r="133" spans="10:11" s="41" customFormat="1" ht="18" customHeight="1" x14ac:dyDescent="0.15">
      <c r="J133" s="42"/>
      <c r="K133" s="42"/>
    </row>
    <row r="134" spans="10:11" s="41" customFormat="1" ht="18" customHeight="1" x14ac:dyDescent="0.15">
      <c r="J134" s="42"/>
      <c r="K134" s="42"/>
    </row>
    <row r="135" spans="10:11" s="41" customFormat="1" ht="18" customHeight="1" x14ac:dyDescent="0.15">
      <c r="J135" s="42"/>
      <c r="K135" s="42"/>
    </row>
    <row r="136" spans="10:11" s="41" customFormat="1" ht="18" customHeight="1" x14ac:dyDescent="0.15">
      <c r="J136" s="42"/>
      <c r="K136" s="42"/>
    </row>
    <row r="137" spans="10:11" s="41" customFormat="1" ht="18" customHeight="1" x14ac:dyDescent="0.15">
      <c r="J137" s="42"/>
      <c r="K137" s="42"/>
    </row>
    <row r="138" spans="10:11" s="41" customFormat="1" ht="18" customHeight="1" x14ac:dyDescent="0.15">
      <c r="J138" s="42"/>
      <c r="K138" s="42"/>
    </row>
    <row r="139" spans="10:11" s="41" customFormat="1" ht="18" customHeight="1" x14ac:dyDescent="0.15">
      <c r="J139" s="42"/>
      <c r="K139" s="42"/>
    </row>
    <row r="140" spans="10:11" s="41" customFormat="1" ht="18" customHeight="1" x14ac:dyDescent="0.15">
      <c r="J140" s="42"/>
      <c r="K140" s="42"/>
    </row>
    <row r="141" spans="10:11" s="41" customFormat="1" ht="18" customHeight="1" x14ac:dyDescent="0.15">
      <c r="J141" s="42"/>
      <c r="K141" s="42"/>
    </row>
    <row r="142" spans="10:11" s="41" customFormat="1" ht="18" customHeight="1" x14ac:dyDescent="0.15">
      <c r="J142" s="42"/>
      <c r="K142" s="42"/>
    </row>
    <row r="143" spans="10:11" s="41" customFormat="1" ht="18" customHeight="1" x14ac:dyDescent="0.15">
      <c r="J143" s="42"/>
      <c r="K143" s="42"/>
    </row>
    <row r="144" spans="10:11" s="41" customFormat="1" ht="18" customHeight="1" x14ac:dyDescent="0.15">
      <c r="J144" s="42"/>
      <c r="K144" s="42"/>
    </row>
    <row r="145" spans="10:11" s="41" customFormat="1" ht="18" customHeight="1" x14ac:dyDescent="0.15">
      <c r="J145" s="42"/>
      <c r="K145" s="42"/>
    </row>
    <row r="146" spans="10:11" s="41" customFormat="1" ht="18" customHeight="1" x14ac:dyDescent="0.15">
      <c r="J146" s="42"/>
      <c r="K146" s="42"/>
    </row>
    <row r="147" spans="10:11" s="41" customFormat="1" ht="18" customHeight="1" x14ac:dyDescent="0.15">
      <c r="J147" s="42"/>
      <c r="K147" s="42"/>
    </row>
    <row r="148" spans="10:11" s="41" customFormat="1" ht="18" customHeight="1" x14ac:dyDescent="0.15">
      <c r="J148" s="42"/>
      <c r="K148" s="42"/>
    </row>
    <row r="149" spans="10:11" s="41" customFormat="1" ht="18" customHeight="1" x14ac:dyDescent="0.15">
      <c r="J149" s="42"/>
      <c r="K149" s="42"/>
    </row>
    <row r="150" spans="10:11" s="41" customFormat="1" ht="18" customHeight="1" x14ac:dyDescent="0.15">
      <c r="J150" s="42"/>
      <c r="K150" s="42"/>
    </row>
    <row r="151" spans="10:11" s="41" customFormat="1" ht="18" customHeight="1" x14ac:dyDescent="0.15">
      <c r="J151" s="42"/>
      <c r="K151" s="42"/>
    </row>
    <row r="152" spans="10:11" s="41" customFormat="1" ht="18" customHeight="1" x14ac:dyDescent="0.15">
      <c r="J152" s="42"/>
      <c r="K152" s="42"/>
    </row>
    <row r="153" spans="10:11" s="41" customFormat="1" ht="18" customHeight="1" x14ac:dyDescent="0.15">
      <c r="J153" s="42"/>
      <c r="K153" s="42"/>
    </row>
    <row r="154" spans="10:11" s="41" customFormat="1" ht="18" customHeight="1" x14ac:dyDescent="0.15">
      <c r="J154" s="42"/>
      <c r="K154" s="42"/>
    </row>
    <row r="155" spans="10:11" s="41" customFormat="1" ht="18" customHeight="1" x14ac:dyDescent="0.15">
      <c r="J155" s="42"/>
      <c r="K155" s="42"/>
    </row>
    <row r="156" spans="10:11" s="41" customFormat="1" ht="18" customHeight="1" x14ac:dyDescent="0.15">
      <c r="J156" s="42"/>
      <c r="K156" s="42"/>
    </row>
    <row r="157" spans="10:11" s="41" customFormat="1" ht="18" customHeight="1" x14ac:dyDescent="0.15">
      <c r="J157" s="42"/>
      <c r="K157" s="42"/>
    </row>
    <row r="158" spans="10:11" s="41" customFormat="1" ht="18" customHeight="1" x14ac:dyDescent="0.15">
      <c r="J158" s="42"/>
      <c r="K158" s="42"/>
    </row>
    <row r="159" spans="10:11" s="41" customFormat="1" ht="18" customHeight="1" x14ac:dyDescent="0.15">
      <c r="J159" s="42"/>
      <c r="K159" s="42"/>
    </row>
    <row r="160" spans="10:11" s="41" customFormat="1" ht="18" customHeight="1" x14ac:dyDescent="0.15">
      <c r="J160" s="42"/>
      <c r="K160" s="42"/>
    </row>
    <row r="161" spans="10:11" s="41" customFormat="1" ht="18" customHeight="1" x14ac:dyDescent="0.15">
      <c r="J161" s="42"/>
      <c r="K161" s="42"/>
    </row>
    <row r="162" spans="10:11" s="41" customFormat="1" ht="18" customHeight="1" x14ac:dyDescent="0.15">
      <c r="J162" s="42"/>
      <c r="K162" s="42"/>
    </row>
    <row r="163" spans="10:11" s="41" customFormat="1" ht="18" customHeight="1" x14ac:dyDescent="0.15">
      <c r="J163" s="42"/>
      <c r="K163" s="42"/>
    </row>
    <row r="164" spans="10:11" s="41" customFormat="1" ht="18" customHeight="1" x14ac:dyDescent="0.15">
      <c r="J164" s="42"/>
      <c r="K164" s="42"/>
    </row>
    <row r="165" spans="10:11" s="41" customFormat="1" ht="18" customHeight="1" x14ac:dyDescent="0.15">
      <c r="J165" s="42"/>
      <c r="K165" s="42"/>
    </row>
    <row r="166" spans="10:11" s="41" customFormat="1" ht="18" customHeight="1" x14ac:dyDescent="0.15">
      <c r="J166" s="42"/>
      <c r="K166" s="42"/>
    </row>
    <row r="167" spans="10:11" s="41" customFormat="1" ht="18" customHeight="1" x14ac:dyDescent="0.15">
      <c r="J167" s="42"/>
      <c r="K167" s="42"/>
    </row>
    <row r="168" spans="10:11" s="41" customFormat="1" ht="18" customHeight="1" x14ac:dyDescent="0.15">
      <c r="J168" s="42"/>
      <c r="K168" s="42"/>
    </row>
    <row r="169" spans="10:11" s="41" customFormat="1" ht="18" customHeight="1" x14ac:dyDescent="0.15">
      <c r="J169" s="42"/>
      <c r="K169" s="42"/>
    </row>
    <row r="170" spans="10:11" s="41" customFormat="1" ht="18" customHeight="1" x14ac:dyDescent="0.15">
      <c r="J170" s="42"/>
      <c r="K170" s="42"/>
    </row>
    <row r="171" spans="10:11" s="41" customFormat="1" ht="18" customHeight="1" x14ac:dyDescent="0.15">
      <c r="J171" s="42"/>
      <c r="K171" s="42"/>
    </row>
    <row r="172" spans="10:11" s="41" customFormat="1" ht="18" customHeight="1" x14ac:dyDescent="0.15">
      <c r="J172" s="42"/>
      <c r="K172" s="42"/>
    </row>
    <row r="173" spans="10:11" s="41" customFormat="1" ht="18" customHeight="1" x14ac:dyDescent="0.15">
      <c r="J173" s="42"/>
      <c r="K173" s="42"/>
    </row>
    <row r="174" spans="10:11" s="41" customFormat="1" ht="18" customHeight="1" x14ac:dyDescent="0.15">
      <c r="J174" s="42"/>
      <c r="K174" s="42"/>
    </row>
    <row r="175" spans="10:11" s="41" customFormat="1" ht="18" customHeight="1" x14ac:dyDescent="0.15">
      <c r="J175" s="42"/>
      <c r="K175" s="42"/>
    </row>
    <row r="176" spans="10:11" s="41" customFormat="1" ht="18" customHeight="1" x14ac:dyDescent="0.15">
      <c r="J176" s="42"/>
      <c r="K176" s="42"/>
    </row>
    <row r="177" spans="10:11" s="41" customFormat="1" ht="18" customHeight="1" x14ac:dyDescent="0.15">
      <c r="J177" s="42"/>
      <c r="K177" s="42"/>
    </row>
    <row r="178" spans="10:11" s="41" customFormat="1" ht="18" customHeight="1" x14ac:dyDescent="0.15">
      <c r="J178" s="42"/>
      <c r="K178" s="42"/>
    </row>
    <row r="179" spans="10:11" s="41" customFormat="1" ht="18" customHeight="1" x14ac:dyDescent="0.15">
      <c r="J179" s="42"/>
      <c r="K179" s="42"/>
    </row>
    <row r="180" spans="10:11" s="41" customFormat="1" ht="18" customHeight="1" x14ac:dyDescent="0.15">
      <c r="J180" s="42"/>
      <c r="K180" s="42"/>
    </row>
    <row r="181" spans="10:11" s="41" customFormat="1" ht="18" customHeight="1" x14ac:dyDescent="0.15">
      <c r="J181" s="42"/>
      <c r="K181" s="42"/>
    </row>
    <row r="182" spans="10:11" s="41" customFormat="1" ht="18" customHeight="1" x14ac:dyDescent="0.15">
      <c r="J182" s="42"/>
      <c r="K182" s="42"/>
    </row>
    <row r="183" spans="10:11" s="41" customFormat="1" ht="18" customHeight="1" x14ac:dyDescent="0.15">
      <c r="J183" s="42"/>
      <c r="K183" s="42"/>
    </row>
    <row r="184" spans="10:11" s="41" customFormat="1" ht="18" customHeight="1" x14ac:dyDescent="0.15">
      <c r="J184" s="42"/>
      <c r="K184" s="42"/>
    </row>
    <row r="185" spans="10:11" s="41" customFormat="1" ht="18" customHeight="1" x14ac:dyDescent="0.15">
      <c r="J185" s="42"/>
      <c r="K185" s="42"/>
    </row>
    <row r="186" spans="10:11" s="41" customFormat="1" ht="18" customHeight="1" x14ac:dyDescent="0.15">
      <c r="J186" s="42"/>
      <c r="K186" s="42"/>
    </row>
    <row r="187" spans="10:11" s="41" customFormat="1" ht="18" customHeight="1" x14ac:dyDescent="0.15">
      <c r="J187" s="42"/>
      <c r="K187" s="42"/>
    </row>
    <row r="188" spans="10:11" s="41" customFormat="1" ht="18" customHeight="1" x14ac:dyDescent="0.15">
      <c r="J188" s="42"/>
      <c r="K188" s="42"/>
    </row>
    <row r="189" spans="10:11" s="41" customFormat="1" ht="18" customHeight="1" x14ac:dyDescent="0.15">
      <c r="J189" s="42"/>
      <c r="K189" s="42"/>
    </row>
    <row r="190" spans="10:11" s="41" customFormat="1" ht="18" customHeight="1" x14ac:dyDescent="0.15">
      <c r="J190" s="42"/>
      <c r="K190" s="42"/>
    </row>
    <row r="191" spans="10:11" s="41" customFormat="1" ht="18" customHeight="1" x14ac:dyDescent="0.15">
      <c r="J191" s="42"/>
      <c r="K191" s="42"/>
    </row>
    <row r="192" spans="10:11" s="41" customFormat="1" ht="18" customHeight="1" x14ac:dyDescent="0.15">
      <c r="J192" s="42"/>
      <c r="K192" s="42"/>
    </row>
    <row r="193" spans="10:11" s="41" customFormat="1" ht="18" customHeight="1" x14ac:dyDescent="0.15">
      <c r="J193" s="42"/>
      <c r="K193" s="42"/>
    </row>
    <row r="194" spans="10:11" s="41" customFormat="1" ht="18" customHeight="1" x14ac:dyDescent="0.15">
      <c r="J194" s="42"/>
      <c r="K194" s="42"/>
    </row>
    <row r="195" spans="10:11" s="41" customFormat="1" ht="18" customHeight="1" x14ac:dyDescent="0.15">
      <c r="J195" s="42"/>
      <c r="K195" s="42"/>
    </row>
    <row r="196" spans="10:11" s="41" customFormat="1" ht="18" customHeight="1" x14ac:dyDescent="0.15">
      <c r="J196" s="42"/>
      <c r="K196" s="42"/>
    </row>
    <row r="197" spans="10:11" s="41" customFormat="1" ht="18" customHeight="1" x14ac:dyDescent="0.15">
      <c r="J197" s="42"/>
      <c r="K197" s="42"/>
    </row>
    <row r="198" spans="10:11" s="41" customFormat="1" ht="18" customHeight="1" x14ac:dyDescent="0.15">
      <c r="J198" s="42"/>
      <c r="K198" s="42"/>
    </row>
    <row r="199" spans="10:11" s="41" customFormat="1" ht="18" customHeight="1" x14ac:dyDescent="0.15">
      <c r="J199" s="42"/>
      <c r="K199" s="42"/>
    </row>
    <row r="200" spans="10:11" s="41" customFormat="1" ht="18" customHeight="1" x14ac:dyDescent="0.15">
      <c r="J200" s="42"/>
      <c r="K200" s="42"/>
    </row>
    <row r="201" spans="10:11" s="41" customFormat="1" ht="18" customHeight="1" x14ac:dyDescent="0.15">
      <c r="J201" s="42"/>
      <c r="K201" s="42"/>
    </row>
    <row r="202" spans="10:11" s="41" customFormat="1" ht="18" customHeight="1" x14ac:dyDescent="0.15">
      <c r="J202" s="42"/>
      <c r="K202" s="42"/>
    </row>
    <row r="203" spans="10:11" s="41" customFormat="1" ht="18" customHeight="1" x14ac:dyDescent="0.15">
      <c r="J203" s="42"/>
      <c r="K203" s="42"/>
    </row>
    <row r="204" spans="10:11" s="41" customFormat="1" ht="18" customHeight="1" x14ac:dyDescent="0.15">
      <c r="J204" s="42"/>
      <c r="K204" s="42"/>
    </row>
    <row r="205" spans="10:11" s="41" customFormat="1" ht="18" customHeight="1" x14ac:dyDescent="0.15">
      <c r="J205" s="42"/>
      <c r="K205" s="42"/>
    </row>
    <row r="206" spans="10:11" s="41" customFormat="1" ht="18" customHeight="1" x14ac:dyDescent="0.15">
      <c r="J206" s="42"/>
      <c r="K206" s="42"/>
    </row>
    <row r="207" spans="10:11" s="41" customFormat="1" ht="18" customHeight="1" x14ac:dyDescent="0.15">
      <c r="J207" s="42"/>
      <c r="K207" s="42"/>
    </row>
    <row r="208" spans="10:11" s="41" customFormat="1" ht="18" customHeight="1" x14ac:dyDescent="0.15">
      <c r="J208" s="42"/>
      <c r="K208" s="42"/>
    </row>
    <row r="209" spans="10:11" s="41" customFormat="1" ht="18" customHeight="1" x14ac:dyDescent="0.15">
      <c r="J209" s="42"/>
      <c r="K209" s="42"/>
    </row>
    <row r="210" spans="10:11" s="41" customFormat="1" ht="18" customHeight="1" x14ac:dyDescent="0.15">
      <c r="J210" s="42"/>
      <c r="K210" s="42"/>
    </row>
    <row r="211" spans="10:11" s="41" customFormat="1" ht="18" customHeight="1" x14ac:dyDescent="0.15">
      <c r="J211" s="42"/>
      <c r="K211" s="42"/>
    </row>
    <row r="212" spans="10:11" s="41" customFormat="1" ht="18" customHeight="1" x14ac:dyDescent="0.15">
      <c r="J212" s="42"/>
      <c r="K212" s="42"/>
    </row>
    <row r="213" spans="10:11" s="41" customFormat="1" ht="18" customHeight="1" x14ac:dyDescent="0.15">
      <c r="J213" s="42"/>
      <c r="K213" s="42"/>
    </row>
    <row r="214" spans="10:11" s="41" customFormat="1" ht="18" customHeight="1" x14ac:dyDescent="0.15">
      <c r="J214" s="42"/>
      <c r="K214" s="42"/>
    </row>
    <row r="215" spans="10:11" s="41" customFormat="1" ht="18" customHeight="1" x14ac:dyDescent="0.15">
      <c r="J215" s="42"/>
      <c r="K215" s="42"/>
    </row>
    <row r="216" spans="10:11" s="41" customFormat="1" ht="18" customHeight="1" x14ac:dyDescent="0.15">
      <c r="J216" s="42"/>
      <c r="K216" s="42"/>
    </row>
    <row r="217" spans="10:11" s="41" customFormat="1" ht="18" customHeight="1" x14ac:dyDescent="0.15">
      <c r="J217" s="42"/>
      <c r="K217" s="42"/>
    </row>
    <row r="218" spans="10:11" s="41" customFormat="1" ht="18" customHeight="1" x14ac:dyDescent="0.15">
      <c r="J218" s="42"/>
      <c r="K218" s="42"/>
    </row>
    <row r="219" spans="10:11" s="41" customFormat="1" ht="18" customHeight="1" x14ac:dyDescent="0.15">
      <c r="J219" s="42"/>
      <c r="K219" s="42"/>
    </row>
    <row r="220" spans="10:11" s="41" customFormat="1" ht="18" customHeight="1" x14ac:dyDescent="0.15">
      <c r="J220" s="42"/>
      <c r="K220" s="42"/>
    </row>
    <row r="221" spans="10:11" s="41" customFormat="1" ht="18" customHeight="1" x14ac:dyDescent="0.15">
      <c r="J221" s="42"/>
      <c r="K221" s="42"/>
    </row>
    <row r="222" spans="10:11" s="41" customFormat="1" ht="18" customHeight="1" x14ac:dyDescent="0.15">
      <c r="J222" s="42"/>
      <c r="K222" s="42"/>
    </row>
    <row r="223" spans="10:11" s="41" customFormat="1" ht="18" customHeight="1" x14ac:dyDescent="0.15">
      <c r="J223" s="42"/>
      <c r="K223" s="42"/>
    </row>
    <row r="224" spans="10:11" s="41" customFormat="1" ht="18" customHeight="1" x14ac:dyDescent="0.15">
      <c r="J224" s="42"/>
      <c r="K224" s="42"/>
    </row>
    <row r="225" spans="10:11" s="41" customFormat="1" ht="18" customHeight="1" x14ac:dyDescent="0.15">
      <c r="J225" s="42"/>
      <c r="K225" s="42"/>
    </row>
    <row r="226" spans="10:11" s="41" customFormat="1" ht="18" customHeight="1" x14ac:dyDescent="0.15">
      <c r="J226" s="42"/>
      <c r="K226" s="42"/>
    </row>
    <row r="227" spans="10:11" s="41" customFormat="1" ht="18" customHeight="1" x14ac:dyDescent="0.15">
      <c r="J227" s="42"/>
      <c r="K227" s="42"/>
    </row>
    <row r="228" spans="10:11" s="41" customFormat="1" ht="18" customHeight="1" x14ac:dyDescent="0.15">
      <c r="J228" s="42"/>
      <c r="K228" s="42"/>
    </row>
    <row r="229" spans="10:11" s="41" customFormat="1" ht="18" customHeight="1" x14ac:dyDescent="0.15">
      <c r="J229" s="42"/>
      <c r="K229" s="42"/>
    </row>
    <row r="230" spans="10:11" s="41" customFormat="1" x14ac:dyDescent="0.15">
      <c r="J230" s="42"/>
      <c r="K230" s="42"/>
    </row>
    <row r="231" spans="10:11" s="41" customFormat="1" x14ac:dyDescent="0.15">
      <c r="J231" s="42"/>
      <c r="K231" s="42"/>
    </row>
    <row r="232" spans="10:11" s="41" customFormat="1" x14ac:dyDescent="0.15">
      <c r="J232" s="42"/>
      <c r="K232" s="42"/>
    </row>
    <row r="233" spans="10:11" s="41" customFormat="1" x14ac:dyDescent="0.15">
      <c r="J233" s="42"/>
      <c r="K233" s="42"/>
    </row>
    <row r="234" spans="10:11" s="41" customFormat="1" x14ac:dyDescent="0.15">
      <c r="J234" s="42"/>
      <c r="K234" s="42"/>
    </row>
    <row r="235" spans="10:11" s="41" customFormat="1" x14ac:dyDescent="0.15">
      <c r="J235" s="42"/>
      <c r="K235" s="42"/>
    </row>
    <row r="236" spans="10:11" s="41" customFormat="1" x14ac:dyDescent="0.15">
      <c r="J236" s="42"/>
      <c r="K236" s="42"/>
    </row>
    <row r="237" spans="10:11" s="41" customFormat="1" x14ac:dyDescent="0.15">
      <c r="J237" s="42"/>
      <c r="K237" s="42"/>
    </row>
    <row r="238" spans="10:11" s="41" customFormat="1" x14ac:dyDescent="0.15">
      <c r="J238" s="42"/>
      <c r="K238" s="42"/>
    </row>
    <row r="239" spans="10:11" s="41" customFormat="1" x14ac:dyDescent="0.15">
      <c r="J239" s="42"/>
      <c r="K239" s="42"/>
    </row>
    <row r="240" spans="10:11" s="41" customFormat="1" x14ac:dyDescent="0.15">
      <c r="J240" s="42"/>
      <c r="K240" s="42"/>
    </row>
    <row r="241" spans="10:11" s="41" customFormat="1" x14ac:dyDescent="0.15">
      <c r="J241" s="42"/>
      <c r="K241" s="42"/>
    </row>
    <row r="242" spans="10:11" s="41" customFormat="1" x14ac:dyDescent="0.15">
      <c r="J242" s="42"/>
      <c r="K242" s="42"/>
    </row>
    <row r="243" spans="10:11" s="41" customFormat="1" x14ac:dyDescent="0.15">
      <c r="J243" s="42"/>
      <c r="K243" s="42"/>
    </row>
    <row r="244" spans="10:11" s="41" customFormat="1" x14ac:dyDescent="0.15">
      <c r="J244" s="42"/>
      <c r="K244" s="42"/>
    </row>
    <row r="245" spans="10:11" s="41" customFormat="1" x14ac:dyDescent="0.15">
      <c r="J245" s="42"/>
      <c r="K245" s="42"/>
    </row>
    <row r="246" spans="10:11" s="41" customFormat="1" x14ac:dyDescent="0.15">
      <c r="J246" s="42"/>
      <c r="K246" s="42"/>
    </row>
    <row r="247" spans="10:11" s="41" customFormat="1" x14ac:dyDescent="0.15">
      <c r="J247" s="42"/>
      <c r="K247" s="42"/>
    </row>
    <row r="248" spans="10:11" s="41" customFormat="1" x14ac:dyDescent="0.15">
      <c r="J248" s="42"/>
      <c r="K248" s="42"/>
    </row>
    <row r="249" spans="10:11" s="41" customFormat="1" x14ac:dyDescent="0.15">
      <c r="J249" s="42"/>
      <c r="K249" s="42"/>
    </row>
    <row r="250" spans="10:11" s="41" customFormat="1" x14ac:dyDescent="0.15">
      <c r="J250" s="42"/>
      <c r="K250" s="42"/>
    </row>
    <row r="251" spans="10:11" s="41" customFormat="1" x14ac:dyDescent="0.15">
      <c r="J251" s="42"/>
      <c r="K251" s="42"/>
    </row>
    <row r="252" spans="10:11" s="41" customFormat="1" x14ac:dyDescent="0.15">
      <c r="J252" s="42"/>
      <c r="K252" s="42"/>
    </row>
    <row r="253" spans="10:11" s="41" customFormat="1" x14ac:dyDescent="0.15">
      <c r="J253" s="42"/>
      <c r="K253" s="42"/>
    </row>
    <row r="254" spans="10:11" s="41" customFormat="1" x14ac:dyDescent="0.15">
      <c r="J254" s="42"/>
      <c r="K254" s="42"/>
    </row>
    <row r="255" spans="10:11" s="41" customFormat="1" x14ac:dyDescent="0.15">
      <c r="J255" s="42"/>
      <c r="K255" s="42"/>
    </row>
    <row r="256" spans="10:11" s="41" customFormat="1" x14ac:dyDescent="0.15">
      <c r="J256" s="42"/>
      <c r="K256" s="42"/>
    </row>
    <row r="257" spans="10:11" s="41" customFormat="1" x14ac:dyDescent="0.15">
      <c r="J257" s="42"/>
      <c r="K257" s="42"/>
    </row>
    <row r="258" spans="10:11" s="41" customFormat="1" x14ac:dyDescent="0.15">
      <c r="J258" s="42"/>
      <c r="K258" s="42"/>
    </row>
    <row r="259" spans="10:11" s="41" customFormat="1" x14ac:dyDescent="0.15">
      <c r="J259" s="42"/>
      <c r="K259" s="42"/>
    </row>
    <row r="260" spans="10:11" s="41" customFormat="1" x14ac:dyDescent="0.15">
      <c r="J260" s="42"/>
      <c r="K260" s="42"/>
    </row>
    <row r="261" spans="10:11" s="41" customFormat="1" x14ac:dyDescent="0.15">
      <c r="J261" s="42"/>
      <c r="K261" s="42"/>
    </row>
    <row r="262" spans="10:11" s="41" customFormat="1" x14ac:dyDescent="0.15">
      <c r="J262" s="42"/>
      <c r="K262" s="42"/>
    </row>
    <row r="263" spans="10:11" s="41" customFormat="1" x14ac:dyDescent="0.15">
      <c r="J263" s="42"/>
      <c r="K263" s="42"/>
    </row>
    <row r="264" spans="10:11" s="41" customFormat="1" x14ac:dyDescent="0.15">
      <c r="J264" s="42"/>
      <c r="K264" s="42"/>
    </row>
    <row r="265" spans="10:11" s="41" customFormat="1" x14ac:dyDescent="0.15">
      <c r="J265" s="42"/>
      <c r="K265" s="42"/>
    </row>
    <row r="266" spans="10:11" s="41" customFormat="1" x14ac:dyDescent="0.15">
      <c r="J266" s="42"/>
      <c r="K266" s="42"/>
    </row>
    <row r="267" spans="10:11" s="41" customFormat="1" x14ac:dyDescent="0.15">
      <c r="J267" s="42"/>
      <c r="K267" s="42"/>
    </row>
    <row r="268" spans="10:11" s="41" customFormat="1" x14ac:dyDescent="0.15">
      <c r="J268" s="42"/>
      <c r="K268" s="42"/>
    </row>
    <row r="269" spans="10:11" s="41" customFormat="1" x14ac:dyDescent="0.15">
      <c r="J269" s="42"/>
      <c r="K269" s="42"/>
    </row>
    <row r="270" spans="10:11" s="41" customFormat="1" x14ac:dyDescent="0.15">
      <c r="J270" s="42"/>
      <c r="K270" s="42"/>
    </row>
    <row r="271" spans="10:11" s="41" customFormat="1" x14ac:dyDescent="0.15">
      <c r="J271" s="42"/>
      <c r="K271" s="42"/>
    </row>
    <row r="272" spans="10:11" s="41" customFormat="1" x14ac:dyDescent="0.15">
      <c r="J272" s="42"/>
      <c r="K272" s="42"/>
    </row>
    <row r="273" spans="10:11" s="41" customFormat="1" x14ac:dyDescent="0.15">
      <c r="J273" s="42"/>
      <c r="K273" s="42"/>
    </row>
    <row r="274" spans="10:11" s="41" customFormat="1" x14ac:dyDescent="0.15">
      <c r="J274" s="42"/>
      <c r="K274" s="42"/>
    </row>
    <row r="275" spans="10:11" s="41" customFormat="1" x14ac:dyDescent="0.15">
      <c r="J275" s="42"/>
      <c r="K275" s="42"/>
    </row>
    <row r="276" spans="10:11" s="41" customFormat="1" x14ac:dyDescent="0.15">
      <c r="J276" s="42"/>
      <c r="K276" s="42"/>
    </row>
    <row r="277" spans="10:11" s="41" customFormat="1" x14ac:dyDescent="0.15">
      <c r="J277" s="42"/>
      <c r="K277" s="42"/>
    </row>
    <row r="278" spans="10:11" s="41" customFormat="1" x14ac:dyDescent="0.15">
      <c r="J278" s="42"/>
      <c r="K278" s="42"/>
    </row>
    <row r="279" spans="10:11" s="41" customFormat="1" x14ac:dyDescent="0.15">
      <c r="J279" s="42"/>
      <c r="K279" s="42"/>
    </row>
    <row r="280" spans="10:11" s="41" customFormat="1" x14ac:dyDescent="0.15">
      <c r="J280" s="42"/>
      <c r="K280" s="42"/>
    </row>
    <row r="281" spans="10:11" s="41" customFormat="1" x14ac:dyDescent="0.15">
      <c r="J281" s="42"/>
      <c r="K281" s="42"/>
    </row>
    <row r="282" spans="10:11" s="41" customFormat="1" x14ac:dyDescent="0.15">
      <c r="J282" s="42"/>
      <c r="K282" s="42"/>
    </row>
    <row r="283" spans="10:11" s="41" customFormat="1" x14ac:dyDescent="0.15">
      <c r="J283" s="42"/>
      <c r="K283" s="42"/>
    </row>
    <row r="284" spans="10:11" s="41" customFormat="1" x14ac:dyDescent="0.15">
      <c r="J284" s="42"/>
      <c r="K284" s="42"/>
    </row>
    <row r="285" spans="10:11" s="41" customFormat="1" x14ac:dyDescent="0.15">
      <c r="J285" s="42"/>
      <c r="K285" s="42"/>
    </row>
    <row r="286" spans="10:11" s="41" customFormat="1" x14ac:dyDescent="0.15">
      <c r="J286" s="42"/>
      <c r="K286" s="42"/>
    </row>
    <row r="287" spans="10:11" s="41" customFormat="1" x14ac:dyDescent="0.15">
      <c r="J287" s="42"/>
      <c r="K287" s="42"/>
    </row>
    <row r="288" spans="10:11" s="41" customFormat="1" x14ac:dyDescent="0.15">
      <c r="J288" s="42"/>
      <c r="K288" s="42"/>
    </row>
    <row r="289" spans="10:11" s="41" customFormat="1" x14ac:dyDescent="0.15">
      <c r="J289" s="42"/>
      <c r="K289" s="42"/>
    </row>
    <row r="290" spans="10:11" s="41" customFormat="1" x14ac:dyDescent="0.15">
      <c r="J290" s="42"/>
      <c r="K290" s="42"/>
    </row>
    <row r="291" spans="10:11" s="41" customFormat="1" x14ac:dyDescent="0.15">
      <c r="J291" s="42"/>
      <c r="K291" s="42"/>
    </row>
    <row r="292" spans="10:11" s="41" customFormat="1" x14ac:dyDescent="0.15">
      <c r="J292" s="42"/>
      <c r="K292" s="42"/>
    </row>
    <row r="293" spans="10:11" s="41" customFormat="1" x14ac:dyDescent="0.15">
      <c r="J293" s="42"/>
      <c r="K293" s="42"/>
    </row>
    <row r="294" spans="10:11" s="41" customFormat="1" x14ac:dyDescent="0.15">
      <c r="J294" s="42"/>
      <c r="K294" s="42"/>
    </row>
    <row r="295" spans="10:11" s="41" customFormat="1" x14ac:dyDescent="0.15">
      <c r="J295" s="42"/>
      <c r="K295" s="42"/>
    </row>
    <row r="296" spans="10:11" s="41" customFormat="1" x14ac:dyDescent="0.15">
      <c r="J296" s="42"/>
      <c r="K296" s="42"/>
    </row>
    <row r="297" spans="10:11" s="41" customFormat="1" x14ac:dyDescent="0.15">
      <c r="J297" s="42"/>
      <c r="K297" s="42"/>
    </row>
    <row r="298" spans="10:11" s="41" customFormat="1" x14ac:dyDescent="0.15">
      <c r="J298" s="42"/>
      <c r="K298" s="42"/>
    </row>
    <row r="299" spans="10:11" s="41" customFormat="1" x14ac:dyDescent="0.15">
      <c r="J299" s="42"/>
      <c r="K299" s="42"/>
    </row>
    <row r="300" spans="10:11" s="41" customFormat="1" x14ac:dyDescent="0.15">
      <c r="J300" s="42"/>
      <c r="K300" s="42"/>
    </row>
    <row r="301" spans="10:11" s="41" customFormat="1" x14ac:dyDescent="0.15">
      <c r="J301" s="42"/>
      <c r="K301" s="42"/>
    </row>
    <row r="302" spans="10:11" s="41" customFormat="1" x14ac:dyDescent="0.15">
      <c r="J302" s="42"/>
      <c r="K302" s="42"/>
    </row>
    <row r="303" spans="10:11" s="41" customFormat="1" x14ac:dyDescent="0.15">
      <c r="J303" s="42"/>
      <c r="K303" s="42"/>
    </row>
    <row r="304" spans="10:11" s="41" customFormat="1" x14ac:dyDescent="0.15">
      <c r="J304" s="42"/>
      <c r="K304" s="42"/>
    </row>
    <row r="305" spans="10:11" s="41" customFormat="1" x14ac:dyDescent="0.15">
      <c r="J305" s="42"/>
      <c r="K305" s="42"/>
    </row>
    <row r="306" spans="10:11" s="41" customFormat="1" x14ac:dyDescent="0.15">
      <c r="J306" s="42"/>
      <c r="K306" s="42"/>
    </row>
    <row r="307" spans="10:11" s="41" customFormat="1" x14ac:dyDescent="0.15">
      <c r="J307" s="42"/>
      <c r="K307" s="42"/>
    </row>
    <row r="308" spans="10:11" s="41" customFormat="1" x14ac:dyDescent="0.15">
      <c r="J308" s="42"/>
      <c r="K308" s="42"/>
    </row>
    <row r="309" spans="10:11" s="41" customFormat="1" x14ac:dyDescent="0.15">
      <c r="J309" s="42"/>
      <c r="K309" s="42"/>
    </row>
    <row r="310" spans="10:11" s="41" customFormat="1" x14ac:dyDescent="0.15">
      <c r="J310" s="42"/>
      <c r="K310" s="42"/>
    </row>
    <row r="311" spans="10:11" s="41" customFormat="1" x14ac:dyDescent="0.15">
      <c r="J311" s="42"/>
      <c r="K311" s="42"/>
    </row>
    <row r="312" spans="10:11" s="41" customFormat="1" x14ac:dyDescent="0.15">
      <c r="J312" s="42"/>
      <c r="K312" s="42"/>
    </row>
    <row r="313" spans="10:11" s="41" customFormat="1" x14ac:dyDescent="0.15">
      <c r="J313" s="42"/>
      <c r="K313" s="42"/>
    </row>
    <row r="314" spans="10:11" s="41" customFormat="1" x14ac:dyDescent="0.15">
      <c r="J314" s="42"/>
      <c r="K314" s="42"/>
    </row>
    <row r="315" spans="10:11" s="41" customFormat="1" x14ac:dyDescent="0.15">
      <c r="J315" s="42"/>
      <c r="K315" s="42"/>
    </row>
    <row r="316" spans="10:11" s="41" customFormat="1" x14ac:dyDescent="0.15">
      <c r="J316" s="42"/>
      <c r="K316" s="42"/>
    </row>
    <row r="317" spans="10:11" s="41" customFormat="1" x14ac:dyDescent="0.15">
      <c r="J317" s="42"/>
      <c r="K317" s="42"/>
    </row>
    <row r="318" spans="10:11" s="41" customFormat="1" x14ac:dyDescent="0.15">
      <c r="J318" s="42"/>
      <c r="K318" s="42"/>
    </row>
    <row r="319" spans="10:11" s="41" customFormat="1" x14ac:dyDescent="0.15">
      <c r="J319" s="42"/>
      <c r="K319" s="42"/>
    </row>
    <row r="320" spans="10:11" s="41" customFormat="1" x14ac:dyDescent="0.15">
      <c r="J320" s="42"/>
      <c r="K320" s="42"/>
    </row>
    <row r="321" spans="10:11" s="41" customFormat="1" x14ac:dyDescent="0.15">
      <c r="J321" s="42"/>
      <c r="K321" s="42"/>
    </row>
    <row r="322" spans="10:11" s="41" customFormat="1" x14ac:dyDescent="0.15">
      <c r="J322" s="42"/>
      <c r="K322" s="42"/>
    </row>
    <row r="323" spans="10:11" s="41" customFormat="1" x14ac:dyDescent="0.15">
      <c r="J323" s="42"/>
      <c r="K323" s="42"/>
    </row>
    <row r="324" spans="10:11" s="41" customFormat="1" x14ac:dyDescent="0.15">
      <c r="J324" s="42"/>
      <c r="K324" s="42"/>
    </row>
    <row r="325" spans="10:11" s="41" customFormat="1" x14ac:dyDescent="0.15">
      <c r="J325" s="42"/>
      <c r="K325" s="42"/>
    </row>
    <row r="326" spans="10:11" s="41" customFormat="1" x14ac:dyDescent="0.15">
      <c r="J326" s="42"/>
      <c r="K326" s="42"/>
    </row>
    <row r="327" spans="10:11" s="41" customFormat="1" x14ac:dyDescent="0.15">
      <c r="J327" s="42"/>
      <c r="K327" s="42"/>
    </row>
    <row r="328" spans="10:11" s="41" customFormat="1" x14ac:dyDescent="0.15">
      <c r="J328" s="42"/>
      <c r="K328" s="42"/>
    </row>
    <row r="329" spans="10:11" s="41" customFormat="1" x14ac:dyDescent="0.15">
      <c r="J329" s="42"/>
      <c r="K329" s="42"/>
    </row>
    <row r="330" spans="10:11" s="41" customFormat="1" x14ac:dyDescent="0.15">
      <c r="J330" s="42"/>
      <c r="K330" s="42"/>
    </row>
    <row r="331" spans="10:11" s="41" customFormat="1" x14ac:dyDescent="0.15">
      <c r="J331" s="42"/>
      <c r="K331" s="42"/>
    </row>
    <row r="332" spans="10:11" s="41" customFormat="1" x14ac:dyDescent="0.15">
      <c r="J332" s="42"/>
      <c r="K332" s="42"/>
    </row>
    <row r="333" spans="10:11" s="41" customFormat="1" x14ac:dyDescent="0.15">
      <c r="J333" s="42"/>
      <c r="K333" s="42"/>
    </row>
    <row r="334" spans="10:11" s="41" customFormat="1" x14ac:dyDescent="0.15">
      <c r="J334" s="42"/>
      <c r="K334" s="42"/>
    </row>
    <row r="335" spans="10:11" s="41" customFormat="1" x14ac:dyDescent="0.15">
      <c r="J335" s="42"/>
      <c r="K335" s="42"/>
    </row>
    <row r="336" spans="10:11" s="41" customFormat="1" x14ac:dyDescent="0.15">
      <c r="J336" s="42"/>
      <c r="K336" s="42"/>
    </row>
    <row r="337" spans="10:11" s="41" customFormat="1" x14ac:dyDescent="0.15">
      <c r="J337" s="42"/>
      <c r="K337" s="42"/>
    </row>
    <row r="338" spans="10:11" s="41" customFormat="1" x14ac:dyDescent="0.15">
      <c r="J338" s="42"/>
      <c r="K338" s="42"/>
    </row>
    <row r="339" spans="10:11" s="41" customFormat="1" x14ac:dyDescent="0.15">
      <c r="J339" s="42"/>
      <c r="K339" s="42"/>
    </row>
    <row r="340" spans="10:11" s="41" customFormat="1" x14ac:dyDescent="0.15">
      <c r="J340" s="42"/>
      <c r="K340" s="42"/>
    </row>
    <row r="341" spans="10:11" s="41" customFormat="1" x14ac:dyDescent="0.15">
      <c r="J341" s="42"/>
      <c r="K341" s="42"/>
    </row>
    <row r="342" spans="10:11" s="41" customFormat="1" x14ac:dyDescent="0.15">
      <c r="J342" s="42"/>
      <c r="K342" s="42"/>
    </row>
    <row r="343" spans="10:11" s="41" customFormat="1" x14ac:dyDescent="0.15">
      <c r="J343" s="42"/>
      <c r="K343" s="42"/>
    </row>
    <row r="344" spans="10:11" s="41" customFormat="1" x14ac:dyDescent="0.15">
      <c r="J344" s="42"/>
      <c r="K344" s="42"/>
    </row>
    <row r="345" spans="10:11" s="41" customFormat="1" x14ac:dyDescent="0.15">
      <c r="J345" s="42"/>
      <c r="K345" s="42"/>
    </row>
    <row r="346" spans="10:11" s="41" customFormat="1" x14ac:dyDescent="0.15">
      <c r="J346" s="42"/>
      <c r="K346" s="42"/>
    </row>
    <row r="347" spans="10:11" s="41" customFormat="1" x14ac:dyDescent="0.15">
      <c r="J347" s="42"/>
      <c r="K347" s="42"/>
    </row>
    <row r="348" spans="10:11" s="41" customFormat="1" x14ac:dyDescent="0.15">
      <c r="J348" s="42"/>
      <c r="K348" s="42"/>
    </row>
    <row r="349" spans="10:11" s="41" customFormat="1" x14ac:dyDescent="0.15">
      <c r="J349" s="42"/>
      <c r="K349" s="42"/>
    </row>
    <row r="350" spans="10:11" s="41" customFormat="1" x14ac:dyDescent="0.15">
      <c r="J350" s="42"/>
      <c r="K350" s="42"/>
    </row>
    <row r="351" spans="10:11" s="41" customFormat="1" x14ac:dyDescent="0.15">
      <c r="J351" s="42"/>
      <c r="K351" s="42"/>
    </row>
    <row r="352" spans="10:11" s="41" customFormat="1" x14ac:dyDescent="0.15">
      <c r="J352" s="42"/>
      <c r="K352" s="42"/>
    </row>
    <row r="353" spans="10:11" s="41" customFormat="1" x14ac:dyDescent="0.15">
      <c r="J353" s="42"/>
      <c r="K353" s="42"/>
    </row>
    <row r="354" spans="10:11" s="41" customFormat="1" x14ac:dyDescent="0.15">
      <c r="J354" s="42"/>
      <c r="K354" s="42"/>
    </row>
    <row r="355" spans="10:11" s="41" customFormat="1" x14ac:dyDescent="0.15">
      <c r="J355" s="42"/>
      <c r="K355" s="42"/>
    </row>
    <row r="356" spans="10:11" s="41" customFormat="1" x14ac:dyDescent="0.15">
      <c r="J356" s="42"/>
      <c r="K356" s="42"/>
    </row>
    <row r="357" spans="10:11" s="41" customFormat="1" x14ac:dyDescent="0.15">
      <c r="J357" s="42"/>
      <c r="K357" s="42"/>
    </row>
    <row r="358" spans="10:11" s="41" customFormat="1" x14ac:dyDescent="0.15">
      <c r="J358" s="42"/>
      <c r="K358" s="42"/>
    </row>
    <row r="359" spans="10:11" s="41" customFormat="1" x14ac:dyDescent="0.15">
      <c r="J359" s="42"/>
      <c r="K359" s="42"/>
    </row>
    <row r="360" spans="10:11" s="41" customFormat="1" x14ac:dyDescent="0.15">
      <c r="J360" s="42"/>
      <c r="K360" s="42"/>
    </row>
    <row r="361" spans="10:11" s="41" customFormat="1" x14ac:dyDescent="0.15">
      <c r="J361" s="42"/>
      <c r="K361" s="42"/>
    </row>
    <row r="362" spans="10:11" s="41" customFormat="1" x14ac:dyDescent="0.15">
      <c r="J362" s="42"/>
      <c r="K362" s="42"/>
    </row>
    <row r="363" spans="10:11" s="41" customFormat="1" x14ac:dyDescent="0.15">
      <c r="J363" s="42"/>
      <c r="K363" s="42"/>
    </row>
    <row r="364" spans="10:11" s="41" customFormat="1" x14ac:dyDescent="0.15">
      <c r="J364" s="42"/>
      <c r="K364" s="42"/>
    </row>
    <row r="365" spans="10:11" s="41" customFormat="1" x14ac:dyDescent="0.15">
      <c r="J365" s="42"/>
      <c r="K365" s="42"/>
    </row>
    <row r="366" spans="10:11" s="41" customFormat="1" x14ac:dyDescent="0.15">
      <c r="J366" s="42"/>
      <c r="K366" s="42"/>
    </row>
    <row r="367" spans="10:11" s="41" customFormat="1" x14ac:dyDescent="0.15">
      <c r="J367" s="42"/>
      <c r="K367" s="42"/>
    </row>
    <row r="368" spans="10:11" s="41" customFormat="1" x14ac:dyDescent="0.15">
      <c r="J368" s="42"/>
      <c r="K368" s="42"/>
    </row>
    <row r="369" spans="10:11" s="41" customFormat="1" x14ac:dyDescent="0.15">
      <c r="J369" s="42"/>
      <c r="K369" s="42"/>
    </row>
    <row r="370" spans="10:11" s="41" customFormat="1" x14ac:dyDescent="0.15">
      <c r="J370" s="42"/>
      <c r="K370" s="42"/>
    </row>
    <row r="371" spans="10:11" s="41" customFormat="1" x14ac:dyDescent="0.15">
      <c r="J371" s="42"/>
      <c r="K371" s="42"/>
    </row>
    <row r="372" spans="10:11" s="41" customFormat="1" x14ac:dyDescent="0.15">
      <c r="J372" s="42"/>
      <c r="K372" s="42"/>
    </row>
    <row r="373" spans="10:11" s="41" customFormat="1" x14ac:dyDescent="0.15">
      <c r="J373" s="42"/>
      <c r="K373" s="42"/>
    </row>
    <row r="374" spans="10:11" s="41" customFormat="1" x14ac:dyDescent="0.15">
      <c r="J374" s="42"/>
      <c r="K374" s="42"/>
    </row>
    <row r="375" spans="10:11" s="41" customFormat="1" x14ac:dyDescent="0.15">
      <c r="J375" s="42"/>
      <c r="K375" s="42"/>
    </row>
    <row r="376" spans="10:11" s="41" customFormat="1" x14ac:dyDescent="0.15">
      <c r="J376" s="42"/>
      <c r="K376" s="42"/>
    </row>
    <row r="377" spans="10:11" s="41" customFormat="1" x14ac:dyDescent="0.15">
      <c r="J377" s="42"/>
      <c r="K377" s="42"/>
    </row>
    <row r="378" spans="10:11" s="41" customFormat="1" x14ac:dyDescent="0.15">
      <c r="J378" s="42"/>
      <c r="K378" s="42"/>
    </row>
    <row r="379" spans="10:11" s="41" customFormat="1" x14ac:dyDescent="0.15">
      <c r="J379" s="42"/>
      <c r="K379" s="42"/>
    </row>
    <row r="380" spans="10:11" s="41" customFormat="1" x14ac:dyDescent="0.15">
      <c r="J380" s="42"/>
      <c r="K380" s="42"/>
    </row>
    <row r="381" spans="10:11" s="41" customFormat="1" x14ac:dyDescent="0.15">
      <c r="J381" s="42"/>
      <c r="K381" s="42"/>
    </row>
  </sheetData>
  <phoneticPr fontId="2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W381"/>
  <sheetViews>
    <sheetView topLeftCell="I1" workbookViewId="0">
      <selection activeCell="V4" sqref="V4"/>
    </sheetView>
  </sheetViews>
  <sheetFormatPr defaultColWidth="9" defaultRowHeight="12" x14ac:dyDescent="0.15"/>
  <cols>
    <col min="1" max="1" width="24.77734375" style="22" customWidth="1"/>
    <col min="2" max="9" width="8.6640625" style="22" customWidth="1"/>
    <col min="10" max="11" width="8.6640625" style="25" customWidth="1"/>
    <col min="12" max="13" width="8.6640625" style="22" customWidth="1"/>
    <col min="14" max="16384" width="9" style="22"/>
  </cols>
  <sheetData>
    <row r="1" spans="1:23" ht="15" customHeight="1" x14ac:dyDescent="0.2">
      <c r="A1" s="38" t="s">
        <v>101</v>
      </c>
      <c r="L1" s="34" t="str">
        <f>[2]財政指標!$M$1</f>
        <v>西方町</v>
      </c>
      <c r="T1" s="29"/>
      <c r="V1" s="34" t="str">
        <f>[2]財政指標!$M$1</f>
        <v>西方町</v>
      </c>
    </row>
    <row r="2" spans="1:23" ht="15" customHeight="1" x14ac:dyDescent="0.15">
      <c r="M2" s="22" t="s">
        <v>169</v>
      </c>
      <c r="W2" s="22" t="s">
        <v>169</v>
      </c>
    </row>
    <row r="3" spans="1:23" ht="18" customHeight="1" x14ac:dyDescent="0.15">
      <c r="A3" s="21"/>
      <c r="B3" s="21" t="s">
        <v>10</v>
      </c>
      <c r="C3" s="21" t="s">
        <v>9</v>
      </c>
      <c r="D3" s="21" t="s">
        <v>8</v>
      </c>
      <c r="E3" s="21" t="s">
        <v>7</v>
      </c>
      <c r="F3" s="21" t="s">
        <v>6</v>
      </c>
      <c r="G3" s="21" t="s">
        <v>5</v>
      </c>
      <c r="H3" s="21" t="s">
        <v>4</v>
      </c>
      <c r="I3" s="21" t="s">
        <v>3</v>
      </c>
      <c r="J3" s="17" t="s">
        <v>165</v>
      </c>
      <c r="K3" s="17" t="s">
        <v>166</v>
      </c>
      <c r="L3" s="67" t="s">
        <v>83</v>
      </c>
      <c r="M3" s="67" t="s">
        <v>174</v>
      </c>
      <c r="N3" s="67" t="s">
        <v>182</v>
      </c>
      <c r="O3" s="67" t="s">
        <v>186</v>
      </c>
      <c r="P3" s="2" t="s">
        <v>213</v>
      </c>
      <c r="Q3" s="2" t="s">
        <v>214</v>
      </c>
      <c r="R3" s="2" t="s">
        <v>215</v>
      </c>
      <c r="S3" s="2" t="s">
        <v>216</v>
      </c>
      <c r="T3" s="2" t="s">
        <v>217</v>
      </c>
      <c r="U3" s="2" t="s">
        <v>218</v>
      </c>
      <c r="V3" s="2" t="s">
        <v>284</v>
      </c>
      <c r="W3" s="2" t="s">
        <v>285</v>
      </c>
    </row>
    <row r="4" spans="1:23" ht="18" customHeight="1" x14ac:dyDescent="0.15">
      <c r="A4" s="24" t="s">
        <v>93</v>
      </c>
      <c r="B4" s="19"/>
      <c r="C4" s="21"/>
      <c r="D4" s="21">
        <v>77386</v>
      </c>
      <c r="E4" s="21">
        <v>79695</v>
      </c>
      <c r="F4" s="21">
        <v>80826</v>
      </c>
      <c r="G4" s="21">
        <v>81609</v>
      </c>
      <c r="H4" s="21">
        <v>85767</v>
      </c>
      <c r="I4" s="21">
        <v>83455</v>
      </c>
      <c r="J4" s="23">
        <v>84488</v>
      </c>
      <c r="K4" s="16">
        <v>83877</v>
      </c>
      <c r="L4" s="68">
        <v>81727</v>
      </c>
      <c r="M4" s="68">
        <v>75098</v>
      </c>
      <c r="N4" s="68">
        <v>72108</v>
      </c>
      <c r="O4" s="68">
        <v>71315</v>
      </c>
      <c r="P4" s="68">
        <v>65912</v>
      </c>
      <c r="Q4" s="68">
        <v>66188</v>
      </c>
      <c r="R4" s="68">
        <v>65834</v>
      </c>
      <c r="S4" s="68">
        <v>63446</v>
      </c>
      <c r="T4" s="68">
        <v>66823</v>
      </c>
      <c r="U4" s="68">
        <v>56170</v>
      </c>
      <c r="V4" s="21">
        <v>54681</v>
      </c>
      <c r="W4" s="21">
        <v>54987</v>
      </c>
    </row>
    <row r="5" spans="1:23" ht="18" customHeight="1" x14ac:dyDescent="0.15">
      <c r="A5" s="24" t="s">
        <v>92</v>
      </c>
      <c r="B5" s="19"/>
      <c r="C5" s="21"/>
      <c r="D5" s="21">
        <v>548272</v>
      </c>
      <c r="E5" s="21">
        <v>624702</v>
      </c>
      <c r="F5" s="21">
        <v>594302</v>
      </c>
      <c r="G5" s="21">
        <v>600912</v>
      </c>
      <c r="H5" s="21">
        <v>524429</v>
      </c>
      <c r="I5" s="21">
        <v>450596</v>
      </c>
      <c r="J5" s="23">
        <v>490470</v>
      </c>
      <c r="K5" s="16">
        <v>499836</v>
      </c>
      <c r="L5" s="68">
        <v>508809</v>
      </c>
      <c r="M5" s="68">
        <v>467811</v>
      </c>
      <c r="N5" s="68">
        <v>507178</v>
      </c>
      <c r="O5" s="68">
        <v>669034</v>
      </c>
      <c r="P5" s="68">
        <v>613313</v>
      </c>
      <c r="Q5" s="68">
        <v>575358</v>
      </c>
      <c r="R5" s="68">
        <v>494530</v>
      </c>
      <c r="S5" s="68">
        <v>512003</v>
      </c>
      <c r="T5" s="68">
        <v>480623</v>
      </c>
      <c r="U5" s="68">
        <v>524765</v>
      </c>
      <c r="V5" s="21">
        <v>589304</v>
      </c>
      <c r="W5" s="21">
        <v>421417</v>
      </c>
    </row>
    <row r="6" spans="1:23" ht="18" customHeight="1" x14ac:dyDescent="0.15">
      <c r="A6" s="24" t="s">
        <v>94</v>
      </c>
      <c r="B6" s="19"/>
      <c r="C6" s="21"/>
      <c r="D6" s="21">
        <v>220265</v>
      </c>
      <c r="E6" s="21">
        <v>272917</v>
      </c>
      <c r="F6" s="21">
        <v>328529</v>
      </c>
      <c r="G6" s="21">
        <v>251512</v>
      </c>
      <c r="H6" s="21">
        <v>269716</v>
      </c>
      <c r="I6" s="21">
        <v>309365</v>
      </c>
      <c r="J6" s="23">
        <v>388368</v>
      </c>
      <c r="K6" s="25">
        <v>615758</v>
      </c>
      <c r="L6" s="68">
        <v>796155</v>
      </c>
      <c r="M6" s="68">
        <v>419696</v>
      </c>
      <c r="N6" s="68">
        <v>404887</v>
      </c>
      <c r="O6" s="68">
        <v>430281</v>
      </c>
      <c r="P6" s="68">
        <v>497009</v>
      </c>
      <c r="Q6" s="68">
        <v>465827</v>
      </c>
      <c r="R6" s="68">
        <v>464044</v>
      </c>
      <c r="S6" s="68">
        <v>483377</v>
      </c>
      <c r="T6" s="68">
        <v>473776</v>
      </c>
      <c r="U6" s="68">
        <v>488306</v>
      </c>
      <c r="V6" s="21">
        <v>501122</v>
      </c>
      <c r="W6" s="21">
        <v>557679</v>
      </c>
    </row>
    <row r="7" spans="1:23" ht="18" customHeight="1" x14ac:dyDescent="0.15">
      <c r="A7" s="24" t="s">
        <v>103</v>
      </c>
      <c r="B7" s="19"/>
      <c r="C7" s="21"/>
      <c r="D7" s="21">
        <v>185911</v>
      </c>
      <c r="E7" s="21">
        <v>250109</v>
      </c>
      <c r="F7" s="21">
        <v>244497</v>
      </c>
      <c r="G7" s="21">
        <v>238158</v>
      </c>
      <c r="H7" s="21">
        <v>225858</v>
      </c>
      <c r="I7" s="21">
        <v>247826</v>
      </c>
      <c r="J7" s="23">
        <v>258137</v>
      </c>
      <c r="K7" s="16">
        <v>275284</v>
      </c>
      <c r="L7" s="68">
        <v>236271</v>
      </c>
      <c r="M7" s="68">
        <v>254097</v>
      </c>
      <c r="N7" s="68">
        <v>258001</v>
      </c>
      <c r="O7" s="68">
        <v>250059</v>
      </c>
      <c r="P7" s="68">
        <v>249637</v>
      </c>
      <c r="Q7" s="68">
        <v>191963</v>
      </c>
      <c r="R7" s="68">
        <v>200568</v>
      </c>
      <c r="S7" s="68">
        <v>219840</v>
      </c>
      <c r="T7" s="68">
        <v>227234</v>
      </c>
      <c r="U7" s="68">
        <v>245850</v>
      </c>
      <c r="V7" s="21">
        <v>238503</v>
      </c>
      <c r="W7" s="21">
        <v>198878</v>
      </c>
    </row>
    <row r="8" spans="1:23" ht="18" customHeight="1" x14ac:dyDescent="0.15">
      <c r="A8" s="24" t="s">
        <v>104</v>
      </c>
      <c r="B8" s="19"/>
      <c r="C8" s="21"/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3">
        <v>0</v>
      </c>
      <c r="K8" s="16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21">
        <v>0</v>
      </c>
      <c r="W8" s="21">
        <v>0</v>
      </c>
    </row>
    <row r="9" spans="1:23" ht="18" customHeight="1" x14ac:dyDescent="0.15">
      <c r="A9" s="24" t="s">
        <v>105</v>
      </c>
      <c r="B9" s="19"/>
      <c r="C9" s="21"/>
      <c r="D9" s="21">
        <v>324741</v>
      </c>
      <c r="E9" s="21">
        <v>318438</v>
      </c>
      <c r="F9" s="21">
        <v>345357</v>
      </c>
      <c r="G9" s="21">
        <v>371323</v>
      </c>
      <c r="H9" s="21">
        <v>428792</v>
      </c>
      <c r="I9" s="21">
        <v>486723</v>
      </c>
      <c r="J9" s="23">
        <v>386620</v>
      </c>
      <c r="K9" s="16">
        <v>334589</v>
      </c>
      <c r="L9" s="68">
        <v>237087</v>
      </c>
      <c r="M9" s="68">
        <v>241172</v>
      </c>
      <c r="N9" s="68">
        <v>263116</v>
      </c>
      <c r="O9" s="68">
        <v>242598</v>
      </c>
      <c r="P9" s="68">
        <v>241926</v>
      </c>
      <c r="Q9" s="68">
        <v>144202</v>
      </c>
      <c r="R9" s="68">
        <v>121986</v>
      </c>
      <c r="S9" s="68">
        <v>140428</v>
      </c>
      <c r="T9" s="68">
        <v>132754</v>
      </c>
      <c r="U9" s="68">
        <v>167545</v>
      </c>
      <c r="V9" s="21">
        <v>394344</v>
      </c>
      <c r="W9" s="21">
        <v>296894</v>
      </c>
    </row>
    <row r="10" spans="1:23" ht="18" customHeight="1" x14ac:dyDescent="0.15">
      <c r="A10" s="24" t="s">
        <v>106</v>
      </c>
      <c r="B10" s="19"/>
      <c r="C10" s="21"/>
      <c r="D10" s="21">
        <v>734692</v>
      </c>
      <c r="E10" s="21">
        <v>880264</v>
      </c>
      <c r="F10" s="21">
        <v>573805</v>
      </c>
      <c r="G10" s="21">
        <v>138056</v>
      </c>
      <c r="H10" s="21">
        <v>77430</v>
      </c>
      <c r="I10" s="21">
        <v>97655</v>
      </c>
      <c r="J10" s="23">
        <v>91782</v>
      </c>
      <c r="K10" s="16">
        <v>97817</v>
      </c>
      <c r="L10" s="68">
        <v>112153</v>
      </c>
      <c r="M10" s="68">
        <v>103917</v>
      </c>
      <c r="N10" s="68">
        <v>109985</v>
      </c>
      <c r="O10" s="68">
        <v>108996</v>
      </c>
      <c r="P10" s="68">
        <v>85791</v>
      </c>
      <c r="Q10" s="68">
        <v>91471</v>
      </c>
      <c r="R10" s="68">
        <v>97875</v>
      </c>
      <c r="S10" s="68">
        <v>103200</v>
      </c>
      <c r="T10" s="68">
        <v>87315</v>
      </c>
      <c r="U10" s="68">
        <v>90447</v>
      </c>
      <c r="V10" s="21">
        <v>100954</v>
      </c>
      <c r="W10" s="21">
        <v>103912</v>
      </c>
    </row>
    <row r="11" spans="1:23" ht="18" customHeight="1" x14ac:dyDescent="0.15">
      <c r="A11" s="24" t="s">
        <v>107</v>
      </c>
      <c r="B11" s="19"/>
      <c r="C11" s="21"/>
      <c r="D11" s="21">
        <v>383981</v>
      </c>
      <c r="E11" s="21">
        <v>474601</v>
      </c>
      <c r="F11" s="21">
        <v>420604</v>
      </c>
      <c r="G11" s="21">
        <v>596851</v>
      </c>
      <c r="H11" s="21">
        <v>751497</v>
      </c>
      <c r="I11" s="21">
        <v>464523</v>
      </c>
      <c r="J11" s="23">
        <v>441927</v>
      </c>
      <c r="K11" s="23">
        <v>535374</v>
      </c>
      <c r="L11" s="68">
        <v>470760</v>
      </c>
      <c r="M11" s="68">
        <v>342967</v>
      </c>
      <c r="N11" s="68">
        <v>311709</v>
      </c>
      <c r="O11" s="68">
        <v>381187</v>
      </c>
      <c r="P11" s="68">
        <v>263475</v>
      </c>
      <c r="Q11" s="68">
        <v>215100</v>
      </c>
      <c r="R11" s="68">
        <v>158057</v>
      </c>
      <c r="S11" s="68">
        <v>162419</v>
      </c>
      <c r="T11" s="68">
        <v>170979</v>
      </c>
      <c r="U11" s="68">
        <v>221114</v>
      </c>
      <c r="V11" s="21">
        <v>497477</v>
      </c>
      <c r="W11" s="21">
        <v>347766</v>
      </c>
    </row>
    <row r="12" spans="1:23" ht="18" customHeight="1" x14ac:dyDescent="0.15">
      <c r="A12" s="24" t="s">
        <v>108</v>
      </c>
      <c r="B12" s="19"/>
      <c r="C12" s="21"/>
      <c r="D12" s="21">
        <v>92353</v>
      </c>
      <c r="E12" s="21">
        <v>110216</v>
      </c>
      <c r="F12" s="21">
        <v>114185</v>
      </c>
      <c r="G12" s="21">
        <v>109827</v>
      </c>
      <c r="H12" s="21">
        <v>122866</v>
      </c>
      <c r="I12" s="21">
        <v>114896</v>
      </c>
      <c r="J12" s="23">
        <v>130521</v>
      </c>
      <c r="K12" s="23">
        <v>127748</v>
      </c>
      <c r="L12" s="68">
        <v>171903</v>
      </c>
      <c r="M12" s="68">
        <v>130472</v>
      </c>
      <c r="N12" s="68">
        <v>128229</v>
      </c>
      <c r="O12" s="68">
        <v>129153</v>
      </c>
      <c r="P12" s="68">
        <v>120061</v>
      </c>
      <c r="Q12" s="68">
        <v>129033</v>
      </c>
      <c r="R12" s="68">
        <v>121689</v>
      </c>
      <c r="S12" s="68">
        <v>124098</v>
      </c>
      <c r="T12" s="68">
        <v>139654</v>
      </c>
      <c r="U12" s="68">
        <v>133153</v>
      </c>
      <c r="V12" s="21">
        <v>132115</v>
      </c>
      <c r="W12" s="21">
        <v>140596</v>
      </c>
    </row>
    <row r="13" spans="1:23" ht="18" customHeight="1" x14ac:dyDescent="0.15">
      <c r="A13" s="24" t="s">
        <v>109</v>
      </c>
      <c r="B13" s="19"/>
      <c r="C13" s="21"/>
      <c r="D13" s="21">
        <v>502293</v>
      </c>
      <c r="E13" s="21">
        <v>447806</v>
      </c>
      <c r="F13" s="21">
        <v>548644</v>
      </c>
      <c r="G13" s="21">
        <v>334529</v>
      </c>
      <c r="H13" s="21">
        <v>390596</v>
      </c>
      <c r="I13" s="21">
        <v>315099</v>
      </c>
      <c r="J13" s="23">
        <v>305368</v>
      </c>
      <c r="K13" s="23">
        <v>334278</v>
      </c>
      <c r="L13" s="68">
        <v>491350</v>
      </c>
      <c r="M13" s="68">
        <v>373915</v>
      </c>
      <c r="N13" s="68">
        <v>499898</v>
      </c>
      <c r="O13" s="68">
        <v>602245</v>
      </c>
      <c r="P13" s="68">
        <v>1156739</v>
      </c>
      <c r="Q13" s="68">
        <v>422915</v>
      </c>
      <c r="R13" s="68">
        <v>284089</v>
      </c>
      <c r="S13" s="68">
        <v>280033</v>
      </c>
      <c r="T13" s="68">
        <v>316504</v>
      </c>
      <c r="U13" s="68">
        <v>349842</v>
      </c>
      <c r="V13" s="21">
        <v>574705</v>
      </c>
      <c r="W13" s="21">
        <v>802660</v>
      </c>
    </row>
    <row r="14" spans="1:23" ht="18" customHeight="1" x14ac:dyDescent="0.15">
      <c r="A14" s="24" t="s">
        <v>110</v>
      </c>
      <c r="B14" s="19"/>
      <c r="C14" s="21"/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3">
        <v>0</v>
      </c>
      <c r="K14" s="23">
        <v>0</v>
      </c>
      <c r="L14" s="68">
        <v>0</v>
      </c>
      <c r="M14" s="68">
        <v>0</v>
      </c>
      <c r="N14" s="68">
        <v>0</v>
      </c>
      <c r="O14" s="68">
        <v>0</v>
      </c>
      <c r="P14" s="68">
        <v>0</v>
      </c>
      <c r="Q14" s="68">
        <v>0</v>
      </c>
      <c r="R14" s="68">
        <v>0</v>
      </c>
      <c r="S14" s="68">
        <v>0</v>
      </c>
      <c r="T14" s="68">
        <v>0</v>
      </c>
      <c r="U14" s="68">
        <v>4391</v>
      </c>
      <c r="V14" s="21">
        <v>0</v>
      </c>
      <c r="W14" s="21">
        <v>0</v>
      </c>
    </row>
    <row r="15" spans="1:23" ht="18" customHeight="1" x14ac:dyDescent="0.15">
      <c r="A15" s="24" t="s">
        <v>111</v>
      </c>
      <c r="B15" s="19"/>
      <c r="C15" s="21"/>
      <c r="D15" s="21">
        <v>118124</v>
      </c>
      <c r="E15" s="21">
        <v>126174</v>
      </c>
      <c r="F15" s="21">
        <v>138556</v>
      </c>
      <c r="G15" s="21">
        <v>149283</v>
      </c>
      <c r="H15" s="21">
        <v>162841</v>
      </c>
      <c r="I15" s="21">
        <v>178664</v>
      </c>
      <c r="J15" s="23">
        <v>197743</v>
      </c>
      <c r="K15" s="16">
        <v>214213</v>
      </c>
      <c r="L15" s="68">
        <v>230724</v>
      </c>
      <c r="M15" s="68">
        <v>251606</v>
      </c>
      <c r="N15" s="68">
        <v>271743</v>
      </c>
      <c r="O15" s="68">
        <v>260744</v>
      </c>
      <c r="P15" s="68">
        <v>254674</v>
      </c>
      <c r="Q15" s="68">
        <v>267305</v>
      </c>
      <c r="R15" s="68">
        <v>269058</v>
      </c>
      <c r="S15" s="68">
        <v>284365</v>
      </c>
      <c r="T15" s="68">
        <v>326871</v>
      </c>
      <c r="U15" s="68">
        <v>342817</v>
      </c>
      <c r="V15" s="21">
        <v>305027</v>
      </c>
      <c r="W15" s="21">
        <v>283604</v>
      </c>
    </row>
    <row r="16" spans="1:23" ht="18" customHeight="1" x14ac:dyDescent="0.15">
      <c r="A16" s="24" t="s">
        <v>81</v>
      </c>
      <c r="B16" s="19"/>
      <c r="C16" s="21"/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3">
        <v>0</v>
      </c>
      <c r="K16" s="16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8">
        <v>1</v>
      </c>
      <c r="R16" s="68">
        <v>1</v>
      </c>
      <c r="S16" s="68">
        <v>1</v>
      </c>
      <c r="T16" s="68">
        <v>1</v>
      </c>
      <c r="U16" s="68">
        <v>1</v>
      </c>
      <c r="V16" s="21">
        <v>1</v>
      </c>
      <c r="W16" s="21">
        <v>1</v>
      </c>
    </row>
    <row r="17" spans="1:23" ht="18" customHeight="1" x14ac:dyDescent="0.15">
      <c r="A17" s="24" t="s">
        <v>113</v>
      </c>
      <c r="B17" s="19"/>
      <c r="C17" s="21"/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3">
        <v>0</v>
      </c>
      <c r="K17" s="16">
        <v>0</v>
      </c>
      <c r="L17" s="68">
        <v>0</v>
      </c>
      <c r="M17" s="68">
        <v>0</v>
      </c>
      <c r="N17" s="68">
        <v>0</v>
      </c>
      <c r="O17" s="68">
        <v>0</v>
      </c>
      <c r="P17" s="68">
        <v>0</v>
      </c>
      <c r="Q17" s="68">
        <v>1</v>
      </c>
      <c r="R17" s="68">
        <v>1</v>
      </c>
      <c r="S17" s="68">
        <v>1</v>
      </c>
      <c r="T17" s="68">
        <v>1</v>
      </c>
      <c r="U17" s="68">
        <v>1</v>
      </c>
      <c r="V17" s="21">
        <v>1</v>
      </c>
      <c r="W17" s="21">
        <v>1</v>
      </c>
    </row>
    <row r="18" spans="1:23" ht="18" customHeight="1" x14ac:dyDescent="0.15">
      <c r="A18" s="24" t="s">
        <v>112</v>
      </c>
      <c r="B18" s="19"/>
      <c r="C18" s="21"/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3">
        <v>0</v>
      </c>
      <c r="K18" s="16">
        <v>0</v>
      </c>
      <c r="L18" s="68">
        <v>0</v>
      </c>
      <c r="M18" s="68">
        <v>0</v>
      </c>
      <c r="N18" s="68">
        <v>0</v>
      </c>
      <c r="O18" s="68">
        <v>0</v>
      </c>
      <c r="P18" s="68">
        <v>0</v>
      </c>
      <c r="Q18" s="68">
        <v>1</v>
      </c>
      <c r="R18" s="68">
        <v>1</v>
      </c>
      <c r="S18" s="68">
        <v>1</v>
      </c>
      <c r="T18" s="68">
        <v>1</v>
      </c>
      <c r="U18" s="68">
        <v>1</v>
      </c>
      <c r="V18" s="21">
        <v>1</v>
      </c>
      <c r="W18" s="21">
        <v>1</v>
      </c>
    </row>
    <row r="19" spans="1:23" ht="18" customHeight="1" x14ac:dyDescent="0.15">
      <c r="A19" s="24" t="s">
        <v>114</v>
      </c>
      <c r="B19" s="19">
        <f t="shared" ref="B19:W19" si="0">SUM(B4:B18)</f>
        <v>0</v>
      </c>
      <c r="C19" s="21">
        <f t="shared" si="0"/>
        <v>0</v>
      </c>
      <c r="D19" s="21">
        <f t="shared" si="0"/>
        <v>3188018</v>
      </c>
      <c r="E19" s="21">
        <f t="shared" si="0"/>
        <v>3584922</v>
      </c>
      <c r="F19" s="21">
        <f t="shared" si="0"/>
        <v>3389305</v>
      </c>
      <c r="G19" s="21">
        <f t="shared" si="0"/>
        <v>2872060</v>
      </c>
      <c r="H19" s="21">
        <f t="shared" si="0"/>
        <v>3039792</v>
      </c>
      <c r="I19" s="21">
        <f t="shared" si="0"/>
        <v>2748802</v>
      </c>
      <c r="J19" s="21">
        <f t="shared" si="0"/>
        <v>2775424</v>
      </c>
      <c r="K19" s="21">
        <f t="shared" si="0"/>
        <v>3118774</v>
      </c>
      <c r="L19" s="69">
        <f t="shared" si="0"/>
        <v>3336939</v>
      </c>
      <c r="M19" s="69">
        <f t="shared" si="0"/>
        <v>2660751</v>
      </c>
      <c r="N19" s="69">
        <f t="shared" si="0"/>
        <v>2826854</v>
      </c>
      <c r="O19" s="69">
        <f t="shared" si="0"/>
        <v>3145612</v>
      </c>
      <c r="P19" s="69">
        <f t="shared" si="0"/>
        <v>3548537</v>
      </c>
      <c r="Q19" s="69">
        <f t="shared" si="0"/>
        <v>2569365</v>
      </c>
      <c r="R19" s="69">
        <f t="shared" si="0"/>
        <v>2277733</v>
      </c>
      <c r="S19" s="69">
        <f t="shared" si="0"/>
        <v>2373212</v>
      </c>
      <c r="T19" s="69">
        <f t="shared" si="0"/>
        <v>2422536</v>
      </c>
      <c r="U19" s="69">
        <f t="shared" si="0"/>
        <v>2624403</v>
      </c>
      <c r="V19" s="69">
        <f t="shared" si="0"/>
        <v>3388235</v>
      </c>
      <c r="W19" s="69">
        <f t="shared" si="0"/>
        <v>3208396</v>
      </c>
    </row>
    <row r="20" spans="1:23" ht="18" customHeight="1" x14ac:dyDescent="0.15"/>
    <row r="21" spans="1:23" ht="18" customHeight="1" x14ac:dyDescent="0.15"/>
    <row r="22" spans="1:23" ht="18" customHeight="1" x14ac:dyDescent="0.15"/>
    <row r="23" spans="1:23" ht="18" customHeight="1" x14ac:dyDescent="0.15"/>
    <row r="24" spans="1:23" ht="18" customHeight="1" x14ac:dyDescent="0.15"/>
    <row r="25" spans="1:23" ht="18" customHeight="1" x14ac:dyDescent="0.15"/>
    <row r="26" spans="1:23" ht="18" customHeight="1" x14ac:dyDescent="0.15"/>
    <row r="27" spans="1:23" ht="18" customHeight="1" x14ac:dyDescent="0.15"/>
    <row r="28" spans="1:23" ht="18" customHeight="1" x14ac:dyDescent="0.15"/>
    <row r="29" spans="1:23" ht="18" customHeight="1" x14ac:dyDescent="0.15"/>
    <row r="30" spans="1:23" ht="18" customHeight="1" x14ac:dyDescent="0.2">
      <c r="A30" s="38" t="s">
        <v>102</v>
      </c>
      <c r="L30" s="39"/>
      <c r="M30" s="34" t="str">
        <f>[2]財政指標!$M$1</f>
        <v>西方町</v>
      </c>
      <c r="N30" s="39"/>
      <c r="O30" s="39"/>
      <c r="P30" s="39"/>
      <c r="R30" s="39"/>
      <c r="S30" s="39"/>
      <c r="T30" s="39"/>
      <c r="U30" s="39"/>
      <c r="W30" s="34" t="str">
        <f>[2]財政指標!$M$1</f>
        <v>西方町</v>
      </c>
    </row>
    <row r="31" spans="1:23" ht="18" customHeight="1" x14ac:dyDescent="0.15"/>
    <row r="32" spans="1:23" ht="18" customHeight="1" x14ac:dyDescent="0.15">
      <c r="A32" s="21"/>
      <c r="B32" s="21" t="s">
        <v>10</v>
      </c>
      <c r="C32" s="21" t="s">
        <v>9</v>
      </c>
      <c r="D32" s="21" t="s">
        <v>8</v>
      </c>
      <c r="E32" s="21" t="s">
        <v>7</v>
      </c>
      <c r="F32" s="21" t="s">
        <v>6</v>
      </c>
      <c r="G32" s="21" t="s">
        <v>5</v>
      </c>
      <c r="H32" s="21" t="s">
        <v>4</v>
      </c>
      <c r="I32" s="21" t="s">
        <v>3</v>
      </c>
      <c r="J32" s="17" t="s">
        <v>165</v>
      </c>
      <c r="K32" s="17" t="s">
        <v>166</v>
      </c>
      <c r="L32" s="15" t="s">
        <v>83</v>
      </c>
      <c r="M32" s="74" t="s">
        <v>174</v>
      </c>
      <c r="N32" s="74" t="s">
        <v>182</v>
      </c>
      <c r="O32" s="67" t="s">
        <v>186</v>
      </c>
      <c r="P32" s="2" t="s">
        <v>213</v>
      </c>
      <c r="Q32" s="2" t="s">
        <v>214</v>
      </c>
      <c r="R32" s="2" t="s">
        <v>215</v>
      </c>
      <c r="S32" s="2" t="s">
        <v>216</v>
      </c>
      <c r="T32" s="2" t="s">
        <v>217</v>
      </c>
      <c r="U32" s="2" t="s">
        <v>218</v>
      </c>
      <c r="V32" s="2" t="s">
        <v>284</v>
      </c>
      <c r="W32" s="2" t="s">
        <v>285</v>
      </c>
    </row>
    <row r="33" spans="1:23" s="41" customFormat="1" ht="18" customHeight="1" x14ac:dyDescent="0.15">
      <c r="A33" s="24" t="s">
        <v>93</v>
      </c>
      <c r="B33" s="40" t="e">
        <f>B4/B$19*100</f>
        <v>#DIV/0!</v>
      </c>
      <c r="C33" s="40" t="e">
        <f t="shared" ref="C33:U47" si="1">C4/C$19*100</f>
        <v>#DIV/0!</v>
      </c>
      <c r="D33" s="40">
        <f t="shared" si="1"/>
        <v>2.4274016018730129</v>
      </c>
      <c r="E33" s="40">
        <f t="shared" si="1"/>
        <v>2.2230609201539115</v>
      </c>
      <c r="F33" s="40">
        <f t="shared" si="1"/>
        <v>2.3847366938059573</v>
      </c>
      <c r="G33" s="40">
        <f t="shared" si="1"/>
        <v>2.8414796348265705</v>
      </c>
      <c r="H33" s="40">
        <f t="shared" si="1"/>
        <v>2.8214759430908432</v>
      </c>
      <c r="I33" s="40">
        <f t="shared" si="1"/>
        <v>3.0360498864596286</v>
      </c>
      <c r="J33" s="40">
        <f t="shared" si="1"/>
        <v>3.0441474888161233</v>
      </c>
      <c r="K33" s="40">
        <f t="shared" si="1"/>
        <v>2.6894221896168173</v>
      </c>
      <c r="L33" s="40">
        <f t="shared" si="1"/>
        <v>2.4491607428244868</v>
      </c>
      <c r="M33" s="40">
        <f t="shared" si="1"/>
        <v>2.8224362219538768</v>
      </c>
      <c r="N33" s="40">
        <f t="shared" si="1"/>
        <v>2.550821513951552</v>
      </c>
      <c r="O33" s="40">
        <f t="shared" si="1"/>
        <v>2.2671263970254438</v>
      </c>
      <c r="P33" s="40">
        <f t="shared" si="1"/>
        <v>1.8574415315382085</v>
      </c>
      <c r="Q33" s="40">
        <f t="shared" si="1"/>
        <v>2.5760450539335595</v>
      </c>
      <c r="R33" s="40">
        <f t="shared" si="1"/>
        <v>2.8903299903895672</v>
      </c>
      <c r="S33" s="40">
        <f t="shared" si="1"/>
        <v>2.6734231918598086</v>
      </c>
      <c r="T33" s="40">
        <f t="shared" si="1"/>
        <v>2.7583903809891783</v>
      </c>
      <c r="U33" s="40">
        <f t="shared" si="1"/>
        <v>2.1402962883368142</v>
      </c>
      <c r="V33" s="40">
        <f t="shared" ref="V33:W47" si="2">V4/V$19*100</f>
        <v>1.6138490984244007</v>
      </c>
      <c r="W33" s="40">
        <f t="shared" si="2"/>
        <v>1.7138470438187805</v>
      </c>
    </row>
    <row r="34" spans="1:23" s="41" customFormat="1" ht="18" customHeight="1" x14ac:dyDescent="0.15">
      <c r="A34" s="24" t="s">
        <v>92</v>
      </c>
      <c r="B34" s="40" t="e">
        <f t="shared" ref="B34:L47" si="3">B5/B$19*100</f>
        <v>#DIV/0!</v>
      </c>
      <c r="C34" s="40" t="e">
        <f t="shared" si="3"/>
        <v>#DIV/0!</v>
      </c>
      <c r="D34" s="40">
        <f t="shared" si="3"/>
        <v>17.197895369474075</v>
      </c>
      <c r="E34" s="40">
        <f t="shared" si="3"/>
        <v>17.425818469690554</v>
      </c>
      <c r="F34" s="40">
        <f t="shared" si="3"/>
        <v>17.53462730559805</v>
      </c>
      <c r="G34" s="40">
        <f t="shared" si="3"/>
        <v>20.922682673760299</v>
      </c>
      <c r="H34" s="40">
        <f t="shared" si="3"/>
        <v>17.252134356561239</v>
      </c>
      <c r="I34" s="40">
        <f t="shared" si="3"/>
        <v>16.392450238322002</v>
      </c>
      <c r="J34" s="40">
        <f t="shared" si="3"/>
        <v>17.671894456486648</v>
      </c>
      <c r="K34" s="40">
        <f t="shared" si="3"/>
        <v>16.02668227963937</v>
      </c>
      <c r="L34" s="40">
        <f t="shared" si="3"/>
        <v>15.247776480181388</v>
      </c>
      <c r="M34" s="40">
        <f t="shared" si="1"/>
        <v>17.581915782423835</v>
      </c>
      <c r="N34" s="40">
        <f t="shared" si="1"/>
        <v>17.941428881717979</v>
      </c>
      <c r="O34" s="40">
        <f t="shared" si="1"/>
        <v>21.268802382493455</v>
      </c>
      <c r="P34" s="40">
        <f t="shared" si="1"/>
        <v>17.283545303317961</v>
      </c>
      <c r="Q34" s="40">
        <f t="shared" si="1"/>
        <v>22.393003718817685</v>
      </c>
      <c r="R34" s="40">
        <f t="shared" si="1"/>
        <v>21.711499987048526</v>
      </c>
      <c r="S34" s="40">
        <f t="shared" si="1"/>
        <v>21.574263066257881</v>
      </c>
      <c r="T34" s="40">
        <f t="shared" si="1"/>
        <v>19.839663889411757</v>
      </c>
      <c r="U34" s="40">
        <f t="shared" si="1"/>
        <v>19.99559518869625</v>
      </c>
      <c r="V34" s="40">
        <f t="shared" si="2"/>
        <v>17.392654287556798</v>
      </c>
      <c r="W34" s="40">
        <f t="shared" si="2"/>
        <v>13.134818769254169</v>
      </c>
    </row>
    <row r="35" spans="1:23" s="41" customFormat="1" ht="18" customHeight="1" x14ac:dyDescent="0.15">
      <c r="A35" s="24" t="s">
        <v>94</v>
      </c>
      <c r="B35" s="40" t="e">
        <f t="shared" si="3"/>
        <v>#DIV/0!</v>
      </c>
      <c r="C35" s="40" t="e">
        <f t="shared" si="3"/>
        <v>#DIV/0!</v>
      </c>
      <c r="D35" s="40">
        <f t="shared" si="3"/>
        <v>6.9091517049150912</v>
      </c>
      <c r="E35" s="40">
        <f t="shared" si="3"/>
        <v>7.6129131958798544</v>
      </c>
      <c r="F35" s="40">
        <f t="shared" si="3"/>
        <v>9.6931081740946894</v>
      </c>
      <c r="G35" s="40">
        <f t="shared" si="3"/>
        <v>8.7571986657660368</v>
      </c>
      <c r="H35" s="40">
        <f t="shared" si="3"/>
        <v>8.8728439314268872</v>
      </c>
      <c r="I35" s="40">
        <f t="shared" si="3"/>
        <v>11.254539250189719</v>
      </c>
      <c r="J35" s="40">
        <f t="shared" si="3"/>
        <v>13.993105197620256</v>
      </c>
      <c r="K35" s="40">
        <f t="shared" si="3"/>
        <v>19.743591552321522</v>
      </c>
      <c r="L35" s="40">
        <f t="shared" si="3"/>
        <v>23.858841890726801</v>
      </c>
      <c r="M35" s="40">
        <f t="shared" si="1"/>
        <v>15.773591741579725</v>
      </c>
      <c r="N35" s="40">
        <f t="shared" si="1"/>
        <v>14.322883318346118</v>
      </c>
      <c r="O35" s="40">
        <f t="shared" si="1"/>
        <v>13.678769028093738</v>
      </c>
      <c r="P35" s="40">
        <f t="shared" si="1"/>
        <v>14.006025581810194</v>
      </c>
      <c r="Q35" s="40">
        <f t="shared" si="1"/>
        <v>18.130043804597634</v>
      </c>
      <c r="R35" s="40">
        <f t="shared" si="1"/>
        <v>20.373063919256559</v>
      </c>
      <c r="S35" s="40">
        <f t="shared" si="1"/>
        <v>20.368049714901154</v>
      </c>
      <c r="T35" s="40">
        <f t="shared" si="1"/>
        <v>19.557026190735659</v>
      </c>
      <c r="U35" s="40">
        <f t="shared" si="1"/>
        <v>18.606364952333919</v>
      </c>
      <c r="V35" s="40">
        <f t="shared" si="2"/>
        <v>14.790060311637179</v>
      </c>
      <c r="W35" s="40">
        <f t="shared" si="2"/>
        <v>17.381863086726202</v>
      </c>
    </row>
    <row r="36" spans="1:23" s="41" customFormat="1" ht="18" customHeight="1" x14ac:dyDescent="0.15">
      <c r="A36" s="24" t="s">
        <v>103</v>
      </c>
      <c r="B36" s="40" t="e">
        <f t="shared" si="3"/>
        <v>#DIV/0!</v>
      </c>
      <c r="C36" s="40" t="e">
        <f t="shared" si="3"/>
        <v>#DIV/0!</v>
      </c>
      <c r="D36" s="40">
        <f t="shared" si="3"/>
        <v>5.8315542760423567</v>
      </c>
      <c r="E36" s="40">
        <f t="shared" si="3"/>
        <v>6.9766929378100837</v>
      </c>
      <c r="F36" s="40">
        <f t="shared" si="3"/>
        <v>7.2137798162160092</v>
      </c>
      <c r="G36" s="40">
        <f t="shared" si="3"/>
        <v>8.2922362346190539</v>
      </c>
      <c r="H36" s="40">
        <f t="shared" si="3"/>
        <v>7.4300478453788941</v>
      </c>
      <c r="I36" s="40">
        <f t="shared" si="3"/>
        <v>9.0157821480048401</v>
      </c>
      <c r="J36" s="40">
        <f t="shared" si="3"/>
        <v>9.3008131370197855</v>
      </c>
      <c r="K36" s="40">
        <f t="shared" si="3"/>
        <v>8.8266735582636002</v>
      </c>
      <c r="L36" s="40">
        <f t="shared" si="3"/>
        <v>7.0804710544603893</v>
      </c>
      <c r="M36" s="40">
        <f t="shared" si="1"/>
        <v>9.5498225876829519</v>
      </c>
      <c r="N36" s="40">
        <f t="shared" si="1"/>
        <v>9.1267890028986294</v>
      </c>
      <c r="O36" s="40">
        <f t="shared" si="1"/>
        <v>7.9494546689165739</v>
      </c>
      <c r="P36" s="40">
        <f t="shared" si="1"/>
        <v>7.0349273517508761</v>
      </c>
      <c r="Q36" s="40">
        <f t="shared" si="1"/>
        <v>7.471223434584032</v>
      </c>
      <c r="R36" s="40">
        <f t="shared" si="1"/>
        <v>8.805597495404422</v>
      </c>
      <c r="S36" s="40">
        <f t="shared" si="1"/>
        <v>9.2633949263698305</v>
      </c>
      <c r="T36" s="40">
        <f t="shared" si="1"/>
        <v>9.3800050855797394</v>
      </c>
      <c r="U36" s="40">
        <f t="shared" si="1"/>
        <v>9.3678448012748028</v>
      </c>
      <c r="V36" s="40">
        <f t="shared" si="2"/>
        <v>7.0391516527041373</v>
      </c>
      <c r="W36" s="40">
        <f t="shared" si="2"/>
        <v>6.1986737298014338</v>
      </c>
    </row>
    <row r="37" spans="1:23" s="41" customFormat="1" ht="18" customHeight="1" x14ac:dyDescent="0.15">
      <c r="A37" s="24" t="s">
        <v>104</v>
      </c>
      <c r="B37" s="40" t="e">
        <f t="shared" si="3"/>
        <v>#DIV/0!</v>
      </c>
      <c r="C37" s="40" t="e">
        <f t="shared" si="3"/>
        <v>#DIV/0!</v>
      </c>
      <c r="D37" s="40">
        <f t="shared" si="3"/>
        <v>0</v>
      </c>
      <c r="E37" s="40">
        <f t="shared" si="3"/>
        <v>0</v>
      </c>
      <c r="F37" s="40">
        <f t="shared" si="3"/>
        <v>0</v>
      </c>
      <c r="G37" s="40">
        <f t="shared" si="3"/>
        <v>0</v>
      </c>
      <c r="H37" s="40">
        <f t="shared" si="3"/>
        <v>0</v>
      </c>
      <c r="I37" s="40">
        <f t="shared" si="3"/>
        <v>0</v>
      </c>
      <c r="J37" s="40">
        <f t="shared" si="3"/>
        <v>0</v>
      </c>
      <c r="K37" s="40">
        <f t="shared" si="3"/>
        <v>0</v>
      </c>
      <c r="L37" s="40">
        <f t="shared" si="3"/>
        <v>0</v>
      </c>
      <c r="M37" s="40">
        <f t="shared" si="1"/>
        <v>0</v>
      </c>
      <c r="N37" s="40">
        <f t="shared" si="1"/>
        <v>0</v>
      </c>
      <c r="O37" s="40">
        <f t="shared" si="1"/>
        <v>0</v>
      </c>
      <c r="P37" s="40">
        <f t="shared" si="1"/>
        <v>0</v>
      </c>
      <c r="Q37" s="40">
        <f t="shared" si="1"/>
        <v>0</v>
      </c>
      <c r="R37" s="40">
        <f t="shared" si="1"/>
        <v>0</v>
      </c>
      <c r="S37" s="40">
        <f t="shared" si="1"/>
        <v>0</v>
      </c>
      <c r="T37" s="40">
        <f t="shared" si="1"/>
        <v>0</v>
      </c>
      <c r="U37" s="40">
        <f t="shared" si="1"/>
        <v>0</v>
      </c>
      <c r="V37" s="40">
        <f t="shared" si="2"/>
        <v>0</v>
      </c>
      <c r="W37" s="40">
        <f t="shared" si="2"/>
        <v>0</v>
      </c>
    </row>
    <row r="38" spans="1:23" s="41" customFormat="1" ht="18" customHeight="1" x14ac:dyDescent="0.15">
      <c r="A38" s="24" t="s">
        <v>105</v>
      </c>
      <c r="B38" s="40" t="e">
        <f t="shared" si="3"/>
        <v>#DIV/0!</v>
      </c>
      <c r="C38" s="40" t="e">
        <f t="shared" si="3"/>
        <v>#DIV/0!</v>
      </c>
      <c r="D38" s="40">
        <f t="shared" si="3"/>
        <v>10.186297567956014</v>
      </c>
      <c r="E38" s="40">
        <f t="shared" si="3"/>
        <v>8.8827037240977624</v>
      </c>
      <c r="F38" s="40">
        <f t="shared" si="3"/>
        <v>10.189611144467671</v>
      </c>
      <c r="G38" s="40">
        <f t="shared" si="3"/>
        <v>12.928803715799809</v>
      </c>
      <c r="H38" s="40">
        <f t="shared" si="3"/>
        <v>14.105965144983603</v>
      </c>
      <c r="I38" s="40">
        <f t="shared" si="3"/>
        <v>17.706731878105444</v>
      </c>
      <c r="J38" s="40">
        <f t="shared" si="3"/>
        <v>13.930123829728359</v>
      </c>
      <c r="K38" s="40">
        <f t="shared" si="3"/>
        <v>10.72822205135736</v>
      </c>
      <c r="L38" s="40">
        <f t="shared" si="3"/>
        <v>7.1049246030568742</v>
      </c>
      <c r="M38" s="40">
        <f t="shared" si="1"/>
        <v>9.0640574785088877</v>
      </c>
      <c r="N38" s="40">
        <f t="shared" si="1"/>
        <v>9.3077321998235494</v>
      </c>
      <c r="O38" s="40">
        <f t="shared" si="1"/>
        <v>7.7122671200389625</v>
      </c>
      <c r="P38" s="40">
        <f t="shared" si="1"/>
        <v>6.8176265317227909</v>
      </c>
      <c r="Q38" s="40">
        <f t="shared" si="1"/>
        <v>5.6123594740334672</v>
      </c>
      <c r="R38" s="40">
        <f t="shared" si="1"/>
        <v>5.3555882098560277</v>
      </c>
      <c r="S38" s="40">
        <f t="shared" si="1"/>
        <v>5.9172126215441354</v>
      </c>
      <c r="T38" s="40">
        <f t="shared" si="1"/>
        <v>5.4799598437340045</v>
      </c>
      <c r="U38" s="40">
        <f t="shared" si="1"/>
        <v>6.3841185976391586</v>
      </c>
      <c r="V38" s="40">
        <f t="shared" si="2"/>
        <v>11.638626010297397</v>
      </c>
      <c r="W38" s="40">
        <f t="shared" si="2"/>
        <v>9.2536582142603336</v>
      </c>
    </row>
    <row r="39" spans="1:23" s="41" customFormat="1" ht="18" customHeight="1" x14ac:dyDescent="0.15">
      <c r="A39" s="24" t="s">
        <v>106</v>
      </c>
      <c r="B39" s="40" t="e">
        <f t="shared" si="3"/>
        <v>#DIV/0!</v>
      </c>
      <c r="C39" s="40" t="e">
        <f t="shared" si="3"/>
        <v>#DIV/0!</v>
      </c>
      <c r="D39" s="40">
        <f t="shared" si="3"/>
        <v>23.045415678330549</v>
      </c>
      <c r="E39" s="40">
        <f t="shared" si="3"/>
        <v>24.554620714202429</v>
      </c>
      <c r="F39" s="40">
        <f t="shared" si="3"/>
        <v>16.929872053415082</v>
      </c>
      <c r="G39" s="40">
        <f t="shared" si="3"/>
        <v>4.8068633663642126</v>
      </c>
      <c r="H39" s="40">
        <f t="shared" si="3"/>
        <v>2.547213756730724</v>
      </c>
      <c r="I39" s="40">
        <f t="shared" si="3"/>
        <v>3.5526385676378296</v>
      </c>
      <c r="J39" s="40">
        <f t="shared" si="3"/>
        <v>3.3069541806945533</v>
      </c>
      <c r="K39" s="40">
        <f t="shared" si="3"/>
        <v>3.13639269789988</v>
      </c>
      <c r="L39" s="40">
        <f t="shared" si="3"/>
        <v>3.3609544555654147</v>
      </c>
      <c r="M39" s="40">
        <f t="shared" si="1"/>
        <v>3.9055514777594746</v>
      </c>
      <c r="N39" s="40">
        <f t="shared" si="1"/>
        <v>3.8907209215615661</v>
      </c>
      <c r="O39" s="40">
        <f t="shared" si="1"/>
        <v>3.4650173002900546</v>
      </c>
      <c r="P39" s="40">
        <f t="shared" si="1"/>
        <v>2.4176442291569735</v>
      </c>
      <c r="Q39" s="40">
        <f t="shared" si="1"/>
        <v>3.560062505716393</v>
      </c>
      <c r="R39" s="40">
        <f t="shared" si="1"/>
        <v>4.297035692945574</v>
      </c>
      <c r="S39" s="40">
        <f t="shared" si="1"/>
        <v>4.3485369195840908</v>
      </c>
      <c r="T39" s="40">
        <f t="shared" si="1"/>
        <v>3.6042808032574127</v>
      </c>
      <c r="U39" s="40">
        <f t="shared" si="1"/>
        <v>3.4463838061456262</v>
      </c>
      <c r="V39" s="40">
        <f t="shared" si="2"/>
        <v>2.9795453975299822</v>
      </c>
      <c r="W39" s="40">
        <f t="shared" si="2"/>
        <v>3.2387523235909779</v>
      </c>
    </row>
    <row r="40" spans="1:23" s="41" customFormat="1" ht="18" customHeight="1" x14ac:dyDescent="0.15">
      <c r="A40" s="24" t="s">
        <v>107</v>
      </c>
      <c r="B40" s="40" t="e">
        <f t="shared" si="3"/>
        <v>#DIV/0!</v>
      </c>
      <c r="C40" s="40" t="e">
        <f t="shared" si="3"/>
        <v>#DIV/0!</v>
      </c>
      <c r="D40" s="40">
        <f t="shared" si="3"/>
        <v>12.044505394887983</v>
      </c>
      <c r="E40" s="40">
        <f t="shared" si="3"/>
        <v>13.238809658899134</v>
      </c>
      <c r="F40" s="40">
        <f t="shared" si="3"/>
        <v>12.409741820225682</v>
      </c>
      <c r="G40" s="40">
        <f t="shared" si="3"/>
        <v>20.781285906283294</v>
      </c>
      <c r="H40" s="40">
        <f t="shared" si="3"/>
        <v>24.721987557043377</v>
      </c>
      <c r="I40" s="40">
        <f t="shared" si="3"/>
        <v>16.899107320207129</v>
      </c>
      <c r="J40" s="40">
        <f t="shared" si="3"/>
        <v>15.922864398376607</v>
      </c>
      <c r="K40" s="40">
        <f t="shared" si="3"/>
        <v>17.16616850082757</v>
      </c>
      <c r="L40" s="40">
        <f t="shared" si="3"/>
        <v>14.107539874118165</v>
      </c>
      <c r="M40" s="40">
        <f t="shared" si="1"/>
        <v>12.889857036603575</v>
      </c>
      <c r="N40" s="40">
        <f t="shared" si="1"/>
        <v>11.026710258117328</v>
      </c>
      <c r="O40" s="40">
        <f t="shared" si="1"/>
        <v>12.118055246483038</v>
      </c>
      <c r="P40" s="40">
        <f t="shared" si="1"/>
        <v>7.4248908775644722</v>
      </c>
      <c r="Q40" s="40">
        <f t="shared" si="1"/>
        <v>8.3717183039389109</v>
      </c>
      <c r="R40" s="40">
        <f t="shared" si="1"/>
        <v>6.9392242198712495</v>
      </c>
      <c r="S40" s="40">
        <f t="shared" si="1"/>
        <v>6.8438470730807026</v>
      </c>
      <c r="T40" s="40">
        <f t="shared" si="1"/>
        <v>7.0578517718622145</v>
      </c>
      <c r="U40" s="40">
        <f t="shared" si="1"/>
        <v>8.4253066316415577</v>
      </c>
      <c r="V40" s="40">
        <f t="shared" si="2"/>
        <v>14.6824821772988</v>
      </c>
      <c r="W40" s="40">
        <f t="shared" si="2"/>
        <v>10.839248022999655</v>
      </c>
    </row>
    <row r="41" spans="1:23" s="41" customFormat="1" ht="18" customHeight="1" x14ac:dyDescent="0.15">
      <c r="A41" s="24" t="s">
        <v>108</v>
      </c>
      <c r="B41" s="40" t="e">
        <f t="shared" si="3"/>
        <v>#DIV/0!</v>
      </c>
      <c r="C41" s="40" t="e">
        <f t="shared" si="3"/>
        <v>#DIV/0!</v>
      </c>
      <c r="D41" s="40">
        <f t="shared" si="3"/>
        <v>2.8968782484916957</v>
      </c>
      <c r="E41" s="40">
        <f t="shared" si="3"/>
        <v>3.0744323028506617</v>
      </c>
      <c r="F41" s="40">
        <f t="shared" si="3"/>
        <v>3.3689797760897879</v>
      </c>
      <c r="G41" s="40">
        <f t="shared" si="3"/>
        <v>3.8239800004178184</v>
      </c>
      <c r="H41" s="40">
        <f t="shared" si="3"/>
        <v>4.041921289351377</v>
      </c>
      <c r="I41" s="40">
        <f t="shared" si="3"/>
        <v>4.1798572614542628</v>
      </c>
      <c r="J41" s="40">
        <f t="shared" si="3"/>
        <v>4.7027409145413461</v>
      </c>
      <c r="K41" s="40">
        <f t="shared" si="3"/>
        <v>4.0960967354479676</v>
      </c>
      <c r="L41" s="40">
        <f t="shared" si="3"/>
        <v>5.1515176034083936</v>
      </c>
      <c r="M41" s="40">
        <f t="shared" si="1"/>
        <v>4.9035779747898243</v>
      </c>
      <c r="N41" s="40">
        <f t="shared" si="1"/>
        <v>4.5361026781008142</v>
      </c>
      <c r="O41" s="40">
        <f t="shared" si="1"/>
        <v>4.1058147031483863</v>
      </c>
      <c r="P41" s="40">
        <f t="shared" si="1"/>
        <v>3.3833943396954855</v>
      </c>
      <c r="Q41" s="40">
        <f t="shared" si="1"/>
        <v>5.021980139061597</v>
      </c>
      <c r="R41" s="40">
        <f t="shared" si="1"/>
        <v>5.3425489291326063</v>
      </c>
      <c r="S41" s="40">
        <f t="shared" si="1"/>
        <v>5.2291156457998689</v>
      </c>
      <c r="T41" s="40">
        <f t="shared" si="1"/>
        <v>5.7647853323954728</v>
      </c>
      <c r="U41" s="40">
        <f t="shared" si="1"/>
        <v>5.0736491308690015</v>
      </c>
      <c r="V41" s="40">
        <f t="shared" si="2"/>
        <v>3.8992277690301882</v>
      </c>
      <c r="W41" s="40">
        <f t="shared" si="2"/>
        <v>4.3821273932519551</v>
      </c>
    </row>
    <row r="42" spans="1:23" s="41" customFormat="1" ht="18" customHeight="1" x14ac:dyDescent="0.15">
      <c r="A42" s="24" t="s">
        <v>109</v>
      </c>
      <c r="B42" s="40" t="e">
        <f t="shared" si="3"/>
        <v>#DIV/0!</v>
      </c>
      <c r="C42" s="40" t="e">
        <f t="shared" si="3"/>
        <v>#DIV/0!</v>
      </c>
      <c r="D42" s="40">
        <f t="shared" si="3"/>
        <v>15.755651316899716</v>
      </c>
      <c r="E42" s="40">
        <f t="shared" si="3"/>
        <v>12.49137359194984</v>
      </c>
      <c r="F42" s="40">
        <f t="shared" si="3"/>
        <v>16.187507468345281</v>
      </c>
      <c r="G42" s="40">
        <f t="shared" si="3"/>
        <v>11.647702346051267</v>
      </c>
      <c r="H42" s="40">
        <f t="shared" si="3"/>
        <v>12.849431803228642</v>
      </c>
      <c r="I42" s="40">
        <f t="shared" si="3"/>
        <v>11.46313921482886</v>
      </c>
      <c r="J42" s="40">
        <f t="shared" si="3"/>
        <v>11.002571138680072</v>
      </c>
      <c r="K42" s="40">
        <f t="shared" si="3"/>
        <v>10.718250184206999</v>
      </c>
      <c r="L42" s="40">
        <f t="shared" si="3"/>
        <v>14.724572430002466</v>
      </c>
      <c r="M42" s="40">
        <f t="shared" si="1"/>
        <v>14.052987295692082</v>
      </c>
      <c r="N42" s="40">
        <f t="shared" si="1"/>
        <v>17.683898779349764</v>
      </c>
      <c r="O42" s="40">
        <f t="shared" si="1"/>
        <v>19.145558956412934</v>
      </c>
      <c r="P42" s="40">
        <f t="shared" si="1"/>
        <v>32.597631080076098</v>
      </c>
      <c r="Q42" s="40">
        <f t="shared" si="1"/>
        <v>16.459903517016848</v>
      </c>
      <c r="R42" s="40">
        <f t="shared" si="1"/>
        <v>12.472445190020078</v>
      </c>
      <c r="S42" s="40">
        <f t="shared" si="1"/>
        <v>11.799746503894299</v>
      </c>
      <c r="T42" s="40">
        <f t="shared" si="1"/>
        <v>13.064986443957901</v>
      </c>
      <c r="U42" s="40">
        <f t="shared" si="1"/>
        <v>13.330345987258815</v>
      </c>
      <c r="V42" s="40">
        <f t="shared" si="2"/>
        <v>16.961780986265708</v>
      </c>
      <c r="W42" s="40">
        <f t="shared" si="2"/>
        <v>25.017485372753239</v>
      </c>
    </row>
    <row r="43" spans="1:23" s="41" customFormat="1" ht="18" customHeight="1" x14ac:dyDescent="0.15">
      <c r="A43" s="24" t="s">
        <v>110</v>
      </c>
      <c r="B43" s="40" t="e">
        <f t="shared" si="3"/>
        <v>#DIV/0!</v>
      </c>
      <c r="C43" s="40" t="e">
        <f t="shared" si="3"/>
        <v>#DIV/0!</v>
      </c>
      <c r="D43" s="40">
        <f t="shared" si="3"/>
        <v>0</v>
      </c>
      <c r="E43" s="40">
        <f t="shared" si="3"/>
        <v>0</v>
      </c>
      <c r="F43" s="40">
        <f t="shared" si="3"/>
        <v>0</v>
      </c>
      <c r="G43" s="40">
        <f t="shared" si="3"/>
        <v>0</v>
      </c>
      <c r="H43" s="40">
        <f t="shared" si="3"/>
        <v>0</v>
      </c>
      <c r="I43" s="40">
        <f t="shared" si="3"/>
        <v>0</v>
      </c>
      <c r="J43" s="40">
        <f t="shared" si="3"/>
        <v>0</v>
      </c>
      <c r="K43" s="40">
        <f t="shared" si="3"/>
        <v>0</v>
      </c>
      <c r="L43" s="40">
        <f t="shared" si="3"/>
        <v>0</v>
      </c>
      <c r="M43" s="40">
        <f t="shared" si="1"/>
        <v>0</v>
      </c>
      <c r="N43" s="40">
        <f t="shared" si="1"/>
        <v>0</v>
      </c>
      <c r="O43" s="40">
        <f t="shared" si="1"/>
        <v>0</v>
      </c>
      <c r="P43" s="40">
        <f t="shared" si="1"/>
        <v>0</v>
      </c>
      <c r="Q43" s="40">
        <f t="shared" si="1"/>
        <v>0</v>
      </c>
      <c r="R43" s="40">
        <f t="shared" si="1"/>
        <v>0</v>
      </c>
      <c r="S43" s="40">
        <f t="shared" si="1"/>
        <v>0</v>
      </c>
      <c r="T43" s="40">
        <f t="shared" si="1"/>
        <v>0</v>
      </c>
      <c r="U43" s="40">
        <f t="shared" si="1"/>
        <v>0.16731424251534541</v>
      </c>
      <c r="V43" s="40">
        <f t="shared" si="2"/>
        <v>0</v>
      </c>
      <c r="W43" s="40">
        <f t="shared" si="2"/>
        <v>0</v>
      </c>
    </row>
    <row r="44" spans="1:23" s="41" customFormat="1" ht="18" customHeight="1" x14ac:dyDescent="0.15">
      <c r="A44" s="24" t="s">
        <v>111</v>
      </c>
      <c r="B44" s="40" t="e">
        <f t="shared" si="3"/>
        <v>#DIV/0!</v>
      </c>
      <c r="C44" s="40" t="e">
        <f t="shared" si="3"/>
        <v>#DIV/0!</v>
      </c>
      <c r="D44" s="40">
        <f t="shared" si="3"/>
        <v>3.7052488411295039</v>
      </c>
      <c r="E44" s="40">
        <f t="shared" si="3"/>
        <v>3.5195744844657706</v>
      </c>
      <c r="F44" s="40">
        <f t="shared" si="3"/>
        <v>4.0880357477417935</v>
      </c>
      <c r="G44" s="40">
        <f t="shared" si="3"/>
        <v>5.1977674561116416</v>
      </c>
      <c r="H44" s="40">
        <f t="shared" si="3"/>
        <v>5.3569783722044146</v>
      </c>
      <c r="I44" s="40">
        <f t="shared" si="3"/>
        <v>6.4997042347902836</v>
      </c>
      <c r="J44" s="40">
        <f t="shared" si="3"/>
        <v>7.1247852580362494</v>
      </c>
      <c r="K44" s="40">
        <f t="shared" si="3"/>
        <v>6.8685002504189141</v>
      </c>
      <c r="L44" s="40">
        <f t="shared" si="3"/>
        <v>6.9142408656556205</v>
      </c>
      <c r="M44" s="40">
        <f t="shared" si="1"/>
        <v>9.4562024030057668</v>
      </c>
      <c r="N44" s="40">
        <f t="shared" si="1"/>
        <v>9.6129124461326967</v>
      </c>
      <c r="O44" s="40">
        <f t="shared" si="1"/>
        <v>8.2891341970974164</v>
      </c>
      <c r="P44" s="40">
        <f t="shared" si="1"/>
        <v>7.1768731733669391</v>
      </c>
      <c r="Q44" s="40">
        <f t="shared" si="1"/>
        <v>10.40354328793301</v>
      </c>
      <c r="R44" s="40">
        <f t="shared" si="1"/>
        <v>11.812534656169095</v>
      </c>
      <c r="S44" s="40">
        <f t="shared" si="1"/>
        <v>11.982283925751261</v>
      </c>
      <c r="T44" s="40">
        <f t="shared" si="1"/>
        <v>13.492926420907677</v>
      </c>
      <c r="U44" s="40">
        <f t="shared" si="1"/>
        <v>13.062666061576673</v>
      </c>
      <c r="V44" s="40">
        <f t="shared" si="2"/>
        <v>9.0025337675810562</v>
      </c>
      <c r="W44" s="40">
        <f t="shared" si="2"/>
        <v>8.8394325388761246</v>
      </c>
    </row>
    <row r="45" spans="1:23" s="41" customFormat="1" ht="18" customHeight="1" x14ac:dyDescent="0.15">
      <c r="A45" s="24" t="s">
        <v>81</v>
      </c>
      <c r="B45" s="40" t="e">
        <f t="shared" si="3"/>
        <v>#DIV/0!</v>
      </c>
      <c r="C45" s="40" t="e">
        <f t="shared" si="3"/>
        <v>#DIV/0!</v>
      </c>
      <c r="D45" s="40">
        <f t="shared" si="3"/>
        <v>0</v>
      </c>
      <c r="E45" s="40">
        <f t="shared" si="3"/>
        <v>0</v>
      </c>
      <c r="F45" s="40">
        <f t="shared" si="3"/>
        <v>0</v>
      </c>
      <c r="G45" s="40">
        <f t="shared" si="3"/>
        <v>0</v>
      </c>
      <c r="H45" s="40">
        <f t="shared" si="3"/>
        <v>0</v>
      </c>
      <c r="I45" s="40">
        <f t="shared" si="3"/>
        <v>0</v>
      </c>
      <c r="J45" s="40">
        <f t="shared" si="3"/>
        <v>0</v>
      </c>
      <c r="K45" s="40">
        <f t="shared" si="3"/>
        <v>0</v>
      </c>
      <c r="L45" s="40">
        <f t="shared" si="3"/>
        <v>0</v>
      </c>
      <c r="M45" s="40">
        <f t="shared" si="1"/>
        <v>0</v>
      </c>
      <c r="N45" s="40">
        <f t="shared" si="1"/>
        <v>0</v>
      </c>
      <c r="O45" s="40">
        <f t="shared" si="1"/>
        <v>0</v>
      </c>
      <c r="P45" s="40">
        <f t="shared" si="1"/>
        <v>0</v>
      </c>
      <c r="Q45" s="40">
        <f t="shared" si="1"/>
        <v>3.8920122287024223E-5</v>
      </c>
      <c r="R45" s="40">
        <f t="shared" si="1"/>
        <v>4.3903302099060777E-5</v>
      </c>
      <c r="S45" s="40">
        <f t="shared" si="1"/>
        <v>4.2136985654884606E-5</v>
      </c>
      <c r="T45" s="40">
        <f t="shared" si="1"/>
        <v>4.1279056327749101E-5</v>
      </c>
      <c r="U45" s="40">
        <f t="shared" si="1"/>
        <v>3.8103904011693328E-5</v>
      </c>
      <c r="V45" s="40">
        <f t="shared" si="2"/>
        <v>2.9513891450858634E-5</v>
      </c>
      <c r="W45" s="40">
        <f t="shared" si="2"/>
        <v>3.1168222376539556E-5</v>
      </c>
    </row>
    <row r="46" spans="1:23" s="41" customFormat="1" ht="18" customHeight="1" x14ac:dyDescent="0.15">
      <c r="A46" s="24" t="s">
        <v>113</v>
      </c>
      <c r="B46" s="40" t="e">
        <f t="shared" si="3"/>
        <v>#DIV/0!</v>
      </c>
      <c r="C46" s="40" t="e">
        <f t="shared" si="3"/>
        <v>#DIV/0!</v>
      </c>
      <c r="D46" s="40">
        <f t="shared" si="3"/>
        <v>0</v>
      </c>
      <c r="E46" s="40">
        <f t="shared" si="3"/>
        <v>0</v>
      </c>
      <c r="F46" s="40">
        <f t="shared" si="3"/>
        <v>0</v>
      </c>
      <c r="G46" s="40">
        <f t="shared" si="3"/>
        <v>0</v>
      </c>
      <c r="H46" s="40">
        <f t="shared" si="3"/>
        <v>0</v>
      </c>
      <c r="I46" s="40">
        <f t="shared" si="3"/>
        <v>0</v>
      </c>
      <c r="J46" s="40">
        <f t="shared" si="3"/>
        <v>0</v>
      </c>
      <c r="K46" s="40">
        <f t="shared" si="3"/>
        <v>0</v>
      </c>
      <c r="L46" s="40">
        <f t="shared" si="3"/>
        <v>0</v>
      </c>
      <c r="M46" s="40">
        <f t="shared" si="1"/>
        <v>0</v>
      </c>
      <c r="N46" s="40">
        <f t="shared" si="1"/>
        <v>0</v>
      </c>
      <c r="O46" s="40">
        <f t="shared" si="1"/>
        <v>0</v>
      </c>
      <c r="P46" s="40">
        <f t="shared" si="1"/>
        <v>0</v>
      </c>
      <c r="Q46" s="40">
        <f t="shared" si="1"/>
        <v>3.8920122287024223E-5</v>
      </c>
      <c r="R46" s="40">
        <f t="shared" si="1"/>
        <v>4.3903302099060777E-5</v>
      </c>
      <c r="S46" s="40">
        <f t="shared" si="1"/>
        <v>4.2136985654884606E-5</v>
      </c>
      <c r="T46" s="40">
        <f t="shared" si="1"/>
        <v>4.1279056327749101E-5</v>
      </c>
      <c r="U46" s="40">
        <f t="shared" si="1"/>
        <v>3.8103904011693328E-5</v>
      </c>
      <c r="V46" s="40">
        <f t="shared" si="2"/>
        <v>2.9513891450858634E-5</v>
      </c>
      <c r="W46" s="40">
        <f t="shared" si="2"/>
        <v>3.1168222376539556E-5</v>
      </c>
    </row>
    <row r="47" spans="1:23" s="41" customFormat="1" ht="18" customHeight="1" x14ac:dyDescent="0.15">
      <c r="A47" s="24" t="s">
        <v>112</v>
      </c>
      <c r="B47" s="40" t="e">
        <f t="shared" si="3"/>
        <v>#DIV/0!</v>
      </c>
      <c r="C47" s="40" t="e">
        <f t="shared" si="3"/>
        <v>#DIV/0!</v>
      </c>
      <c r="D47" s="40">
        <f t="shared" si="3"/>
        <v>0</v>
      </c>
      <c r="E47" s="40">
        <f t="shared" si="3"/>
        <v>0</v>
      </c>
      <c r="F47" s="40">
        <f t="shared" si="3"/>
        <v>0</v>
      </c>
      <c r="G47" s="40">
        <f t="shared" si="3"/>
        <v>0</v>
      </c>
      <c r="H47" s="40">
        <f t="shared" si="3"/>
        <v>0</v>
      </c>
      <c r="I47" s="40">
        <f t="shared" si="3"/>
        <v>0</v>
      </c>
      <c r="J47" s="40">
        <f t="shared" si="3"/>
        <v>0</v>
      </c>
      <c r="K47" s="40">
        <f t="shared" si="3"/>
        <v>0</v>
      </c>
      <c r="L47" s="40">
        <f t="shared" si="3"/>
        <v>0</v>
      </c>
      <c r="M47" s="40">
        <f t="shared" si="1"/>
        <v>0</v>
      </c>
      <c r="N47" s="40">
        <f t="shared" si="1"/>
        <v>0</v>
      </c>
      <c r="O47" s="40">
        <f t="shared" si="1"/>
        <v>0</v>
      </c>
      <c r="P47" s="40">
        <f t="shared" si="1"/>
        <v>0</v>
      </c>
      <c r="Q47" s="40">
        <f t="shared" si="1"/>
        <v>3.8920122287024223E-5</v>
      </c>
      <c r="R47" s="40">
        <f t="shared" si="1"/>
        <v>4.3903302099060777E-5</v>
      </c>
      <c r="S47" s="40">
        <f t="shared" si="1"/>
        <v>4.2136985654884606E-5</v>
      </c>
      <c r="T47" s="40">
        <f t="shared" si="1"/>
        <v>4.1279056327749101E-5</v>
      </c>
      <c r="U47" s="40">
        <f t="shared" si="1"/>
        <v>3.8103904011693328E-5</v>
      </c>
      <c r="V47" s="40">
        <f t="shared" si="2"/>
        <v>2.9513891450858634E-5</v>
      </c>
      <c r="W47" s="40">
        <f t="shared" si="2"/>
        <v>3.1168222376539556E-5</v>
      </c>
    </row>
    <row r="48" spans="1:23" s="41" customFormat="1" ht="18" customHeight="1" x14ac:dyDescent="0.15">
      <c r="A48" s="24" t="s">
        <v>114</v>
      </c>
      <c r="B48" s="40" t="e">
        <f t="shared" ref="B48:U48" si="4">SUM(B33:B47)</f>
        <v>#DIV/0!</v>
      </c>
      <c r="C48" s="37" t="e">
        <f t="shared" si="4"/>
        <v>#DIV/0!</v>
      </c>
      <c r="D48" s="37">
        <f t="shared" si="4"/>
        <v>99.999999999999986</v>
      </c>
      <c r="E48" s="37">
        <f t="shared" si="4"/>
        <v>100</v>
      </c>
      <c r="F48" s="37">
        <f t="shared" si="4"/>
        <v>100</v>
      </c>
      <c r="G48" s="37">
        <f t="shared" si="4"/>
        <v>100</v>
      </c>
      <c r="H48" s="37">
        <f t="shared" si="4"/>
        <v>100</v>
      </c>
      <c r="I48" s="37">
        <f t="shared" si="4"/>
        <v>99.999999999999986</v>
      </c>
      <c r="J48" s="37">
        <f t="shared" si="4"/>
        <v>100.00000000000001</v>
      </c>
      <c r="K48" s="37">
        <f t="shared" si="4"/>
        <v>100</v>
      </c>
      <c r="L48" s="37">
        <f t="shared" si="4"/>
        <v>99.999999999999986</v>
      </c>
      <c r="M48" s="37">
        <f t="shared" si="4"/>
        <v>99.999999999999986</v>
      </c>
      <c r="N48" s="37">
        <f t="shared" si="4"/>
        <v>100</v>
      </c>
      <c r="O48" s="37">
        <f t="shared" si="4"/>
        <v>100</v>
      </c>
      <c r="P48" s="37">
        <f t="shared" si="4"/>
        <v>100</v>
      </c>
      <c r="Q48" s="37">
        <f t="shared" si="4"/>
        <v>100</v>
      </c>
      <c r="R48" s="37">
        <f t="shared" si="4"/>
        <v>100</v>
      </c>
      <c r="S48" s="37">
        <f t="shared" si="4"/>
        <v>100</v>
      </c>
      <c r="T48" s="37">
        <f t="shared" si="4"/>
        <v>100.00000000000003</v>
      </c>
      <c r="U48" s="37">
        <f t="shared" si="4"/>
        <v>100.00000000000001</v>
      </c>
      <c r="V48" s="37">
        <f>SUM(V33:V47)</f>
        <v>99.999999999999986</v>
      </c>
      <c r="W48" s="37">
        <f>SUM(W33:W47)</f>
        <v>100.00000000000001</v>
      </c>
    </row>
    <row r="49" spans="10:11" s="41" customFormat="1" ht="18" customHeight="1" x14ac:dyDescent="0.15">
      <c r="J49" s="42"/>
      <c r="K49" s="42"/>
    </row>
    <row r="50" spans="10:11" s="41" customFormat="1" ht="18" customHeight="1" x14ac:dyDescent="0.15">
      <c r="J50" s="42"/>
      <c r="K50" s="42"/>
    </row>
    <row r="51" spans="10:11" s="41" customFormat="1" ht="18" customHeight="1" x14ac:dyDescent="0.15">
      <c r="J51" s="42"/>
      <c r="K51" s="42"/>
    </row>
    <row r="52" spans="10:11" s="41" customFormat="1" ht="18" customHeight="1" x14ac:dyDescent="0.15">
      <c r="J52" s="42"/>
      <c r="K52" s="42"/>
    </row>
    <row r="53" spans="10:11" s="41" customFormat="1" ht="18" customHeight="1" x14ac:dyDescent="0.15">
      <c r="J53" s="42"/>
      <c r="K53" s="42"/>
    </row>
    <row r="54" spans="10:11" s="41" customFormat="1" ht="18" customHeight="1" x14ac:dyDescent="0.15">
      <c r="J54" s="42"/>
      <c r="K54" s="42"/>
    </row>
    <row r="55" spans="10:11" s="41" customFormat="1" ht="18" customHeight="1" x14ac:dyDescent="0.15">
      <c r="J55" s="42"/>
      <c r="K55" s="42"/>
    </row>
    <row r="56" spans="10:11" s="41" customFormat="1" ht="18" customHeight="1" x14ac:dyDescent="0.15">
      <c r="J56" s="42"/>
      <c r="K56" s="42"/>
    </row>
    <row r="57" spans="10:11" s="41" customFormat="1" ht="18" customHeight="1" x14ac:dyDescent="0.15">
      <c r="J57" s="42"/>
      <c r="K57" s="42"/>
    </row>
    <row r="58" spans="10:11" s="41" customFormat="1" ht="18" customHeight="1" x14ac:dyDescent="0.15">
      <c r="J58" s="42"/>
      <c r="K58" s="42"/>
    </row>
    <row r="59" spans="10:11" s="41" customFormat="1" ht="18" customHeight="1" x14ac:dyDescent="0.15">
      <c r="J59" s="42"/>
      <c r="K59" s="42"/>
    </row>
    <row r="60" spans="10:11" s="41" customFormat="1" ht="18" customHeight="1" x14ac:dyDescent="0.15">
      <c r="J60" s="42"/>
      <c r="K60" s="42"/>
    </row>
    <row r="61" spans="10:11" s="41" customFormat="1" ht="18" customHeight="1" x14ac:dyDescent="0.15">
      <c r="J61" s="42"/>
      <c r="K61" s="42"/>
    </row>
    <row r="62" spans="10:11" s="41" customFormat="1" ht="18" customHeight="1" x14ac:dyDescent="0.15">
      <c r="J62" s="42"/>
      <c r="K62" s="42"/>
    </row>
    <row r="63" spans="10:11" s="41" customFormat="1" ht="18" customHeight="1" x14ac:dyDescent="0.15">
      <c r="J63" s="42"/>
      <c r="K63" s="42"/>
    </row>
    <row r="64" spans="10:11" s="41" customFormat="1" ht="18" customHeight="1" x14ac:dyDescent="0.15">
      <c r="J64" s="42"/>
      <c r="K64" s="42"/>
    </row>
    <row r="65" spans="10:11" s="41" customFormat="1" ht="18" customHeight="1" x14ac:dyDescent="0.15">
      <c r="J65" s="42"/>
      <c r="K65" s="42"/>
    </row>
    <row r="66" spans="10:11" s="41" customFormat="1" ht="18" customHeight="1" x14ac:dyDescent="0.15">
      <c r="J66" s="42"/>
      <c r="K66" s="42"/>
    </row>
    <row r="67" spans="10:11" s="41" customFormat="1" ht="18" customHeight="1" x14ac:dyDescent="0.15">
      <c r="J67" s="42"/>
      <c r="K67" s="42"/>
    </row>
    <row r="68" spans="10:11" s="41" customFormat="1" ht="18" customHeight="1" x14ac:dyDescent="0.15">
      <c r="J68" s="42"/>
      <c r="K68" s="42"/>
    </row>
    <row r="69" spans="10:11" s="41" customFormat="1" ht="18" customHeight="1" x14ac:dyDescent="0.15">
      <c r="J69" s="42"/>
      <c r="K69" s="42"/>
    </row>
    <row r="70" spans="10:11" s="41" customFormat="1" ht="18" customHeight="1" x14ac:dyDescent="0.15">
      <c r="J70" s="42"/>
      <c r="K70" s="42"/>
    </row>
    <row r="71" spans="10:11" s="41" customFormat="1" ht="18" customHeight="1" x14ac:dyDescent="0.15">
      <c r="J71" s="42"/>
      <c r="K71" s="42"/>
    </row>
    <row r="72" spans="10:11" s="41" customFormat="1" ht="18" customHeight="1" x14ac:dyDescent="0.15">
      <c r="J72" s="42"/>
      <c r="K72" s="42"/>
    </row>
    <row r="73" spans="10:11" s="41" customFormat="1" ht="18" customHeight="1" x14ac:dyDescent="0.15">
      <c r="J73" s="42"/>
      <c r="K73" s="42"/>
    </row>
    <row r="74" spans="10:11" s="41" customFormat="1" ht="18" customHeight="1" x14ac:dyDescent="0.15">
      <c r="J74" s="42"/>
      <c r="K74" s="42"/>
    </row>
    <row r="75" spans="10:11" s="41" customFormat="1" ht="18" customHeight="1" x14ac:dyDescent="0.15">
      <c r="J75" s="42"/>
      <c r="K75" s="42"/>
    </row>
    <row r="76" spans="10:11" s="41" customFormat="1" ht="18" customHeight="1" x14ac:dyDescent="0.15">
      <c r="J76" s="42"/>
      <c r="K76" s="42"/>
    </row>
    <row r="77" spans="10:11" s="41" customFormat="1" ht="18" customHeight="1" x14ac:dyDescent="0.15">
      <c r="J77" s="42"/>
      <c r="K77" s="42"/>
    </row>
    <row r="78" spans="10:11" s="41" customFormat="1" ht="18" customHeight="1" x14ac:dyDescent="0.15">
      <c r="J78" s="42"/>
      <c r="K78" s="42"/>
    </row>
    <row r="79" spans="10:11" s="41" customFormat="1" ht="18" customHeight="1" x14ac:dyDescent="0.15">
      <c r="J79" s="42"/>
      <c r="K79" s="42"/>
    </row>
    <row r="80" spans="10:11" s="41" customFormat="1" ht="18" customHeight="1" x14ac:dyDescent="0.15">
      <c r="J80" s="42"/>
      <c r="K80" s="42"/>
    </row>
    <row r="81" spans="10:11" s="41" customFormat="1" ht="18" customHeight="1" x14ac:dyDescent="0.15">
      <c r="J81" s="42"/>
      <c r="K81" s="42"/>
    </row>
    <row r="82" spans="10:11" s="41" customFormat="1" ht="18" customHeight="1" x14ac:dyDescent="0.15">
      <c r="J82" s="42"/>
      <c r="K82" s="42"/>
    </row>
    <row r="83" spans="10:11" s="41" customFormat="1" ht="18" customHeight="1" x14ac:dyDescent="0.15">
      <c r="J83" s="42"/>
      <c r="K83" s="42"/>
    </row>
    <row r="84" spans="10:11" s="41" customFormat="1" ht="18" customHeight="1" x14ac:dyDescent="0.15">
      <c r="J84" s="42"/>
      <c r="K84" s="42"/>
    </row>
    <row r="85" spans="10:11" s="41" customFormat="1" ht="18" customHeight="1" x14ac:dyDescent="0.15">
      <c r="J85" s="42"/>
      <c r="K85" s="42"/>
    </row>
    <row r="86" spans="10:11" s="41" customFormat="1" ht="18" customHeight="1" x14ac:dyDescent="0.15">
      <c r="J86" s="42"/>
      <c r="K86" s="42"/>
    </row>
    <row r="87" spans="10:11" s="41" customFormat="1" ht="18" customHeight="1" x14ac:dyDescent="0.15">
      <c r="J87" s="42"/>
      <c r="K87" s="42"/>
    </row>
    <row r="88" spans="10:11" s="41" customFormat="1" ht="18" customHeight="1" x14ac:dyDescent="0.15">
      <c r="J88" s="42"/>
      <c r="K88" s="42"/>
    </row>
    <row r="89" spans="10:11" s="41" customFormat="1" ht="18" customHeight="1" x14ac:dyDescent="0.15">
      <c r="J89" s="42"/>
      <c r="K89" s="42"/>
    </row>
    <row r="90" spans="10:11" s="41" customFormat="1" ht="18" customHeight="1" x14ac:dyDescent="0.15">
      <c r="J90" s="42"/>
      <c r="K90" s="42"/>
    </row>
    <row r="91" spans="10:11" s="41" customFormat="1" ht="18" customHeight="1" x14ac:dyDescent="0.15">
      <c r="J91" s="42"/>
      <c r="K91" s="42"/>
    </row>
    <row r="92" spans="10:11" s="41" customFormat="1" ht="18" customHeight="1" x14ac:dyDescent="0.15">
      <c r="J92" s="42"/>
      <c r="K92" s="42"/>
    </row>
    <row r="93" spans="10:11" s="41" customFormat="1" ht="18" customHeight="1" x14ac:dyDescent="0.15">
      <c r="J93" s="42"/>
      <c r="K93" s="42"/>
    </row>
    <row r="94" spans="10:11" s="41" customFormat="1" ht="18" customHeight="1" x14ac:dyDescent="0.15">
      <c r="J94" s="42"/>
      <c r="K94" s="42"/>
    </row>
    <row r="95" spans="10:11" s="41" customFormat="1" ht="18" customHeight="1" x14ac:dyDescent="0.15">
      <c r="J95" s="42"/>
      <c r="K95" s="42"/>
    </row>
    <row r="96" spans="10:11" s="41" customFormat="1" ht="18" customHeight="1" x14ac:dyDescent="0.15">
      <c r="J96" s="42"/>
      <c r="K96" s="42"/>
    </row>
    <row r="97" spans="10:11" s="41" customFormat="1" ht="18" customHeight="1" x14ac:dyDescent="0.15">
      <c r="J97" s="42"/>
      <c r="K97" s="42"/>
    </row>
    <row r="98" spans="10:11" s="41" customFormat="1" ht="18" customHeight="1" x14ac:dyDescent="0.15">
      <c r="J98" s="42"/>
      <c r="K98" s="42"/>
    </row>
    <row r="99" spans="10:11" s="41" customFormat="1" ht="18" customHeight="1" x14ac:dyDescent="0.15">
      <c r="J99" s="42"/>
      <c r="K99" s="42"/>
    </row>
    <row r="100" spans="10:11" s="41" customFormat="1" ht="18" customHeight="1" x14ac:dyDescent="0.15">
      <c r="J100" s="42"/>
      <c r="K100" s="42"/>
    </row>
    <row r="101" spans="10:11" s="41" customFormat="1" ht="18" customHeight="1" x14ac:dyDescent="0.15">
      <c r="J101" s="42"/>
      <c r="K101" s="42"/>
    </row>
    <row r="102" spans="10:11" s="41" customFormat="1" ht="18" customHeight="1" x14ac:dyDescent="0.15">
      <c r="J102" s="42"/>
      <c r="K102" s="42"/>
    </row>
    <row r="103" spans="10:11" s="41" customFormat="1" ht="18" customHeight="1" x14ac:dyDescent="0.15">
      <c r="J103" s="42"/>
      <c r="K103" s="42"/>
    </row>
    <row r="104" spans="10:11" s="41" customFormat="1" ht="18" customHeight="1" x14ac:dyDescent="0.15">
      <c r="J104" s="42"/>
      <c r="K104" s="42"/>
    </row>
    <row r="105" spans="10:11" s="41" customFormat="1" ht="18" customHeight="1" x14ac:dyDescent="0.15">
      <c r="J105" s="42"/>
      <c r="K105" s="42"/>
    </row>
    <row r="106" spans="10:11" s="41" customFormat="1" ht="18" customHeight="1" x14ac:dyDescent="0.15">
      <c r="J106" s="42"/>
      <c r="K106" s="42"/>
    </row>
    <row r="107" spans="10:11" s="41" customFormat="1" ht="18" customHeight="1" x14ac:dyDescent="0.15">
      <c r="J107" s="42"/>
      <c r="K107" s="42"/>
    </row>
    <row r="108" spans="10:11" s="41" customFormat="1" ht="18" customHeight="1" x14ac:dyDescent="0.15">
      <c r="J108" s="42"/>
      <c r="K108" s="42"/>
    </row>
    <row r="109" spans="10:11" s="41" customFormat="1" ht="18" customHeight="1" x14ac:dyDescent="0.15">
      <c r="J109" s="42"/>
      <c r="K109" s="42"/>
    </row>
    <row r="110" spans="10:11" s="41" customFormat="1" ht="18" customHeight="1" x14ac:dyDescent="0.15">
      <c r="J110" s="42"/>
      <c r="K110" s="42"/>
    </row>
    <row r="111" spans="10:11" s="41" customFormat="1" ht="18" customHeight="1" x14ac:dyDescent="0.15">
      <c r="J111" s="42"/>
      <c r="K111" s="42"/>
    </row>
    <row r="112" spans="10:11" s="41" customFormat="1" ht="18" customHeight="1" x14ac:dyDescent="0.15">
      <c r="J112" s="42"/>
      <c r="K112" s="42"/>
    </row>
    <row r="113" spans="10:11" s="41" customFormat="1" ht="18" customHeight="1" x14ac:dyDescent="0.15">
      <c r="J113" s="42"/>
      <c r="K113" s="42"/>
    </row>
    <row r="114" spans="10:11" s="41" customFormat="1" ht="18" customHeight="1" x14ac:dyDescent="0.15">
      <c r="J114" s="42"/>
      <c r="K114" s="42"/>
    </row>
    <row r="115" spans="10:11" s="41" customFormat="1" ht="18" customHeight="1" x14ac:dyDescent="0.15">
      <c r="J115" s="42"/>
      <c r="K115" s="42"/>
    </row>
    <row r="116" spans="10:11" s="41" customFormat="1" ht="18" customHeight="1" x14ac:dyDescent="0.15">
      <c r="J116" s="42"/>
      <c r="K116" s="42"/>
    </row>
    <row r="117" spans="10:11" s="41" customFormat="1" ht="18" customHeight="1" x14ac:dyDescent="0.15">
      <c r="J117" s="42"/>
      <c r="K117" s="42"/>
    </row>
    <row r="118" spans="10:11" s="41" customFormat="1" ht="18" customHeight="1" x14ac:dyDescent="0.15">
      <c r="J118" s="42"/>
      <c r="K118" s="42"/>
    </row>
    <row r="119" spans="10:11" s="41" customFormat="1" ht="18" customHeight="1" x14ac:dyDescent="0.15">
      <c r="J119" s="42"/>
      <c r="K119" s="42"/>
    </row>
    <row r="120" spans="10:11" s="41" customFormat="1" ht="18" customHeight="1" x14ac:dyDescent="0.15">
      <c r="J120" s="42"/>
      <c r="K120" s="42"/>
    </row>
    <row r="121" spans="10:11" s="41" customFormat="1" ht="18" customHeight="1" x14ac:dyDescent="0.15">
      <c r="J121" s="42"/>
      <c r="K121" s="42"/>
    </row>
    <row r="122" spans="10:11" s="41" customFormat="1" ht="18" customHeight="1" x14ac:dyDescent="0.15">
      <c r="J122" s="42"/>
      <c r="K122" s="42"/>
    </row>
    <row r="123" spans="10:11" s="41" customFormat="1" ht="18" customHeight="1" x14ac:dyDescent="0.15">
      <c r="J123" s="42"/>
      <c r="K123" s="42"/>
    </row>
    <row r="124" spans="10:11" s="41" customFormat="1" ht="18" customHeight="1" x14ac:dyDescent="0.15">
      <c r="J124" s="42"/>
      <c r="K124" s="42"/>
    </row>
    <row r="125" spans="10:11" s="41" customFormat="1" ht="18" customHeight="1" x14ac:dyDescent="0.15">
      <c r="J125" s="42"/>
      <c r="K125" s="42"/>
    </row>
    <row r="126" spans="10:11" s="41" customFormat="1" ht="18" customHeight="1" x14ac:dyDescent="0.15">
      <c r="J126" s="42"/>
      <c r="K126" s="42"/>
    </row>
    <row r="127" spans="10:11" s="41" customFormat="1" ht="18" customHeight="1" x14ac:dyDescent="0.15">
      <c r="J127" s="42"/>
      <c r="K127" s="42"/>
    </row>
    <row r="128" spans="10:11" s="41" customFormat="1" ht="18" customHeight="1" x14ac:dyDescent="0.15">
      <c r="J128" s="42"/>
      <c r="K128" s="42"/>
    </row>
    <row r="129" spans="10:11" s="41" customFormat="1" ht="18" customHeight="1" x14ac:dyDescent="0.15">
      <c r="J129" s="42"/>
      <c r="K129" s="42"/>
    </row>
    <row r="130" spans="10:11" s="41" customFormat="1" ht="18" customHeight="1" x14ac:dyDescent="0.15">
      <c r="J130" s="42"/>
      <c r="K130" s="42"/>
    </row>
    <row r="131" spans="10:11" s="41" customFormat="1" ht="18" customHeight="1" x14ac:dyDescent="0.15">
      <c r="J131" s="42"/>
      <c r="K131" s="42"/>
    </row>
    <row r="132" spans="10:11" s="41" customFormat="1" ht="18" customHeight="1" x14ac:dyDescent="0.15">
      <c r="J132" s="42"/>
      <c r="K132" s="42"/>
    </row>
    <row r="133" spans="10:11" s="41" customFormat="1" ht="18" customHeight="1" x14ac:dyDescent="0.15">
      <c r="J133" s="42"/>
      <c r="K133" s="42"/>
    </row>
    <row r="134" spans="10:11" s="41" customFormat="1" ht="18" customHeight="1" x14ac:dyDescent="0.15">
      <c r="J134" s="42"/>
      <c r="K134" s="42"/>
    </row>
    <row r="135" spans="10:11" s="41" customFormat="1" ht="18" customHeight="1" x14ac:dyDescent="0.15">
      <c r="J135" s="42"/>
      <c r="K135" s="42"/>
    </row>
    <row r="136" spans="10:11" s="41" customFormat="1" ht="18" customHeight="1" x14ac:dyDescent="0.15">
      <c r="J136" s="42"/>
      <c r="K136" s="42"/>
    </row>
    <row r="137" spans="10:11" s="41" customFormat="1" ht="18" customHeight="1" x14ac:dyDescent="0.15">
      <c r="J137" s="42"/>
      <c r="K137" s="42"/>
    </row>
    <row r="138" spans="10:11" s="41" customFormat="1" ht="18" customHeight="1" x14ac:dyDescent="0.15">
      <c r="J138" s="42"/>
      <c r="K138" s="42"/>
    </row>
    <row r="139" spans="10:11" s="41" customFormat="1" ht="18" customHeight="1" x14ac:dyDescent="0.15">
      <c r="J139" s="42"/>
      <c r="K139" s="42"/>
    </row>
    <row r="140" spans="10:11" s="41" customFormat="1" ht="18" customHeight="1" x14ac:dyDescent="0.15">
      <c r="J140" s="42"/>
      <c r="K140" s="42"/>
    </row>
    <row r="141" spans="10:11" s="41" customFormat="1" ht="18" customHeight="1" x14ac:dyDescent="0.15">
      <c r="J141" s="42"/>
      <c r="K141" s="42"/>
    </row>
    <row r="142" spans="10:11" s="41" customFormat="1" ht="18" customHeight="1" x14ac:dyDescent="0.15">
      <c r="J142" s="42"/>
      <c r="K142" s="42"/>
    </row>
    <row r="143" spans="10:11" s="41" customFormat="1" ht="18" customHeight="1" x14ac:dyDescent="0.15">
      <c r="J143" s="42"/>
      <c r="K143" s="42"/>
    </row>
    <row r="144" spans="10:11" s="41" customFormat="1" ht="18" customHeight="1" x14ac:dyDescent="0.15">
      <c r="J144" s="42"/>
      <c r="K144" s="42"/>
    </row>
    <row r="145" spans="10:11" s="41" customFormat="1" ht="18" customHeight="1" x14ac:dyDescent="0.15">
      <c r="J145" s="42"/>
      <c r="K145" s="42"/>
    </row>
    <row r="146" spans="10:11" s="41" customFormat="1" ht="18" customHeight="1" x14ac:dyDescent="0.15">
      <c r="J146" s="42"/>
      <c r="K146" s="42"/>
    </row>
    <row r="147" spans="10:11" s="41" customFormat="1" ht="18" customHeight="1" x14ac:dyDescent="0.15">
      <c r="J147" s="42"/>
      <c r="K147" s="42"/>
    </row>
    <row r="148" spans="10:11" s="41" customFormat="1" ht="18" customHeight="1" x14ac:dyDescent="0.15">
      <c r="J148" s="42"/>
      <c r="K148" s="42"/>
    </row>
    <row r="149" spans="10:11" s="41" customFormat="1" ht="18" customHeight="1" x14ac:dyDescent="0.15">
      <c r="J149" s="42"/>
      <c r="K149" s="42"/>
    </row>
    <row r="150" spans="10:11" s="41" customFormat="1" ht="18" customHeight="1" x14ac:dyDescent="0.15">
      <c r="J150" s="42"/>
      <c r="K150" s="42"/>
    </row>
    <row r="151" spans="10:11" s="41" customFormat="1" ht="18" customHeight="1" x14ac:dyDescent="0.15">
      <c r="J151" s="42"/>
      <c r="K151" s="42"/>
    </row>
    <row r="152" spans="10:11" s="41" customFormat="1" ht="18" customHeight="1" x14ac:dyDescent="0.15">
      <c r="J152" s="42"/>
      <c r="K152" s="42"/>
    </row>
    <row r="153" spans="10:11" s="41" customFormat="1" ht="18" customHeight="1" x14ac:dyDescent="0.15">
      <c r="J153" s="42"/>
      <c r="K153" s="42"/>
    </row>
    <row r="154" spans="10:11" s="41" customFormat="1" ht="18" customHeight="1" x14ac:dyDescent="0.15">
      <c r="J154" s="42"/>
      <c r="K154" s="42"/>
    </row>
    <row r="155" spans="10:11" s="41" customFormat="1" ht="18" customHeight="1" x14ac:dyDescent="0.15">
      <c r="J155" s="42"/>
      <c r="K155" s="42"/>
    </row>
    <row r="156" spans="10:11" s="41" customFormat="1" ht="18" customHeight="1" x14ac:dyDescent="0.15">
      <c r="J156" s="42"/>
      <c r="K156" s="42"/>
    </row>
    <row r="157" spans="10:11" s="41" customFormat="1" ht="18" customHeight="1" x14ac:dyDescent="0.15">
      <c r="J157" s="42"/>
      <c r="K157" s="42"/>
    </row>
    <row r="158" spans="10:11" s="41" customFormat="1" ht="18" customHeight="1" x14ac:dyDescent="0.15">
      <c r="J158" s="42"/>
      <c r="K158" s="42"/>
    </row>
    <row r="159" spans="10:11" s="41" customFormat="1" ht="18" customHeight="1" x14ac:dyDescent="0.15">
      <c r="J159" s="42"/>
      <c r="K159" s="42"/>
    </row>
    <row r="160" spans="10:11" s="41" customFormat="1" ht="18" customHeight="1" x14ac:dyDescent="0.15">
      <c r="J160" s="42"/>
      <c r="K160" s="42"/>
    </row>
    <row r="161" spans="10:11" s="41" customFormat="1" ht="18" customHeight="1" x14ac:dyDescent="0.15">
      <c r="J161" s="42"/>
      <c r="K161" s="42"/>
    </row>
    <row r="162" spans="10:11" s="41" customFormat="1" ht="18" customHeight="1" x14ac:dyDescent="0.15">
      <c r="J162" s="42"/>
      <c r="K162" s="42"/>
    </row>
    <row r="163" spans="10:11" s="41" customFormat="1" ht="18" customHeight="1" x14ac:dyDescent="0.15">
      <c r="J163" s="42"/>
      <c r="K163" s="42"/>
    </row>
    <row r="164" spans="10:11" s="41" customFormat="1" ht="18" customHeight="1" x14ac:dyDescent="0.15">
      <c r="J164" s="42"/>
      <c r="K164" s="42"/>
    </row>
    <row r="165" spans="10:11" s="41" customFormat="1" ht="18" customHeight="1" x14ac:dyDescent="0.15">
      <c r="J165" s="42"/>
      <c r="K165" s="42"/>
    </row>
    <row r="166" spans="10:11" s="41" customFormat="1" ht="18" customHeight="1" x14ac:dyDescent="0.15">
      <c r="J166" s="42"/>
      <c r="K166" s="42"/>
    </row>
    <row r="167" spans="10:11" s="41" customFormat="1" ht="18" customHeight="1" x14ac:dyDescent="0.15">
      <c r="J167" s="42"/>
      <c r="K167" s="42"/>
    </row>
    <row r="168" spans="10:11" s="41" customFormat="1" ht="18" customHeight="1" x14ac:dyDescent="0.15">
      <c r="J168" s="42"/>
      <c r="K168" s="42"/>
    </row>
    <row r="169" spans="10:11" s="41" customFormat="1" ht="18" customHeight="1" x14ac:dyDescent="0.15">
      <c r="J169" s="42"/>
      <c r="K169" s="42"/>
    </row>
    <row r="170" spans="10:11" s="41" customFormat="1" ht="18" customHeight="1" x14ac:dyDescent="0.15">
      <c r="J170" s="42"/>
      <c r="K170" s="42"/>
    </row>
    <row r="171" spans="10:11" s="41" customFormat="1" ht="18" customHeight="1" x14ac:dyDescent="0.15">
      <c r="J171" s="42"/>
      <c r="K171" s="42"/>
    </row>
    <row r="172" spans="10:11" s="41" customFormat="1" ht="18" customHeight="1" x14ac:dyDescent="0.15">
      <c r="J172" s="42"/>
      <c r="K172" s="42"/>
    </row>
    <row r="173" spans="10:11" s="41" customFormat="1" ht="18" customHeight="1" x14ac:dyDescent="0.15">
      <c r="J173" s="42"/>
      <c r="K173" s="42"/>
    </row>
    <row r="174" spans="10:11" s="41" customFormat="1" ht="18" customHeight="1" x14ac:dyDescent="0.15">
      <c r="J174" s="42"/>
      <c r="K174" s="42"/>
    </row>
    <row r="175" spans="10:11" s="41" customFormat="1" ht="18" customHeight="1" x14ac:dyDescent="0.15">
      <c r="J175" s="42"/>
      <c r="K175" s="42"/>
    </row>
    <row r="176" spans="10:11" s="41" customFormat="1" ht="18" customHeight="1" x14ac:dyDescent="0.15">
      <c r="J176" s="42"/>
      <c r="K176" s="42"/>
    </row>
    <row r="177" spans="10:11" s="41" customFormat="1" ht="18" customHeight="1" x14ac:dyDescent="0.15">
      <c r="J177" s="42"/>
      <c r="K177" s="42"/>
    </row>
    <row r="178" spans="10:11" s="41" customFormat="1" ht="18" customHeight="1" x14ac:dyDescent="0.15">
      <c r="J178" s="42"/>
      <c r="K178" s="42"/>
    </row>
    <row r="179" spans="10:11" s="41" customFormat="1" ht="18" customHeight="1" x14ac:dyDescent="0.15">
      <c r="J179" s="42"/>
      <c r="K179" s="42"/>
    </row>
    <row r="180" spans="10:11" s="41" customFormat="1" ht="18" customHeight="1" x14ac:dyDescent="0.15">
      <c r="J180" s="42"/>
      <c r="K180" s="42"/>
    </row>
    <row r="181" spans="10:11" s="41" customFormat="1" ht="18" customHeight="1" x14ac:dyDescent="0.15">
      <c r="J181" s="42"/>
      <c r="K181" s="42"/>
    </row>
    <row r="182" spans="10:11" s="41" customFormat="1" ht="18" customHeight="1" x14ac:dyDescent="0.15">
      <c r="J182" s="42"/>
      <c r="K182" s="42"/>
    </row>
    <row r="183" spans="10:11" s="41" customFormat="1" ht="18" customHeight="1" x14ac:dyDescent="0.15">
      <c r="J183" s="42"/>
      <c r="K183" s="42"/>
    </row>
    <row r="184" spans="10:11" s="41" customFormat="1" ht="18" customHeight="1" x14ac:dyDescent="0.15">
      <c r="J184" s="42"/>
      <c r="K184" s="42"/>
    </row>
    <row r="185" spans="10:11" s="41" customFormat="1" ht="18" customHeight="1" x14ac:dyDescent="0.15">
      <c r="J185" s="42"/>
      <c r="K185" s="42"/>
    </row>
    <row r="186" spans="10:11" s="41" customFormat="1" ht="18" customHeight="1" x14ac:dyDescent="0.15">
      <c r="J186" s="42"/>
      <c r="K186" s="42"/>
    </row>
    <row r="187" spans="10:11" s="41" customFormat="1" ht="18" customHeight="1" x14ac:dyDescent="0.15">
      <c r="J187" s="42"/>
      <c r="K187" s="42"/>
    </row>
    <row r="188" spans="10:11" s="41" customFormat="1" ht="18" customHeight="1" x14ac:dyDescent="0.15">
      <c r="J188" s="42"/>
      <c r="K188" s="42"/>
    </row>
    <row r="189" spans="10:11" s="41" customFormat="1" ht="18" customHeight="1" x14ac:dyDescent="0.15">
      <c r="J189" s="42"/>
      <c r="K189" s="42"/>
    </row>
    <row r="190" spans="10:11" s="41" customFormat="1" ht="18" customHeight="1" x14ac:dyDescent="0.15">
      <c r="J190" s="42"/>
      <c r="K190" s="42"/>
    </row>
    <row r="191" spans="10:11" s="41" customFormat="1" ht="18" customHeight="1" x14ac:dyDescent="0.15">
      <c r="J191" s="42"/>
      <c r="K191" s="42"/>
    </row>
    <row r="192" spans="10:11" s="41" customFormat="1" ht="18" customHeight="1" x14ac:dyDescent="0.15">
      <c r="J192" s="42"/>
      <c r="K192" s="42"/>
    </row>
    <row r="193" spans="10:11" s="41" customFormat="1" ht="18" customHeight="1" x14ac:dyDescent="0.15">
      <c r="J193" s="42"/>
      <c r="K193" s="42"/>
    </row>
    <row r="194" spans="10:11" s="41" customFormat="1" ht="18" customHeight="1" x14ac:dyDescent="0.15">
      <c r="J194" s="42"/>
      <c r="K194" s="42"/>
    </row>
    <row r="195" spans="10:11" s="41" customFormat="1" ht="18" customHeight="1" x14ac:dyDescent="0.15">
      <c r="J195" s="42"/>
      <c r="K195" s="42"/>
    </row>
    <row r="196" spans="10:11" s="41" customFormat="1" ht="18" customHeight="1" x14ac:dyDescent="0.15">
      <c r="J196" s="42"/>
      <c r="K196" s="42"/>
    </row>
    <row r="197" spans="10:11" s="41" customFormat="1" ht="18" customHeight="1" x14ac:dyDescent="0.15">
      <c r="J197" s="42"/>
      <c r="K197" s="42"/>
    </row>
    <row r="198" spans="10:11" s="41" customFormat="1" ht="18" customHeight="1" x14ac:dyDescent="0.15">
      <c r="J198" s="42"/>
      <c r="K198" s="42"/>
    </row>
    <row r="199" spans="10:11" s="41" customFormat="1" ht="18" customHeight="1" x14ac:dyDescent="0.15">
      <c r="J199" s="42"/>
      <c r="K199" s="42"/>
    </row>
    <row r="200" spans="10:11" s="41" customFormat="1" ht="18" customHeight="1" x14ac:dyDescent="0.15">
      <c r="J200" s="42"/>
      <c r="K200" s="42"/>
    </row>
    <row r="201" spans="10:11" s="41" customFormat="1" ht="18" customHeight="1" x14ac:dyDescent="0.15">
      <c r="J201" s="42"/>
      <c r="K201" s="42"/>
    </row>
    <row r="202" spans="10:11" s="41" customFormat="1" ht="18" customHeight="1" x14ac:dyDescent="0.15">
      <c r="J202" s="42"/>
      <c r="K202" s="42"/>
    </row>
    <row r="203" spans="10:11" s="41" customFormat="1" ht="18" customHeight="1" x14ac:dyDescent="0.15">
      <c r="J203" s="42"/>
      <c r="K203" s="42"/>
    </row>
    <row r="204" spans="10:11" s="41" customFormat="1" ht="18" customHeight="1" x14ac:dyDescent="0.15">
      <c r="J204" s="42"/>
      <c r="K204" s="42"/>
    </row>
    <row r="205" spans="10:11" s="41" customFormat="1" ht="18" customHeight="1" x14ac:dyDescent="0.15">
      <c r="J205" s="42"/>
      <c r="K205" s="42"/>
    </row>
    <row r="206" spans="10:11" s="41" customFormat="1" ht="18" customHeight="1" x14ac:dyDescent="0.15">
      <c r="J206" s="42"/>
      <c r="K206" s="42"/>
    </row>
    <row r="207" spans="10:11" s="41" customFormat="1" ht="18" customHeight="1" x14ac:dyDescent="0.15">
      <c r="J207" s="42"/>
      <c r="K207" s="42"/>
    </row>
    <row r="208" spans="10:11" s="41" customFormat="1" ht="18" customHeight="1" x14ac:dyDescent="0.15">
      <c r="J208" s="42"/>
      <c r="K208" s="42"/>
    </row>
    <row r="209" spans="10:11" s="41" customFormat="1" ht="18" customHeight="1" x14ac:dyDescent="0.15">
      <c r="J209" s="42"/>
      <c r="K209" s="42"/>
    </row>
    <row r="210" spans="10:11" s="41" customFormat="1" ht="18" customHeight="1" x14ac:dyDescent="0.15">
      <c r="J210" s="42"/>
      <c r="K210" s="42"/>
    </row>
    <row r="211" spans="10:11" s="41" customFormat="1" ht="18" customHeight="1" x14ac:dyDescent="0.15">
      <c r="J211" s="42"/>
      <c r="K211" s="42"/>
    </row>
    <row r="212" spans="10:11" s="41" customFormat="1" ht="18" customHeight="1" x14ac:dyDescent="0.15">
      <c r="J212" s="42"/>
      <c r="K212" s="42"/>
    </row>
    <row r="213" spans="10:11" s="41" customFormat="1" ht="18" customHeight="1" x14ac:dyDescent="0.15">
      <c r="J213" s="42"/>
      <c r="K213" s="42"/>
    </row>
    <row r="214" spans="10:11" s="41" customFormat="1" ht="18" customHeight="1" x14ac:dyDescent="0.15">
      <c r="J214" s="42"/>
      <c r="K214" s="42"/>
    </row>
    <row r="215" spans="10:11" s="41" customFormat="1" ht="18" customHeight="1" x14ac:dyDescent="0.15">
      <c r="J215" s="42"/>
      <c r="K215" s="42"/>
    </row>
    <row r="216" spans="10:11" s="41" customFormat="1" ht="18" customHeight="1" x14ac:dyDescent="0.15">
      <c r="J216" s="42"/>
      <c r="K216" s="42"/>
    </row>
    <row r="217" spans="10:11" s="41" customFormat="1" ht="18" customHeight="1" x14ac:dyDescent="0.15">
      <c r="J217" s="42"/>
      <c r="K217" s="42"/>
    </row>
    <row r="218" spans="10:11" s="41" customFormat="1" ht="18" customHeight="1" x14ac:dyDescent="0.15">
      <c r="J218" s="42"/>
      <c r="K218" s="42"/>
    </row>
    <row r="219" spans="10:11" s="41" customFormat="1" ht="18" customHeight="1" x14ac:dyDescent="0.15">
      <c r="J219" s="42"/>
      <c r="K219" s="42"/>
    </row>
    <row r="220" spans="10:11" s="41" customFormat="1" ht="18" customHeight="1" x14ac:dyDescent="0.15">
      <c r="J220" s="42"/>
      <c r="K220" s="42"/>
    </row>
    <row r="221" spans="10:11" s="41" customFormat="1" ht="18" customHeight="1" x14ac:dyDescent="0.15">
      <c r="J221" s="42"/>
      <c r="K221" s="42"/>
    </row>
    <row r="222" spans="10:11" s="41" customFormat="1" ht="18" customHeight="1" x14ac:dyDescent="0.15">
      <c r="J222" s="42"/>
      <c r="K222" s="42"/>
    </row>
    <row r="223" spans="10:11" s="41" customFormat="1" ht="18" customHeight="1" x14ac:dyDescent="0.15">
      <c r="J223" s="42"/>
      <c r="K223" s="42"/>
    </row>
    <row r="224" spans="10:11" s="41" customFormat="1" ht="18" customHeight="1" x14ac:dyDescent="0.15">
      <c r="J224" s="42"/>
      <c r="K224" s="42"/>
    </row>
    <row r="225" spans="10:11" s="41" customFormat="1" ht="18" customHeight="1" x14ac:dyDescent="0.15">
      <c r="J225" s="42"/>
      <c r="K225" s="42"/>
    </row>
    <row r="226" spans="10:11" s="41" customFormat="1" ht="18" customHeight="1" x14ac:dyDescent="0.15">
      <c r="J226" s="42"/>
      <c r="K226" s="42"/>
    </row>
    <row r="227" spans="10:11" s="41" customFormat="1" ht="18" customHeight="1" x14ac:dyDescent="0.15">
      <c r="J227" s="42"/>
      <c r="K227" s="42"/>
    </row>
    <row r="228" spans="10:11" s="41" customFormat="1" ht="18" customHeight="1" x14ac:dyDescent="0.15">
      <c r="J228" s="42"/>
      <c r="K228" s="42"/>
    </row>
    <row r="229" spans="10:11" s="41" customFormat="1" ht="18" customHeight="1" x14ac:dyDescent="0.15">
      <c r="J229" s="42"/>
      <c r="K229" s="42"/>
    </row>
    <row r="230" spans="10:11" s="41" customFormat="1" x14ac:dyDescent="0.15">
      <c r="J230" s="42"/>
      <c r="K230" s="42"/>
    </row>
    <row r="231" spans="10:11" s="41" customFormat="1" x14ac:dyDescent="0.15">
      <c r="J231" s="42"/>
      <c r="K231" s="42"/>
    </row>
    <row r="232" spans="10:11" s="41" customFormat="1" x14ac:dyDescent="0.15">
      <c r="J232" s="42"/>
      <c r="K232" s="42"/>
    </row>
    <row r="233" spans="10:11" s="41" customFormat="1" x14ac:dyDescent="0.15">
      <c r="J233" s="42"/>
      <c r="K233" s="42"/>
    </row>
    <row r="234" spans="10:11" s="41" customFormat="1" x14ac:dyDescent="0.15">
      <c r="J234" s="42"/>
      <c r="K234" s="42"/>
    </row>
    <row r="235" spans="10:11" s="41" customFormat="1" x14ac:dyDescent="0.15">
      <c r="J235" s="42"/>
      <c r="K235" s="42"/>
    </row>
    <row r="236" spans="10:11" s="41" customFormat="1" x14ac:dyDescent="0.15">
      <c r="J236" s="42"/>
      <c r="K236" s="42"/>
    </row>
    <row r="237" spans="10:11" s="41" customFormat="1" x14ac:dyDescent="0.15">
      <c r="J237" s="42"/>
      <c r="K237" s="42"/>
    </row>
    <row r="238" spans="10:11" s="41" customFormat="1" x14ac:dyDescent="0.15">
      <c r="J238" s="42"/>
      <c r="K238" s="42"/>
    </row>
    <row r="239" spans="10:11" s="41" customFormat="1" x14ac:dyDescent="0.15">
      <c r="J239" s="42"/>
      <c r="K239" s="42"/>
    </row>
    <row r="240" spans="10:11" s="41" customFormat="1" x14ac:dyDescent="0.15">
      <c r="J240" s="42"/>
      <c r="K240" s="42"/>
    </row>
    <row r="241" spans="10:11" s="41" customFormat="1" x14ac:dyDescent="0.15">
      <c r="J241" s="42"/>
      <c r="K241" s="42"/>
    </row>
    <row r="242" spans="10:11" s="41" customFormat="1" x14ac:dyDescent="0.15">
      <c r="J242" s="42"/>
      <c r="K242" s="42"/>
    </row>
    <row r="243" spans="10:11" s="41" customFormat="1" x14ac:dyDescent="0.15">
      <c r="J243" s="42"/>
      <c r="K243" s="42"/>
    </row>
    <row r="244" spans="10:11" s="41" customFormat="1" x14ac:dyDescent="0.15">
      <c r="J244" s="42"/>
      <c r="K244" s="42"/>
    </row>
    <row r="245" spans="10:11" s="41" customFormat="1" x14ac:dyDescent="0.15">
      <c r="J245" s="42"/>
      <c r="K245" s="42"/>
    </row>
    <row r="246" spans="10:11" s="41" customFormat="1" x14ac:dyDescent="0.15">
      <c r="J246" s="42"/>
      <c r="K246" s="42"/>
    </row>
    <row r="247" spans="10:11" s="41" customFormat="1" x14ac:dyDescent="0.15">
      <c r="J247" s="42"/>
      <c r="K247" s="42"/>
    </row>
    <row r="248" spans="10:11" s="41" customFormat="1" x14ac:dyDescent="0.15">
      <c r="J248" s="42"/>
      <c r="K248" s="42"/>
    </row>
    <row r="249" spans="10:11" s="41" customFormat="1" x14ac:dyDescent="0.15">
      <c r="J249" s="42"/>
      <c r="K249" s="42"/>
    </row>
    <row r="250" spans="10:11" s="41" customFormat="1" x14ac:dyDescent="0.15">
      <c r="J250" s="42"/>
      <c r="K250" s="42"/>
    </row>
    <row r="251" spans="10:11" s="41" customFormat="1" x14ac:dyDescent="0.15">
      <c r="J251" s="42"/>
      <c r="K251" s="42"/>
    </row>
    <row r="252" spans="10:11" s="41" customFormat="1" x14ac:dyDescent="0.15">
      <c r="J252" s="42"/>
      <c r="K252" s="42"/>
    </row>
    <row r="253" spans="10:11" s="41" customFormat="1" x14ac:dyDescent="0.15">
      <c r="J253" s="42"/>
      <c r="K253" s="42"/>
    </row>
    <row r="254" spans="10:11" s="41" customFormat="1" x14ac:dyDescent="0.15">
      <c r="J254" s="42"/>
      <c r="K254" s="42"/>
    </row>
    <row r="255" spans="10:11" s="41" customFormat="1" x14ac:dyDescent="0.15">
      <c r="J255" s="42"/>
      <c r="K255" s="42"/>
    </row>
    <row r="256" spans="10:11" s="41" customFormat="1" x14ac:dyDescent="0.15">
      <c r="J256" s="42"/>
      <c r="K256" s="42"/>
    </row>
    <row r="257" spans="10:11" s="41" customFormat="1" x14ac:dyDescent="0.15">
      <c r="J257" s="42"/>
      <c r="K257" s="42"/>
    </row>
    <row r="258" spans="10:11" s="41" customFormat="1" x14ac:dyDescent="0.15">
      <c r="J258" s="42"/>
      <c r="K258" s="42"/>
    </row>
    <row r="259" spans="10:11" s="41" customFormat="1" x14ac:dyDescent="0.15">
      <c r="J259" s="42"/>
      <c r="K259" s="42"/>
    </row>
    <row r="260" spans="10:11" s="41" customFormat="1" x14ac:dyDescent="0.15">
      <c r="J260" s="42"/>
      <c r="K260" s="42"/>
    </row>
    <row r="261" spans="10:11" s="41" customFormat="1" x14ac:dyDescent="0.15">
      <c r="J261" s="42"/>
      <c r="K261" s="42"/>
    </row>
    <row r="262" spans="10:11" s="41" customFormat="1" x14ac:dyDescent="0.15">
      <c r="J262" s="42"/>
      <c r="K262" s="42"/>
    </row>
    <row r="263" spans="10:11" s="41" customFormat="1" x14ac:dyDescent="0.15">
      <c r="J263" s="42"/>
      <c r="K263" s="42"/>
    </row>
    <row r="264" spans="10:11" s="41" customFormat="1" x14ac:dyDescent="0.15">
      <c r="J264" s="42"/>
      <c r="K264" s="42"/>
    </row>
    <row r="265" spans="10:11" s="41" customFormat="1" x14ac:dyDescent="0.15">
      <c r="J265" s="42"/>
      <c r="K265" s="42"/>
    </row>
    <row r="266" spans="10:11" s="41" customFormat="1" x14ac:dyDescent="0.15">
      <c r="J266" s="42"/>
      <c r="K266" s="42"/>
    </row>
    <row r="267" spans="10:11" s="41" customFormat="1" x14ac:dyDescent="0.15">
      <c r="J267" s="42"/>
      <c r="K267" s="42"/>
    </row>
    <row r="268" spans="10:11" s="41" customFormat="1" x14ac:dyDescent="0.15">
      <c r="J268" s="42"/>
      <c r="K268" s="42"/>
    </row>
    <row r="269" spans="10:11" s="41" customFormat="1" x14ac:dyDescent="0.15">
      <c r="J269" s="42"/>
      <c r="K269" s="42"/>
    </row>
    <row r="270" spans="10:11" s="41" customFormat="1" x14ac:dyDescent="0.15">
      <c r="J270" s="42"/>
      <c r="K270" s="42"/>
    </row>
    <row r="271" spans="10:11" s="41" customFormat="1" x14ac:dyDescent="0.15">
      <c r="J271" s="42"/>
      <c r="K271" s="42"/>
    </row>
    <row r="272" spans="10:11" s="41" customFormat="1" x14ac:dyDescent="0.15">
      <c r="J272" s="42"/>
      <c r="K272" s="42"/>
    </row>
    <row r="273" spans="10:11" s="41" customFormat="1" x14ac:dyDescent="0.15">
      <c r="J273" s="42"/>
      <c r="K273" s="42"/>
    </row>
    <row r="274" spans="10:11" s="41" customFormat="1" x14ac:dyDescent="0.15">
      <c r="J274" s="42"/>
      <c r="K274" s="42"/>
    </row>
    <row r="275" spans="10:11" s="41" customFormat="1" x14ac:dyDescent="0.15">
      <c r="J275" s="42"/>
      <c r="K275" s="42"/>
    </row>
    <row r="276" spans="10:11" s="41" customFormat="1" x14ac:dyDescent="0.15">
      <c r="J276" s="42"/>
      <c r="K276" s="42"/>
    </row>
    <row r="277" spans="10:11" s="41" customFormat="1" x14ac:dyDescent="0.15">
      <c r="J277" s="42"/>
      <c r="K277" s="42"/>
    </row>
    <row r="278" spans="10:11" s="41" customFormat="1" x14ac:dyDescent="0.15">
      <c r="J278" s="42"/>
      <c r="K278" s="42"/>
    </row>
    <row r="279" spans="10:11" s="41" customFormat="1" x14ac:dyDescent="0.15">
      <c r="J279" s="42"/>
      <c r="K279" s="42"/>
    </row>
    <row r="280" spans="10:11" s="41" customFormat="1" x14ac:dyDescent="0.15">
      <c r="J280" s="42"/>
      <c r="K280" s="42"/>
    </row>
    <row r="281" spans="10:11" s="41" customFormat="1" x14ac:dyDescent="0.15">
      <c r="J281" s="42"/>
      <c r="K281" s="42"/>
    </row>
    <row r="282" spans="10:11" s="41" customFormat="1" x14ac:dyDescent="0.15">
      <c r="J282" s="42"/>
      <c r="K282" s="42"/>
    </row>
    <row r="283" spans="10:11" s="41" customFormat="1" x14ac:dyDescent="0.15">
      <c r="J283" s="42"/>
      <c r="K283" s="42"/>
    </row>
    <row r="284" spans="10:11" s="41" customFormat="1" x14ac:dyDescent="0.15">
      <c r="J284" s="42"/>
      <c r="K284" s="42"/>
    </row>
    <row r="285" spans="10:11" s="41" customFormat="1" x14ac:dyDescent="0.15">
      <c r="J285" s="42"/>
      <c r="K285" s="42"/>
    </row>
    <row r="286" spans="10:11" s="41" customFormat="1" x14ac:dyDescent="0.15">
      <c r="J286" s="42"/>
      <c r="K286" s="42"/>
    </row>
    <row r="287" spans="10:11" s="41" customFormat="1" x14ac:dyDescent="0.15">
      <c r="J287" s="42"/>
      <c r="K287" s="42"/>
    </row>
    <row r="288" spans="10:11" s="41" customFormat="1" x14ac:dyDescent="0.15">
      <c r="J288" s="42"/>
      <c r="K288" s="42"/>
    </row>
    <row r="289" spans="10:11" s="41" customFormat="1" x14ac:dyDescent="0.15">
      <c r="J289" s="42"/>
      <c r="K289" s="42"/>
    </row>
    <row r="290" spans="10:11" s="41" customFormat="1" x14ac:dyDescent="0.15">
      <c r="J290" s="42"/>
      <c r="K290" s="42"/>
    </row>
    <row r="291" spans="10:11" s="41" customFormat="1" x14ac:dyDescent="0.15">
      <c r="J291" s="42"/>
      <c r="K291" s="42"/>
    </row>
    <row r="292" spans="10:11" s="41" customFormat="1" x14ac:dyDescent="0.15">
      <c r="J292" s="42"/>
      <c r="K292" s="42"/>
    </row>
    <row r="293" spans="10:11" s="41" customFormat="1" x14ac:dyDescent="0.15">
      <c r="J293" s="42"/>
      <c r="K293" s="42"/>
    </row>
    <row r="294" spans="10:11" s="41" customFormat="1" x14ac:dyDescent="0.15">
      <c r="J294" s="42"/>
      <c r="K294" s="42"/>
    </row>
    <row r="295" spans="10:11" s="41" customFormat="1" x14ac:dyDescent="0.15">
      <c r="J295" s="42"/>
      <c r="K295" s="42"/>
    </row>
    <row r="296" spans="10:11" s="41" customFormat="1" x14ac:dyDescent="0.15">
      <c r="J296" s="42"/>
      <c r="K296" s="42"/>
    </row>
    <row r="297" spans="10:11" s="41" customFormat="1" x14ac:dyDescent="0.15">
      <c r="J297" s="42"/>
      <c r="K297" s="42"/>
    </row>
    <row r="298" spans="10:11" s="41" customFormat="1" x14ac:dyDescent="0.15">
      <c r="J298" s="42"/>
      <c r="K298" s="42"/>
    </row>
    <row r="299" spans="10:11" s="41" customFormat="1" x14ac:dyDescent="0.15">
      <c r="J299" s="42"/>
      <c r="K299" s="42"/>
    </row>
    <row r="300" spans="10:11" s="41" customFormat="1" x14ac:dyDescent="0.15">
      <c r="J300" s="42"/>
      <c r="K300" s="42"/>
    </row>
    <row r="301" spans="10:11" s="41" customFormat="1" x14ac:dyDescent="0.15">
      <c r="J301" s="42"/>
      <c r="K301" s="42"/>
    </row>
    <row r="302" spans="10:11" s="41" customFormat="1" x14ac:dyDescent="0.15">
      <c r="J302" s="42"/>
      <c r="K302" s="42"/>
    </row>
    <row r="303" spans="10:11" s="41" customFormat="1" x14ac:dyDescent="0.15">
      <c r="J303" s="42"/>
      <c r="K303" s="42"/>
    </row>
    <row r="304" spans="10:11" s="41" customFormat="1" x14ac:dyDescent="0.15">
      <c r="J304" s="42"/>
      <c r="K304" s="42"/>
    </row>
    <row r="305" spans="10:11" s="41" customFormat="1" x14ac:dyDescent="0.15">
      <c r="J305" s="42"/>
      <c r="K305" s="42"/>
    </row>
    <row r="306" spans="10:11" s="41" customFormat="1" x14ac:dyDescent="0.15">
      <c r="J306" s="42"/>
      <c r="K306" s="42"/>
    </row>
    <row r="307" spans="10:11" s="41" customFormat="1" x14ac:dyDescent="0.15">
      <c r="J307" s="42"/>
      <c r="K307" s="42"/>
    </row>
    <row r="308" spans="10:11" s="41" customFormat="1" x14ac:dyDescent="0.15">
      <c r="J308" s="42"/>
      <c r="K308" s="42"/>
    </row>
    <row r="309" spans="10:11" s="41" customFormat="1" x14ac:dyDescent="0.15">
      <c r="J309" s="42"/>
      <c r="K309" s="42"/>
    </row>
    <row r="310" spans="10:11" s="41" customFormat="1" x14ac:dyDescent="0.15">
      <c r="J310" s="42"/>
      <c r="K310" s="42"/>
    </row>
    <row r="311" spans="10:11" s="41" customFormat="1" x14ac:dyDescent="0.15">
      <c r="J311" s="42"/>
      <c r="K311" s="42"/>
    </row>
    <row r="312" spans="10:11" s="41" customFormat="1" x14ac:dyDescent="0.15">
      <c r="J312" s="42"/>
      <c r="K312" s="42"/>
    </row>
    <row r="313" spans="10:11" s="41" customFormat="1" x14ac:dyDescent="0.15">
      <c r="J313" s="42"/>
      <c r="K313" s="42"/>
    </row>
    <row r="314" spans="10:11" s="41" customFormat="1" x14ac:dyDescent="0.15">
      <c r="J314" s="42"/>
      <c r="K314" s="42"/>
    </row>
    <row r="315" spans="10:11" s="41" customFormat="1" x14ac:dyDescent="0.15">
      <c r="J315" s="42"/>
      <c r="K315" s="42"/>
    </row>
    <row r="316" spans="10:11" s="41" customFormat="1" x14ac:dyDescent="0.15">
      <c r="J316" s="42"/>
      <c r="K316" s="42"/>
    </row>
    <row r="317" spans="10:11" s="41" customFormat="1" x14ac:dyDescent="0.15">
      <c r="J317" s="42"/>
      <c r="K317" s="42"/>
    </row>
    <row r="318" spans="10:11" s="41" customFormat="1" x14ac:dyDescent="0.15">
      <c r="J318" s="42"/>
      <c r="K318" s="42"/>
    </row>
    <row r="319" spans="10:11" s="41" customFormat="1" x14ac:dyDescent="0.15">
      <c r="J319" s="42"/>
      <c r="K319" s="42"/>
    </row>
    <row r="320" spans="10:11" s="41" customFormat="1" x14ac:dyDescent="0.15">
      <c r="J320" s="42"/>
      <c r="K320" s="42"/>
    </row>
    <row r="321" spans="10:11" s="41" customFormat="1" x14ac:dyDescent="0.15">
      <c r="J321" s="42"/>
      <c r="K321" s="42"/>
    </row>
    <row r="322" spans="10:11" s="41" customFormat="1" x14ac:dyDescent="0.15">
      <c r="J322" s="42"/>
      <c r="K322" s="42"/>
    </row>
    <row r="323" spans="10:11" s="41" customFormat="1" x14ac:dyDescent="0.15">
      <c r="J323" s="42"/>
      <c r="K323" s="42"/>
    </row>
    <row r="324" spans="10:11" s="41" customFormat="1" x14ac:dyDescent="0.15">
      <c r="J324" s="42"/>
      <c r="K324" s="42"/>
    </row>
    <row r="325" spans="10:11" s="41" customFormat="1" x14ac:dyDescent="0.15">
      <c r="J325" s="42"/>
      <c r="K325" s="42"/>
    </row>
    <row r="326" spans="10:11" s="41" customFormat="1" x14ac:dyDescent="0.15">
      <c r="J326" s="42"/>
      <c r="K326" s="42"/>
    </row>
    <row r="327" spans="10:11" s="41" customFormat="1" x14ac:dyDescent="0.15">
      <c r="J327" s="42"/>
      <c r="K327" s="42"/>
    </row>
    <row r="328" spans="10:11" s="41" customFormat="1" x14ac:dyDescent="0.15">
      <c r="J328" s="42"/>
      <c r="K328" s="42"/>
    </row>
    <row r="329" spans="10:11" s="41" customFormat="1" x14ac:dyDescent="0.15">
      <c r="J329" s="42"/>
      <c r="K329" s="42"/>
    </row>
    <row r="330" spans="10:11" s="41" customFormat="1" x14ac:dyDescent="0.15">
      <c r="J330" s="42"/>
      <c r="K330" s="42"/>
    </row>
    <row r="331" spans="10:11" s="41" customFormat="1" x14ac:dyDescent="0.15">
      <c r="J331" s="42"/>
      <c r="K331" s="42"/>
    </row>
    <row r="332" spans="10:11" s="41" customFormat="1" x14ac:dyDescent="0.15">
      <c r="J332" s="42"/>
      <c r="K332" s="42"/>
    </row>
    <row r="333" spans="10:11" s="41" customFormat="1" x14ac:dyDescent="0.15">
      <c r="J333" s="42"/>
      <c r="K333" s="42"/>
    </row>
    <row r="334" spans="10:11" s="41" customFormat="1" x14ac:dyDescent="0.15">
      <c r="J334" s="42"/>
      <c r="K334" s="42"/>
    </row>
    <row r="335" spans="10:11" s="41" customFormat="1" x14ac:dyDescent="0.15">
      <c r="J335" s="42"/>
      <c r="K335" s="42"/>
    </row>
    <row r="336" spans="10:11" s="41" customFormat="1" x14ac:dyDescent="0.15">
      <c r="J336" s="42"/>
      <c r="K336" s="42"/>
    </row>
    <row r="337" spans="10:11" s="41" customFormat="1" x14ac:dyDescent="0.15">
      <c r="J337" s="42"/>
      <c r="K337" s="42"/>
    </row>
    <row r="338" spans="10:11" s="41" customFormat="1" x14ac:dyDescent="0.15">
      <c r="J338" s="42"/>
      <c r="K338" s="42"/>
    </row>
    <row r="339" spans="10:11" s="41" customFormat="1" x14ac:dyDescent="0.15">
      <c r="J339" s="42"/>
      <c r="K339" s="42"/>
    </row>
    <row r="340" spans="10:11" s="41" customFormat="1" x14ac:dyDescent="0.15">
      <c r="J340" s="42"/>
      <c r="K340" s="42"/>
    </row>
    <row r="341" spans="10:11" s="41" customFormat="1" x14ac:dyDescent="0.15">
      <c r="J341" s="42"/>
      <c r="K341" s="42"/>
    </row>
    <row r="342" spans="10:11" s="41" customFormat="1" x14ac:dyDescent="0.15">
      <c r="J342" s="42"/>
      <c r="K342" s="42"/>
    </row>
    <row r="343" spans="10:11" s="41" customFormat="1" x14ac:dyDescent="0.15">
      <c r="J343" s="42"/>
      <c r="K343" s="42"/>
    </row>
    <row r="344" spans="10:11" s="41" customFormat="1" x14ac:dyDescent="0.15">
      <c r="J344" s="42"/>
      <c r="K344" s="42"/>
    </row>
    <row r="345" spans="10:11" s="41" customFormat="1" x14ac:dyDescent="0.15">
      <c r="J345" s="42"/>
      <c r="K345" s="42"/>
    </row>
    <row r="346" spans="10:11" s="41" customFormat="1" x14ac:dyDescent="0.15">
      <c r="J346" s="42"/>
      <c r="K346" s="42"/>
    </row>
    <row r="347" spans="10:11" s="41" customFormat="1" x14ac:dyDescent="0.15">
      <c r="J347" s="42"/>
      <c r="K347" s="42"/>
    </row>
    <row r="348" spans="10:11" s="41" customFormat="1" x14ac:dyDescent="0.15">
      <c r="J348" s="42"/>
      <c r="K348" s="42"/>
    </row>
    <row r="349" spans="10:11" s="41" customFormat="1" x14ac:dyDescent="0.15">
      <c r="J349" s="42"/>
      <c r="K349" s="42"/>
    </row>
    <row r="350" spans="10:11" s="41" customFormat="1" x14ac:dyDescent="0.15">
      <c r="J350" s="42"/>
      <c r="K350" s="42"/>
    </row>
    <row r="351" spans="10:11" s="41" customFormat="1" x14ac:dyDescent="0.15">
      <c r="J351" s="42"/>
      <c r="K351" s="42"/>
    </row>
    <row r="352" spans="10:11" s="41" customFormat="1" x14ac:dyDescent="0.15">
      <c r="J352" s="42"/>
      <c r="K352" s="42"/>
    </row>
    <row r="353" spans="10:11" s="41" customFormat="1" x14ac:dyDescent="0.15">
      <c r="J353" s="42"/>
      <c r="K353" s="42"/>
    </row>
    <row r="354" spans="10:11" s="41" customFormat="1" x14ac:dyDescent="0.15">
      <c r="J354" s="42"/>
      <c r="K354" s="42"/>
    </row>
    <row r="355" spans="10:11" s="41" customFormat="1" x14ac:dyDescent="0.15">
      <c r="J355" s="42"/>
      <c r="K355" s="42"/>
    </row>
    <row r="356" spans="10:11" s="41" customFormat="1" x14ac:dyDescent="0.15">
      <c r="J356" s="42"/>
      <c r="K356" s="42"/>
    </row>
    <row r="357" spans="10:11" s="41" customFormat="1" x14ac:dyDescent="0.15">
      <c r="J357" s="42"/>
      <c r="K357" s="42"/>
    </row>
    <row r="358" spans="10:11" s="41" customFormat="1" x14ac:dyDescent="0.15">
      <c r="J358" s="42"/>
      <c r="K358" s="42"/>
    </row>
    <row r="359" spans="10:11" s="41" customFormat="1" x14ac:dyDescent="0.15">
      <c r="J359" s="42"/>
      <c r="K359" s="42"/>
    </row>
    <row r="360" spans="10:11" s="41" customFormat="1" x14ac:dyDescent="0.15">
      <c r="J360" s="42"/>
      <c r="K360" s="42"/>
    </row>
    <row r="361" spans="10:11" s="41" customFormat="1" x14ac:dyDescent="0.15">
      <c r="J361" s="42"/>
      <c r="K361" s="42"/>
    </row>
    <row r="362" spans="10:11" s="41" customFormat="1" x14ac:dyDescent="0.15">
      <c r="J362" s="42"/>
      <c r="K362" s="42"/>
    </row>
    <row r="363" spans="10:11" s="41" customFormat="1" x14ac:dyDescent="0.15">
      <c r="J363" s="42"/>
      <c r="K363" s="42"/>
    </row>
    <row r="364" spans="10:11" s="41" customFormat="1" x14ac:dyDescent="0.15">
      <c r="J364" s="42"/>
      <c r="K364" s="42"/>
    </row>
    <row r="365" spans="10:11" s="41" customFormat="1" x14ac:dyDescent="0.15">
      <c r="J365" s="42"/>
      <c r="K365" s="42"/>
    </row>
    <row r="366" spans="10:11" s="41" customFormat="1" x14ac:dyDescent="0.15">
      <c r="J366" s="42"/>
      <c r="K366" s="42"/>
    </row>
    <row r="367" spans="10:11" s="41" customFormat="1" x14ac:dyDescent="0.15">
      <c r="J367" s="42"/>
      <c r="K367" s="42"/>
    </row>
    <row r="368" spans="10:11" s="41" customFormat="1" x14ac:dyDescent="0.15">
      <c r="J368" s="42"/>
      <c r="K368" s="42"/>
    </row>
    <row r="369" spans="10:11" s="41" customFormat="1" x14ac:dyDescent="0.15">
      <c r="J369" s="42"/>
      <c r="K369" s="42"/>
    </row>
    <row r="370" spans="10:11" s="41" customFormat="1" x14ac:dyDescent="0.15">
      <c r="J370" s="42"/>
      <c r="K370" s="42"/>
    </row>
    <row r="371" spans="10:11" s="41" customFormat="1" x14ac:dyDescent="0.15">
      <c r="J371" s="42"/>
      <c r="K371" s="42"/>
    </row>
    <row r="372" spans="10:11" s="41" customFormat="1" x14ac:dyDescent="0.15">
      <c r="J372" s="42"/>
      <c r="K372" s="42"/>
    </row>
    <row r="373" spans="10:11" s="41" customFormat="1" x14ac:dyDescent="0.15">
      <c r="J373" s="42"/>
      <c r="K373" s="42"/>
    </row>
    <row r="374" spans="10:11" s="41" customFormat="1" x14ac:dyDescent="0.15">
      <c r="J374" s="42"/>
      <c r="K374" s="42"/>
    </row>
    <row r="375" spans="10:11" s="41" customFormat="1" x14ac:dyDescent="0.15">
      <c r="J375" s="42"/>
      <c r="K375" s="42"/>
    </row>
    <row r="376" spans="10:11" s="41" customFormat="1" x14ac:dyDescent="0.15">
      <c r="J376" s="42"/>
      <c r="K376" s="42"/>
    </row>
    <row r="377" spans="10:11" s="41" customFormat="1" x14ac:dyDescent="0.15">
      <c r="J377" s="42"/>
      <c r="K377" s="42"/>
    </row>
    <row r="378" spans="10:11" s="41" customFormat="1" x14ac:dyDescent="0.15">
      <c r="J378" s="42"/>
      <c r="K378" s="42"/>
    </row>
    <row r="379" spans="10:11" s="41" customFormat="1" x14ac:dyDescent="0.15">
      <c r="J379" s="42"/>
      <c r="K379" s="42"/>
    </row>
    <row r="380" spans="10:11" s="41" customFormat="1" x14ac:dyDescent="0.15">
      <c r="J380" s="42"/>
      <c r="K380" s="42"/>
    </row>
    <row r="381" spans="10:11" s="41" customFormat="1" x14ac:dyDescent="0.15">
      <c r="J381" s="42"/>
      <c r="K381" s="42"/>
    </row>
  </sheetData>
  <phoneticPr fontId="2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Z381"/>
  <sheetViews>
    <sheetView view="pageBreakPreview" zoomScaleNormal="100" workbookViewId="0">
      <pane xSplit="1" ySplit="3" topLeftCell="B4" activePane="bottomRight" state="frozen"/>
      <selection pane="topRight" activeCell="B1" sqref="B1"/>
      <selection pane="bottomLeft" activeCell="A2" sqref="A2"/>
      <selection pane="bottomRight" activeCell="D4" sqref="D4"/>
    </sheetView>
  </sheetViews>
  <sheetFormatPr defaultColWidth="9" defaultRowHeight="12" x14ac:dyDescent="0.15"/>
  <cols>
    <col min="1" max="1" width="24.77734375" style="22" customWidth="1"/>
    <col min="2" max="3" width="8.6640625" style="22" hidden="1" customWidth="1"/>
    <col min="4" max="9" width="8.6640625" style="22" customWidth="1"/>
    <col min="10" max="11" width="8.6640625" style="25" customWidth="1"/>
    <col min="12" max="13" width="8.6640625" style="22" customWidth="1"/>
    <col min="14" max="21" width="9" style="22"/>
    <col min="22" max="26" width="9.77734375" style="132" customWidth="1"/>
    <col min="27" max="16384" width="9" style="22"/>
  </cols>
  <sheetData>
    <row r="1" spans="1:26" ht="15" customHeight="1" x14ac:dyDescent="0.2">
      <c r="A1" s="38" t="s">
        <v>101</v>
      </c>
      <c r="L1" s="39" t="str">
        <f>旧栃木市２!$M$1</f>
        <v>栃木市</v>
      </c>
      <c r="Y1" s="39" t="str">
        <f>旧栃木市２!$M$1</f>
        <v>栃木市</v>
      </c>
    </row>
    <row r="2" spans="1:26" ht="15" customHeight="1" x14ac:dyDescent="0.15">
      <c r="M2" s="22" t="s">
        <v>169</v>
      </c>
      <c r="S2" s="43" t="s">
        <v>277</v>
      </c>
      <c r="Y2" s="22"/>
      <c r="Z2" s="132" t="s">
        <v>169</v>
      </c>
    </row>
    <row r="3" spans="1:26" ht="18" customHeight="1" x14ac:dyDescent="0.15">
      <c r="A3" s="21"/>
      <c r="B3" s="21" t="s">
        <v>10</v>
      </c>
      <c r="C3" s="21" t="s">
        <v>85</v>
      </c>
      <c r="D3" s="102" t="s">
        <v>86</v>
      </c>
      <c r="E3" s="102" t="s">
        <v>87</v>
      </c>
      <c r="F3" s="102" t="s">
        <v>88</v>
      </c>
      <c r="G3" s="102" t="s">
        <v>89</v>
      </c>
      <c r="H3" s="102" t="s">
        <v>90</v>
      </c>
      <c r="I3" s="102" t="s">
        <v>91</v>
      </c>
      <c r="J3" s="94" t="s">
        <v>165</v>
      </c>
      <c r="K3" s="94" t="s">
        <v>166</v>
      </c>
      <c r="L3" s="104" t="s">
        <v>83</v>
      </c>
      <c r="M3" s="104" t="s">
        <v>174</v>
      </c>
      <c r="N3" s="104" t="s">
        <v>182</v>
      </c>
      <c r="O3" s="78" t="s">
        <v>186</v>
      </c>
      <c r="P3" s="78" t="s">
        <v>187</v>
      </c>
      <c r="Q3" s="78" t="s">
        <v>188</v>
      </c>
      <c r="R3" s="78" t="s">
        <v>193</v>
      </c>
      <c r="S3" s="78" t="s">
        <v>196</v>
      </c>
      <c r="T3" s="78" t="s">
        <v>197</v>
      </c>
      <c r="U3" s="78" t="s">
        <v>204</v>
      </c>
      <c r="V3" s="78" t="s">
        <v>271</v>
      </c>
      <c r="W3" s="78" t="s">
        <v>274</v>
      </c>
      <c r="X3" s="133" t="s">
        <v>275</v>
      </c>
      <c r="Y3" s="133" t="s">
        <v>286</v>
      </c>
      <c r="Z3" s="133" t="s">
        <v>288</v>
      </c>
    </row>
    <row r="4" spans="1:26" ht="18" customHeight="1" x14ac:dyDescent="0.15">
      <c r="A4" s="24" t="s">
        <v>93</v>
      </c>
      <c r="B4" s="19">
        <v>288753</v>
      </c>
      <c r="C4" s="21">
        <v>305148</v>
      </c>
      <c r="D4" s="102">
        <v>746675</v>
      </c>
      <c r="E4" s="102">
        <v>791138</v>
      </c>
      <c r="F4" s="102">
        <v>784406</v>
      </c>
      <c r="G4" s="102">
        <v>795712</v>
      </c>
      <c r="H4" s="102">
        <v>777333</v>
      </c>
      <c r="I4" s="102">
        <v>765274</v>
      </c>
      <c r="J4" s="102">
        <v>773745</v>
      </c>
      <c r="K4" s="102">
        <v>770799</v>
      </c>
      <c r="L4" s="102">
        <v>752918</v>
      </c>
      <c r="M4" s="102">
        <v>735490</v>
      </c>
      <c r="N4" s="102">
        <v>714966</v>
      </c>
      <c r="O4" s="102">
        <v>701539</v>
      </c>
      <c r="P4" s="102">
        <v>656518</v>
      </c>
      <c r="Q4" s="102">
        <v>652902</v>
      </c>
      <c r="R4" s="102">
        <v>640901</v>
      </c>
      <c r="S4" s="102">
        <v>638488</v>
      </c>
      <c r="T4" s="102">
        <v>601396</v>
      </c>
      <c r="U4" s="102">
        <v>571980</v>
      </c>
      <c r="V4" s="102">
        <v>554366</v>
      </c>
      <c r="W4" s="102">
        <v>365624</v>
      </c>
      <c r="X4" s="135">
        <v>501941</v>
      </c>
      <c r="Y4" s="135">
        <v>427119</v>
      </c>
      <c r="Z4" s="135">
        <v>422909</v>
      </c>
    </row>
    <row r="5" spans="1:26" ht="18" customHeight="1" x14ac:dyDescent="0.15">
      <c r="A5" s="24" t="s">
        <v>92</v>
      </c>
      <c r="B5" s="19">
        <v>2191932</v>
      </c>
      <c r="C5" s="21">
        <v>3198442</v>
      </c>
      <c r="D5" s="102">
        <v>8068168</v>
      </c>
      <c r="E5" s="102">
        <v>6315563</v>
      </c>
      <c r="F5" s="102">
        <v>6333452</v>
      </c>
      <c r="G5" s="102">
        <v>6743292</v>
      </c>
      <c r="H5" s="102">
        <v>6542330</v>
      </c>
      <c r="I5" s="102">
        <v>6347680</v>
      </c>
      <c r="J5" s="102">
        <v>6916952</v>
      </c>
      <c r="K5" s="102">
        <v>6935400</v>
      </c>
      <c r="L5" s="102">
        <v>8543986</v>
      </c>
      <c r="M5" s="102">
        <v>7593101</v>
      </c>
      <c r="N5" s="102">
        <v>7689590</v>
      </c>
      <c r="O5" s="102">
        <v>7613930</v>
      </c>
      <c r="P5" s="102">
        <v>8399654</v>
      </c>
      <c r="Q5" s="102">
        <v>7229589</v>
      </c>
      <c r="R5" s="102">
        <v>7753383</v>
      </c>
      <c r="S5" s="102">
        <v>7244614</v>
      </c>
      <c r="T5" s="102">
        <v>7400178</v>
      </c>
      <c r="U5" s="102">
        <v>7359789</v>
      </c>
      <c r="V5" s="102">
        <v>9637736</v>
      </c>
      <c r="W5" s="102">
        <v>8782686</v>
      </c>
      <c r="X5" s="135">
        <v>7475743</v>
      </c>
      <c r="Y5" s="135">
        <v>7996163</v>
      </c>
      <c r="Z5" s="135">
        <v>10911690</v>
      </c>
    </row>
    <row r="6" spans="1:26" ht="18" customHeight="1" x14ac:dyDescent="0.15">
      <c r="A6" s="24" t="s">
        <v>94</v>
      </c>
      <c r="B6" s="19">
        <v>2156375</v>
      </c>
      <c r="C6" s="21">
        <v>3459711</v>
      </c>
      <c r="D6" s="102">
        <v>6066592</v>
      </c>
      <c r="E6" s="102">
        <v>5257372</v>
      </c>
      <c r="F6" s="102">
        <v>6173014</v>
      </c>
      <c r="G6" s="102">
        <v>6344367</v>
      </c>
      <c r="H6" s="102">
        <v>6836212</v>
      </c>
      <c r="I6" s="102">
        <v>7576279</v>
      </c>
      <c r="J6" s="102">
        <v>7388388</v>
      </c>
      <c r="K6" s="102">
        <v>8791302</v>
      </c>
      <c r="L6" s="102">
        <v>10972834</v>
      </c>
      <c r="M6" s="102">
        <v>8966190</v>
      </c>
      <c r="N6" s="102">
        <v>9372977</v>
      </c>
      <c r="O6" s="102">
        <v>10323671</v>
      </c>
      <c r="P6" s="102">
        <v>9844997</v>
      </c>
      <c r="Q6" s="102">
        <v>10266039</v>
      </c>
      <c r="R6" s="102">
        <v>10389394</v>
      </c>
      <c r="S6" s="102">
        <v>10940644</v>
      </c>
      <c r="T6" s="102">
        <v>11156486</v>
      </c>
      <c r="U6" s="102">
        <v>11488830</v>
      </c>
      <c r="V6" s="102">
        <v>11877734</v>
      </c>
      <c r="W6" s="102">
        <v>14722694</v>
      </c>
      <c r="X6" s="135">
        <v>16048227</v>
      </c>
      <c r="Y6" s="135">
        <v>15901140</v>
      </c>
      <c r="Z6" s="135">
        <v>16118821</v>
      </c>
    </row>
    <row r="7" spans="1:26" ht="18" customHeight="1" x14ac:dyDescent="0.15">
      <c r="A7" s="24" t="s">
        <v>103</v>
      </c>
      <c r="B7" s="19">
        <v>1318219</v>
      </c>
      <c r="C7" s="21">
        <v>1462370</v>
      </c>
      <c r="D7" s="102">
        <v>2726412</v>
      </c>
      <c r="E7" s="102">
        <v>3206126</v>
      </c>
      <c r="F7" s="102">
        <v>3066334</v>
      </c>
      <c r="G7" s="102">
        <v>3861000</v>
      </c>
      <c r="H7" s="102">
        <v>3180346</v>
      </c>
      <c r="I7" s="102">
        <v>3495602</v>
      </c>
      <c r="J7" s="102">
        <v>3494858</v>
      </c>
      <c r="K7" s="102">
        <v>3419885</v>
      </c>
      <c r="L7" s="102">
        <v>3380169</v>
      </c>
      <c r="M7" s="102">
        <v>3401651</v>
      </c>
      <c r="N7" s="102">
        <v>3550012</v>
      </c>
      <c r="O7" s="102">
        <v>3917085</v>
      </c>
      <c r="P7" s="102">
        <v>3692454</v>
      </c>
      <c r="Q7" s="102">
        <v>3251546</v>
      </c>
      <c r="R7" s="102">
        <v>3664231</v>
      </c>
      <c r="S7" s="102">
        <v>3989037</v>
      </c>
      <c r="T7" s="102">
        <v>3736404</v>
      </c>
      <c r="U7" s="102">
        <v>3943287</v>
      </c>
      <c r="V7" s="102">
        <v>4280951</v>
      </c>
      <c r="W7" s="102">
        <v>4223228</v>
      </c>
      <c r="X7" s="135">
        <v>4791996</v>
      </c>
      <c r="Y7" s="135">
        <v>5759578</v>
      </c>
      <c r="Z7" s="135">
        <v>5348665</v>
      </c>
    </row>
    <row r="8" spans="1:26" ht="18" customHeight="1" x14ac:dyDescent="0.15">
      <c r="A8" s="24" t="s">
        <v>104</v>
      </c>
      <c r="B8" s="19">
        <v>319530</v>
      </c>
      <c r="C8" s="21">
        <v>237805</v>
      </c>
      <c r="D8" s="102">
        <v>304278</v>
      </c>
      <c r="E8" s="102">
        <v>292440</v>
      </c>
      <c r="F8" s="102">
        <v>296338</v>
      </c>
      <c r="G8" s="102">
        <v>317059</v>
      </c>
      <c r="H8" s="102">
        <v>300937</v>
      </c>
      <c r="I8" s="102">
        <v>315258</v>
      </c>
      <c r="J8" s="102">
        <v>281198</v>
      </c>
      <c r="K8" s="102">
        <v>242294</v>
      </c>
      <c r="L8" s="102">
        <v>226798</v>
      </c>
      <c r="M8" s="102">
        <v>268831</v>
      </c>
      <c r="N8" s="102">
        <v>290578</v>
      </c>
      <c r="O8" s="102">
        <v>247176</v>
      </c>
      <c r="P8" s="102">
        <v>207977</v>
      </c>
      <c r="Q8" s="102">
        <v>201856</v>
      </c>
      <c r="R8" s="102">
        <v>177965</v>
      </c>
      <c r="S8" s="102">
        <v>152731</v>
      </c>
      <c r="T8" s="102">
        <v>128436</v>
      </c>
      <c r="U8" s="102">
        <v>116844</v>
      </c>
      <c r="V8" s="102">
        <v>278144</v>
      </c>
      <c r="W8" s="102">
        <v>450715</v>
      </c>
      <c r="X8" s="135">
        <v>477880</v>
      </c>
      <c r="Y8" s="135">
        <v>228277</v>
      </c>
      <c r="Z8" s="135">
        <v>208512</v>
      </c>
    </row>
    <row r="9" spans="1:26" ht="18" customHeight="1" x14ac:dyDescent="0.15">
      <c r="A9" s="24" t="s">
        <v>105</v>
      </c>
      <c r="B9" s="19">
        <v>630337</v>
      </c>
      <c r="C9" s="21">
        <v>540943</v>
      </c>
      <c r="D9" s="102">
        <v>2190364</v>
      </c>
      <c r="E9" s="102">
        <v>2468211</v>
      </c>
      <c r="F9" s="102">
        <v>3269220</v>
      </c>
      <c r="G9" s="102">
        <v>2583848</v>
      </c>
      <c r="H9" s="102">
        <v>2853106</v>
      </c>
      <c r="I9" s="102">
        <v>3302210</v>
      </c>
      <c r="J9" s="102">
        <v>3080927</v>
      </c>
      <c r="K9" s="102">
        <v>2383542</v>
      </c>
      <c r="L9" s="102">
        <v>2156602</v>
      </c>
      <c r="M9" s="102">
        <v>1894339</v>
      </c>
      <c r="N9" s="102">
        <v>1875691</v>
      </c>
      <c r="O9" s="102">
        <v>1774906</v>
      </c>
      <c r="P9" s="102">
        <v>1640701</v>
      </c>
      <c r="Q9" s="102">
        <v>1626882</v>
      </c>
      <c r="R9" s="102">
        <v>1581527</v>
      </c>
      <c r="S9" s="102">
        <v>1220054</v>
      </c>
      <c r="T9" s="102">
        <v>1167031</v>
      </c>
      <c r="U9" s="102">
        <v>974104</v>
      </c>
      <c r="V9" s="102">
        <v>1378916</v>
      </c>
      <c r="W9" s="102">
        <v>1220352</v>
      </c>
      <c r="X9" s="135">
        <v>1624643</v>
      </c>
      <c r="Y9" s="135">
        <v>1380429</v>
      </c>
      <c r="Z9" s="135">
        <v>1158531</v>
      </c>
    </row>
    <row r="10" spans="1:26" ht="18" customHeight="1" x14ac:dyDescent="0.15">
      <c r="A10" s="24" t="s">
        <v>106</v>
      </c>
      <c r="B10" s="19">
        <v>781350</v>
      </c>
      <c r="C10" s="21">
        <v>951986</v>
      </c>
      <c r="D10" s="102">
        <v>2145076</v>
      </c>
      <c r="E10" s="102">
        <v>2574944</v>
      </c>
      <c r="F10" s="102">
        <v>2486881</v>
      </c>
      <c r="G10" s="102">
        <v>2199751</v>
      </c>
      <c r="H10" s="102">
        <v>2916609</v>
      </c>
      <c r="I10" s="102">
        <v>2366119</v>
      </c>
      <c r="J10" s="102">
        <v>2308066</v>
      </c>
      <c r="K10" s="102">
        <v>2896735</v>
      </c>
      <c r="L10" s="102">
        <v>2411132</v>
      </c>
      <c r="M10" s="102">
        <v>2365733</v>
      </c>
      <c r="N10" s="102">
        <v>2435573</v>
      </c>
      <c r="O10" s="102">
        <v>2459245</v>
      </c>
      <c r="P10" s="102">
        <v>3454317</v>
      </c>
      <c r="Q10" s="102">
        <v>2834399</v>
      </c>
      <c r="R10" s="102">
        <v>2698919</v>
      </c>
      <c r="S10" s="102">
        <v>2467960</v>
      </c>
      <c r="T10" s="102">
        <v>2269182</v>
      </c>
      <c r="U10" s="102">
        <v>2310378</v>
      </c>
      <c r="V10" s="102">
        <v>2286672</v>
      </c>
      <c r="W10" s="102">
        <v>2156235</v>
      </c>
      <c r="X10" s="135">
        <v>3242166</v>
      </c>
      <c r="Y10" s="135">
        <v>2884877</v>
      </c>
      <c r="Z10" s="135">
        <v>3408818</v>
      </c>
    </row>
    <row r="11" spans="1:26" ht="18" customHeight="1" x14ac:dyDescent="0.15">
      <c r="A11" s="24" t="s">
        <v>107</v>
      </c>
      <c r="B11" s="19">
        <v>4362091</v>
      </c>
      <c r="C11" s="21">
        <v>5630351</v>
      </c>
      <c r="D11" s="102">
        <v>10690889</v>
      </c>
      <c r="E11" s="102">
        <v>11575859</v>
      </c>
      <c r="F11" s="102">
        <v>10388074</v>
      </c>
      <c r="G11" s="102">
        <v>12670511</v>
      </c>
      <c r="H11" s="102">
        <v>11873923</v>
      </c>
      <c r="I11" s="102">
        <v>10270677</v>
      </c>
      <c r="J11" s="102">
        <v>10322035</v>
      </c>
      <c r="K11" s="102">
        <v>11017644</v>
      </c>
      <c r="L11" s="102">
        <v>10597619</v>
      </c>
      <c r="M11" s="102">
        <v>9800031</v>
      </c>
      <c r="N11" s="102">
        <v>9102653</v>
      </c>
      <c r="O11" s="102">
        <v>8156522</v>
      </c>
      <c r="P11" s="102">
        <v>9219068</v>
      </c>
      <c r="Q11" s="102">
        <v>6681594</v>
      </c>
      <c r="R11" s="102">
        <v>6058655</v>
      </c>
      <c r="S11" s="102">
        <v>5912604</v>
      </c>
      <c r="T11" s="102">
        <v>5693843</v>
      </c>
      <c r="U11" s="102">
        <v>5252464</v>
      </c>
      <c r="V11" s="102">
        <v>6659796</v>
      </c>
      <c r="W11" s="102">
        <v>5878894</v>
      </c>
      <c r="X11" s="135">
        <v>5610921</v>
      </c>
      <c r="Y11" s="135">
        <v>5054560</v>
      </c>
      <c r="Z11" s="135">
        <v>5561110</v>
      </c>
    </row>
    <row r="12" spans="1:26" ht="18" customHeight="1" x14ac:dyDescent="0.15">
      <c r="A12" s="24" t="s">
        <v>108</v>
      </c>
      <c r="B12" s="19">
        <v>598185</v>
      </c>
      <c r="C12" s="21">
        <v>594168</v>
      </c>
      <c r="D12" s="102">
        <v>1284072</v>
      </c>
      <c r="E12" s="102">
        <v>1363045</v>
      </c>
      <c r="F12" s="102">
        <v>1420645</v>
      </c>
      <c r="G12" s="102">
        <v>1465415</v>
      </c>
      <c r="H12" s="102">
        <v>1548326</v>
      </c>
      <c r="I12" s="102">
        <v>1635167</v>
      </c>
      <c r="J12" s="102">
        <v>1661753</v>
      </c>
      <c r="K12" s="102">
        <v>1874969</v>
      </c>
      <c r="L12" s="102">
        <v>1979347</v>
      </c>
      <c r="M12" s="102">
        <v>1784215</v>
      </c>
      <c r="N12" s="102">
        <v>1766820</v>
      </c>
      <c r="O12" s="102">
        <v>1780446</v>
      </c>
      <c r="P12" s="102">
        <v>1718102</v>
      </c>
      <c r="Q12" s="102">
        <v>1717987</v>
      </c>
      <c r="R12" s="102">
        <v>1731207</v>
      </c>
      <c r="S12" s="102">
        <v>1732179</v>
      </c>
      <c r="T12" s="102">
        <v>1788135</v>
      </c>
      <c r="U12" s="102">
        <v>1726055</v>
      </c>
      <c r="V12" s="102">
        <v>1840850</v>
      </c>
      <c r="W12" s="102">
        <v>2125156</v>
      </c>
      <c r="X12" s="135">
        <v>1817087</v>
      </c>
      <c r="Y12" s="135">
        <v>1723798</v>
      </c>
      <c r="Z12" s="135">
        <v>1885097</v>
      </c>
    </row>
    <row r="13" spans="1:26" ht="18" customHeight="1" x14ac:dyDescent="0.15">
      <c r="A13" s="24" t="s">
        <v>109</v>
      </c>
      <c r="B13" s="19">
        <v>4498802</v>
      </c>
      <c r="C13" s="21">
        <v>4046567</v>
      </c>
      <c r="D13" s="102">
        <v>6972137</v>
      </c>
      <c r="E13" s="102">
        <v>8772750</v>
      </c>
      <c r="F13" s="102">
        <v>6761056</v>
      </c>
      <c r="G13" s="102">
        <v>5819759</v>
      </c>
      <c r="H13" s="102">
        <v>5566834</v>
      </c>
      <c r="I13" s="102">
        <v>5881604</v>
      </c>
      <c r="J13" s="102">
        <v>5812623</v>
      </c>
      <c r="K13" s="102">
        <v>6197155</v>
      </c>
      <c r="L13" s="102">
        <v>6122139</v>
      </c>
      <c r="M13" s="102">
        <v>6364463</v>
      </c>
      <c r="N13" s="102">
        <v>7194339</v>
      </c>
      <c r="O13" s="102">
        <v>6292307</v>
      </c>
      <c r="P13" s="102">
        <v>7188028</v>
      </c>
      <c r="Q13" s="102">
        <v>5566363</v>
      </c>
      <c r="R13" s="102">
        <v>6295552</v>
      </c>
      <c r="S13" s="102">
        <v>5455365</v>
      </c>
      <c r="T13" s="102">
        <v>4566481</v>
      </c>
      <c r="U13" s="102">
        <v>4715728</v>
      </c>
      <c r="V13" s="102">
        <v>6123637</v>
      </c>
      <c r="W13" s="102">
        <v>6731554</v>
      </c>
      <c r="X13" s="135">
        <v>7673094</v>
      </c>
      <c r="Y13" s="135">
        <v>7147717</v>
      </c>
      <c r="Z13" s="135">
        <v>6419920</v>
      </c>
    </row>
    <row r="14" spans="1:26" ht="18" customHeight="1" x14ac:dyDescent="0.15">
      <c r="A14" s="24" t="s">
        <v>110</v>
      </c>
      <c r="B14" s="19">
        <v>44039</v>
      </c>
      <c r="C14" s="21">
        <v>0</v>
      </c>
      <c r="D14" s="102">
        <v>58799</v>
      </c>
      <c r="E14" s="102">
        <v>0</v>
      </c>
      <c r="F14" s="102">
        <v>14560</v>
      </c>
      <c r="G14" s="102">
        <v>66087</v>
      </c>
      <c r="H14" s="102">
        <v>71138</v>
      </c>
      <c r="I14" s="102">
        <v>13284</v>
      </c>
      <c r="J14" s="102">
        <v>8650</v>
      </c>
      <c r="K14" s="102">
        <v>64217</v>
      </c>
      <c r="L14" s="102">
        <v>42380</v>
      </c>
      <c r="M14" s="102">
        <v>62574</v>
      </c>
      <c r="N14" s="102">
        <v>71394</v>
      </c>
      <c r="O14" s="102">
        <v>146778</v>
      </c>
      <c r="P14" s="102">
        <v>16822</v>
      </c>
      <c r="Q14" s="102">
        <v>0</v>
      </c>
      <c r="R14" s="102">
        <v>412</v>
      </c>
      <c r="S14" s="102">
        <v>0</v>
      </c>
      <c r="T14" s="102">
        <v>0</v>
      </c>
      <c r="U14" s="102">
        <v>8385</v>
      </c>
      <c r="V14" s="102">
        <v>0</v>
      </c>
      <c r="W14" s="102">
        <v>2888</v>
      </c>
      <c r="X14" s="135">
        <v>131744</v>
      </c>
      <c r="Y14" s="135">
        <v>6641</v>
      </c>
      <c r="Z14" s="135">
        <v>0</v>
      </c>
    </row>
    <row r="15" spans="1:26" ht="18" customHeight="1" x14ac:dyDescent="0.15">
      <c r="A15" s="24" t="s">
        <v>111</v>
      </c>
      <c r="B15" s="19">
        <v>1764698</v>
      </c>
      <c r="C15" s="21">
        <v>1851858</v>
      </c>
      <c r="D15" s="102">
        <v>3493569</v>
      </c>
      <c r="E15" s="102">
        <v>3709477</v>
      </c>
      <c r="F15" s="102">
        <v>3905091</v>
      </c>
      <c r="G15" s="102">
        <v>4137090</v>
      </c>
      <c r="H15" s="102">
        <v>4397112</v>
      </c>
      <c r="I15" s="102">
        <v>4730561</v>
      </c>
      <c r="J15" s="102">
        <v>4946578</v>
      </c>
      <c r="K15" s="102">
        <v>5351096</v>
      </c>
      <c r="L15" s="102">
        <v>5166574</v>
      </c>
      <c r="M15" s="102">
        <v>5297346</v>
      </c>
      <c r="N15" s="102">
        <v>5455271</v>
      </c>
      <c r="O15" s="102">
        <v>5442629</v>
      </c>
      <c r="P15" s="102">
        <v>5388082</v>
      </c>
      <c r="Q15" s="102">
        <v>5906498</v>
      </c>
      <c r="R15" s="102">
        <v>5204979</v>
      </c>
      <c r="S15" s="102">
        <v>5204398</v>
      </c>
      <c r="T15" s="102">
        <v>5401119</v>
      </c>
      <c r="U15" s="102">
        <v>5255512</v>
      </c>
      <c r="V15" s="102">
        <v>5062627</v>
      </c>
      <c r="W15" s="102">
        <v>5012914</v>
      </c>
      <c r="X15" s="135">
        <v>5058243</v>
      </c>
      <c r="Y15" s="135">
        <v>4931382</v>
      </c>
      <c r="Z15" s="135">
        <v>4882224</v>
      </c>
    </row>
    <row r="16" spans="1:26" ht="18" customHeight="1" x14ac:dyDescent="0.15">
      <c r="A16" s="24" t="s">
        <v>81</v>
      </c>
      <c r="B16" s="19">
        <v>0</v>
      </c>
      <c r="C16" s="21">
        <v>516043</v>
      </c>
      <c r="D16" s="102">
        <v>407066</v>
      </c>
      <c r="E16" s="102">
        <v>702074</v>
      </c>
      <c r="F16" s="102">
        <v>604221</v>
      </c>
      <c r="G16" s="102">
        <v>682087</v>
      </c>
      <c r="H16" s="102">
        <v>411961</v>
      </c>
      <c r="I16" s="102">
        <v>621143</v>
      </c>
      <c r="J16" s="102">
        <v>102246</v>
      </c>
      <c r="K16" s="102">
        <v>81533</v>
      </c>
      <c r="L16" s="102">
        <v>726706</v>
      </c>
      <c r="M16" s="102">
        <v>19978</v>
      </c>
      <c r="N16" s="102">
        <v>68345</v>
      </c>
      <c r="O16" s="102">
        <v>65457</v>
      </c>
      <c r="P16" s="102">
        <v>285568</v>
      </c>
      <c r="Q16" s="102">
        <v>1</v>
      </c>
      <c r="R16" s="102">
        <v>1</v>
      </c>
      <c r="S16" s="102">
        <v>1</v>
      </c>
      <c r="T16" s="102">
        <v>1</v>
      </c>
      <c r="U16" s="102">
        <v>1</v>
      </c>
      <c r="V16" s="102">
        <v>145001</v>
      </c>
      <c r="W16" s="102">
        <v>1</v>
      </c>
      <c r="X16" s="135">
        <v>0</v>
      </c>
      <c r="Y16" s="135">
        <v>0</v>
      </c>
      <c r="Z16" s="135">
        <v>5000</v>
      </c>
    </row>
    <row r="17" spans="1:26" ht="18" customHeight="1" x14ac:dyDescent="0.15">
      <c r="A17" s="24" t="s">
        <v>113</v>
      </c>
      <c r="B17" s="19">
        <v>0</v>
      </c>
      <c r="C17" s="21">
        <v>0</v>
      </c>
      <c r="D17" s="102">
        <v>0</v>
      </c>
      <c r="E17" s="102">
        <v>0</v>
      </c>
      <c r="F17" s="102">
        <v>0</v>
      </c>
      <c r="G17" s="102">
        <v>0</v>
      </c>
      <c r="H17" s="102">
        <v>0</v>
      </c>
      <c r="I17" s="102">
        <v>0</v>
      </c>
      <c r="J17" s="102">
        <v>0</v>
      </c>
      <c r="K17" s="102">
        <v>0</v>
      </c>
      <c r="L17" s="102">
        <v>0</v>
      </c>
      <c r="M17" s="102">
        <v>0</v>
      </c>
      <c r="N17" s="102">
        <v>0</v>
      </c>
      <c r="O17" s="102">
        <v>0</v>
      </c>
      <c r="P17" s="102">
        <v>0</v>
      </c>
      <c r="Q17" s="102">
        <v>2</v>
      </c>
      <c r="R17" s="102">
        <v>2</v>
      </c>
      <c r="S17" s="102">
        <v>2</v>
      </c>
      <c r="T17" s="102">
        <v>2</v>
      </c>
      <c r="U17" s="102">
        <v>2</v>
      </c>
      <c r="V17" s="102">
        <v>1</v>
      </c>
      <c r="W17" s="102">
        <v>1</v>
      </c>
      <c r="X17" s="135">
        <v>0</v>
      </c>
      <c r="Y17" s="135">
        <v>0</v>
      </c>
      <c r="Z17" s="135">
        <v>0</v>
      </c>
    </row>
    <row r="18" spans="1:26" ht="18" customHeight="1" x14ac:dyDescent="0.15">
      <c r="A18" s="24" t="s">
        <v>112</v>
      </c>
      <c r="B18" s="19">
        <v>0</v>
      </c>
      <c r="C18" s="21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102">
        <v>0</v>
      </c>
      <c r="L18" s="102">
        <v>0</v>
      </c>
      <c r="M18" s="102">
        <v>0</v>
      </c>
      <c r="N18" s="102">
        <v>0</v>
      </c>
      <c r="O18" s="102">
        <v>0</v>
      </c>
      <c r="P18" s="102">
        <v>0</v>
      </c>
      <c r="Q18" s="102">
        <v>2</v>
      </c>
      <c r="R18" s="102">
        <v>2</v>
      </c>
      <c r="S18" s="102">
        <v>2</v>
      </c>
      <c r="T18" s="102">
        <v>2</v>
      </c>
      <c r="U18" s="102">
        <v>2</v>
      </c>
      <c r="V18" s="102">
        <v>1</v>
      </c>
      <c r="W18" s="102">
        <v>1</v>
      </c>
      <c r="X18" s="135">
        <v>0</v>
      </c>
      <c r="Y18" s="135">
        <v>0</v>
      </c>
      <c r="Z18" s="135">
        <v>0</v>
      </c>
    </row>
    <row r="19" spans="1:26" ht="18" customHeight="1" x14ac:dyDescent="0.15">
      <c r="A19" s="24" t="s">
        <v>114</v>
      </c>
      <c r="B19" s="19">
        <f t="shared" ref="B19:G19" si="0">SUM(B4:B18)</f>
        <v>18954311</v>
      </c>
      <c r="C19" s="21">
        <f t="shared" si="0"/>
        <v>22795392</v>
      </c>
      <c r="D19" s="102">
        <f t="shared" si="0"/>
        <v>45154097</v>
      </c>
      <c r="E19" s="102">
        <f t="shared" si="0"/>
        <v>47028999</v>
      </c>
      <c r="F19" s="102">
        <f t="shared" si="0"/>
        <v>45503292</v>
      </c>
      <c r="G19" s="102">
        <f t="shared" si="0"/>
        <v>47685978</v>
      </c>
      <c r="H19" s="102">
        <f t="shared" ref="H19:U19" si="1">SUM(H4:H18)</f>
        <v>47276167</v>
      </c>
      <c r="I19" s="102">
        <f t="shared" si="1"/>
        <v>47320858</v>
      </c>
      <c r="J19" s="102">
        <f t="shared" si="1"/>
        <v>47098019</v>
      </c>
      <c r="K19" s="102">
        <f t="shared" si="1"/>
        <v>50026571</v>
      </c>
      <c r="L19" s="105">
        <f t="shared" si="1"/>
        <v>53079204</v>
      </c>
      <c r="M19" s="105">
        <f t="shared" si="1"/>
        <v>48553942</v>
      </c>
      <c r="N19" s="105">
        <f t="shared" si="1"/>
        <v>49588209</v>
      </c>
      <c r="O19" s="105">
        <f t="shared" si="1"/>
        <v>48921691</v>
      </c>
      <c r="P19" s="105">
        <f t="shared" si="1"/>
        <v>51712288</v>
      </c>
      <c r="Q19" s="105">
        <f t="shared" si="1"/>
        <v>45935660</v>
      </c>
      <c r="R19" s="105">
        <f t="shared" si="1"/>
        <v>46197130</v>
      </c>
      <c r="S19" s="105">
        <f t="shared" si="1"/>
        <v>44958079</v>
      </c>
      <c r="T19" s="105">
        <f t="shared" si="1"/>
        <v>43908696</v>
      </c>
      <c r="U19" s="105">
        <f t="shared" si="1"/>
        <v>43723361</v>
      </c>
      <c r="V19" s="105">
        <f>SUM(V4:V18)</f>
        <v>50126432</v>
      </c>
      <c r="W19" s="105">
        <f>SUM(W4:W18)</f>
        <v>51672943</v>
      </c>
      <c r="X19" s="141">
        <f>SUM(X4:X18)</f>
        <v>54453685</v>
      </c>
      <c r="Y19" s="141">
        <f>SUM(Y4:Y18)</f>
        <v>53441681</v>
      </c>
      <c r="Z19" s="141">
        <f>SUM(Z4:Z18)</f>
        <v>56331297</v>
      </c>
    </row>
    <row r="20" spans="1:26" ht="18" customHeight="1" x14ac:dyDescent="0.15"/>
    <row r="21" spans="1:26" ht="18" customHeight="1" x14ac:dyDescent="0.15"/>
    <row r="22" spans="1:26" ht="18" customHeight="1" x14ac:dyDescent="0.15"/>
    <row r="23" spans="1:26" ht="18" customHeight="1" x14ac:dyDescent="0.15"/>
    <row r="24" spans="1:26" ht="18" customHeight="1" x14ac:dyDescent="0.15"/>
    <row r="25" spans="1:26" ht="18" customHeight="1" x14ac:dyDescent="0.15"/>
    <row r="26" spans="1:26" ht="18" customHeight="1" x14ac:dyDescent="0.15"/>
    <row r="27" spans="1:26" ht="18" customHeight="1" x14ac:dyDescent="0.15"/>
    <row r="28" spans="1:26" ht="18" customHeight="1" x14ac:dyDescent="0.15"/>
    <row r="29" spans="1:26" ht="12" customHeight="1" x14ac:dyDescent="0.15"/>
    <row r="30" spans="1:26" ht="18" customHeight="1" x14ac:dyDescent="0.2">
      <c r="A30" s="38" t="s">
        <v>102</v>
      </c>
      <c r="L30" s="39"/>
      <c r="M30" s="39" t="str">
        <f>旧栃木市２!$M$1</f>
        <v>栃木市</v>
      </c>
      <c r="P30" s="39"/>
      <c r="Q30" s="39"/>
      <c r="R30" s="39"/>
      <c r="S30" s="39"/>
      <c r="T30" s="39"/>
      <c r="U30" s="39"/>
      <c r="V30" s="142"/>
      <c r="W30" s="142"/>
      <c r="X30" s="142"/>
      <c r="Y30" s="142"/>
      <c r="Z30" s="142" t="str">
        <f>旧栃木市２!$M$1</f>
        <v>栃木市</v>
      </c>
    </row>
    <row r="31" spans="1:26" ht="18" customHeight="1" x14ac:dyDescent="0.15"/>
    <row r="32" spans="1:26" ht="18" customHeight="1" x14ac:dyDescent="0.15">
      <c r="A32" s="21"/>
      <c r="B32" s="21" t="s">
        <v>10</v>
      </c>
      <c r="C32" s="21" t="s">
        <v>85</v>
      </c>
      <c r="D32" s="102" t="s">
        <v>86</v>
      </c>
      <c r="E32" s="102" t="s">
        <v>87</v>
      </c>
      <c r="F32" s="102" t="s">
        <v>88</v>
      </c>
      <c r="G32" s="102" t="s">
        <v>89</v>
      </c>
      <c r="H32" s="102" t="s">
        <v>90</v>
      </c>
      <c r="I32" s="102" t="s">
        <v>91</v>
      </c>
      <c r="J32" s="94" t="s">
        <v>165</v>
      </c>
      <c r="K32" s="94" t="s">
        <v>166</v>
      </c>
      <c r="L32" s="80" t="s">
        <v>83</v>
      </c>
      <c r="M32" s="104" t="s">
        <v>174</v>
      </c>
      <c r="N32" s="104" t="s">
        <v>182</v>
      </c>
      <c r="O32" s="78" t="s">
        <v>186</v>
      </c>
      <c r="P32" s="78" t="s">
        <v>187</v>
      </c>
      <c r="Q32" s="78" t="s">
        <v>192</v>
      </c>
      <c r="R32" s="78" t="s">
        <v>193</v>
      </c>
      <c r="S32" s="78" t="s">
        <v>196</v>
      </c>
      <c r="T32" s="78" t="s">
        <v>197</v>
      </c>
      <c r="U32" s="78" t="s">
        <v>273</v>
      </c>
      <c r="V32" s="78" t="s">
        <v>271</v>
      </c>
      <c r="W32" s="78" t="s">
        <v>274</v>
      </c>
      <c r="X32" s="133" t="s">
        <v>275</v>
      </c>
      <c r="Y32" s="133" t="s">
        <v>286</v>
      </c>
      <c r="Z32" s="133" t="s">
        <v>288</v>
      </c>
    </row>
    <row r="33" spans="1:26" s="41" customFormat="1" ht="18" customHeight="1" x14ac:dyDescent="0.15">
      <c r="A33" s="24" t="s">
        <v>93</v>
      </c>
      <c r="B33" s="40">
        <f>B4/B$19*100</f>
        <v>1.5234159658982065</v>
      </c>
      <c r="C33" s="40">
        <f t="shared" ref="C33:Z47" si="2">C4/C$19*100</f>
        <v>1.3386389670333372</v>
      </c>
      <c r="D33" s="106">
        <f t="shared" si="2"/>
        <v>1.653615174720469</v>
      </c>
      <c r="E33" s="106">
        <f t="shared" si="2"/>
        <v>1.6822344017996216</v>
      </c>
      <c r="F33" s="106">
        <f t="shared" si="2"/>
        <v>1.7238445077775912</v>
      </c>
      <c r="G33" s="106">
        <f t="shared" si="2"/>
        <v>1.6686498492282154</v>
      </c>
      <c r="H33" s="106">
        <f t="shared" si="2"/>
        <v>1.6442386287365471</v>
      </c>
      <c r="I33" s="106">
        <f t="shared" si="2"/>
        <v>1.6172022916406121</v>
      </c>
      <c r="J33" s="106">
        <f t="shared" si="2"/>
        <v>1.6428397975719531</v>
      </c>
      <c r="K33" s="106">
        <f t="shared" si="2"/>
        <v>1.5407791991180046</v>
      </c>
      <c r="L33" s="106">
        <f t="shared" si="2"/>
        <v>1.418480201775445</v>
      </c>
      <c r="M33" s="106">
        <f t="shared" si="2"/>
        <v>1.5147894685873291</v>
      </c>
      <c r="N33" s="106">
        <f t="shared" si="2"/>
        <v>1.4418064584667698</v>
      </c>
      <c r="O33" s="106">
        <f t="shared" si="2"/>
        <v>1.4340039881287014</v>
      </c>
      <c r="P33" s="106">
        <f t="shared" si="2"/>
        <v>1.2695589876046482</v>
      </c>
      <c r="Q33" s="106">
        <f t="shared" si="2"/>
        <v>1.4213401962658205</v>
      </c>
      <c r="R33" s="106">
        <f t="shared" si="2"/>
        <v>1.3873177835939159</v>
      </c>
      <c r="S33" s="106">
        <f t="shared" si="2"/>
        <v>1.4201852352276885</v>
      </c>
      <c r="T33" s="106">
        <f t="shared" si="2"/>
        <v>1.3696512417494704</v>
      </c>
      <c r="U33" s="106">
        <f t="shared" si="2"/>
        <v>1.3081793963643371</v>
      </c>
      <c r="V33" s="106">
        <f t="shared" si="2"/>
        <v>1.1059354872894205</v>
      </c>
      <c r="W33" s="106">
        <f t="shared" si="2"/>
        <v>0.7075734006479949</v>
      </c>
      <c r="X33" s="40">
        <f t="shared" si="2"/>
        <v>0.92177600101811286</v>
      </c>
      <c r="Y33" s="40">
        <f t="shared" si="2"/>
        <v>0.79922448547230396</v>
      </c>
      <c r="Z33" s="40">
        <f t="shared" si="2"/>
        <v>0.75075317367537275</v>
      </c>
    </row>
    <row r="34" spans="1:26" s="41" customFormat="1" ht="18" customHeight="1" x14ac:dyDescent="0.15">
      <c r="A34" s="24" t="s">
        <v>92</v>
      </c>
      <c r="B34" s="40">
        <f t="shared" ref="B34:L47" si="3">B5/B$19*100</f>
        <v>11.564292682545938</v>
      </c>
      <c r="C34" s="40">
        <f t="shared" si="3"/>
        <v>14.031090143130681</v>
      </c>
      <c r="D34" s="103">
        <f t="shared" si="3"/>
        <v>17.868075182635142</v>
      </c>
      <c r="E34" s="103">
        <f t="shared" si="3"/>
        <v>13.429082341301799</v>
      </c>
      <c r="F34" s="103">
        <f t="shared" si="3"/>
        <v>13.918667686724731</v>
      </c>
      <c r="G34" s="103">
        <f t="shared" si="3"/>
        <v>14.141037434526352</v>
      </c>
      <c r="H34" s="103">
        <f t="shared" si="3"/>
        <v>13.838537290893315</v>
      </c>
      <c r="I34" s="103">
        <f t="shared" si="3"/>
        <v>13.414127021957208</v>
      </c>
      <c r="J34" s="103">
        <f t="shared" si="3"/>
        <v>14.686290733374582</v>
      </c>
      <c r="K34" s="103">
        <f t="shared" si="3"/>
        <v>13.863432694597435</v>
      </c>
      <c r="L34" s="103">
        <f t="shared" si="3"/>
        <v>16.096673190502251</v>
      </c>
      <c r="M34" s="103">
        <f t="shared" si="2"/>
        <v>15.638485130620291</v>
      </c>
      <c r="N34" s="103">
        <f t="shared" si="2"/>
        <v>15.506891971032871</v>
      </c>
      <c r="O34" s="103">
        <f t="shared" si="2"/>
        <v>15.563505357981185</v>
      </c>
      <c r="P34" s="103">
        <f t="shared" si="2"/>
        <v>16.243052328297676</v>
      </c>
      <c r="Q34" s="103">
        <f t="shared" si="2"/>
        <v>15.73851121329268</v>
      </c>
      <c r="R34" s="103">
        <f t="shared" si="2"/>
        <v>16.783256881975138</v>
      </c>
      <c r="S34" s="103">
        <f t="shared" si="2"/>
        <v>16.114153809819143</v>
      </c>
      <c r="T34" s="103">
        <f t="shared" si="2"/>
        <v>16.853559030766935</v>
      </c>
      <c r="U34" s="103">
        <f t="shared" si="2"/>
        <v>16.832624097676295</v>
      </c>
      <c r="V34" s="103">
        <f t="shared" si="2"/>
        <v>19.226854207377059</v>
      </c>
      <c r="W34" s="103">
        <f t="shared" si="2"/>
        <v>16.996682383660634</v>
      </c>
      <c r="X34" s="35">
        <f t="shared" si="2"/>
        <v>13.728626446493013</v>
      </c>
      <c r="Y34" s="35">
        <f t="shared" si="2"/>
        <v>14.96240921014442</v>
      </c>
      <c r="Z34" s="35">
        <f t="shared" si="2"/>
        <v>19.370564111101508</v>
      </c>
    </row>
    <row r="35" spans="1:26" s="41" customFormat="1" ht="18" customHeight="1" x14ac:dyDescent="0.15">
      <c r="A35" s="24" t="s">
        <v>94</v>
      </c>
      <c r="B35" s="40">
        <f t="shared" si="3"/>
        <v>11.376699474858253</v>
      </c>
      <c r="C35" s="40">
        <f t="shared" si="3"/>
        <v>15.17723845240301</v>
      </c>
      <c r="D35" s="103">
        <f t="shared" si="3"/>
        <v>13.435307985452571</v>
      </c>
      <c r="E35" s="103">
        <f t="shared" si="3"/>
        <v>11.179000429075685</v>
      </c>
      <c r="F35" s="103">
        <f t="shared" si="3"/>
        <v>13.566082207854324</v>
      </c>
      <c r="G35" s="103">
        <f t="shared" si="3"/>
        <v>13.304470760775841</v>
      </c>
      <c r="H35" s="103">
        <f t="shared" si="3"/>
        <v>14.460165520609994</v>
      </c>
      <c r="I35" s="103">
        <f t="shared" si="3"/>
        <v>16.010443005915064</v>
      </c>
      <c r="J35" s="103">
        <f t="shared" si="3"/>
        <v>15.687258523548516</v>
      </c>
      <c r="K35" s="103">
        <f t="shared" si="3"/>
        <v>17.573265215399232</v>
      </c>
      <c r="L35" s="103">
        <f t="shared" si="3"/>
        <v>20.672566981223003</v>
      </c>
      <c r="M35" s="103">
        <f t="shared" si="2"/>
        <v>18.466451189483234</v>
      </c>
      <c r="N35" s="103">
        <f t="shared" si="2"/>
        <v>18.901624376068916</v>
      </c>
      <c r="O35" s="103">
        <f t="shared" si="2"/>
        <v>21.102441041950083</v>
      </c>
      <c r="P35" s="103">
        <f t="shared" si="2"/>
        <v>19.038022452226443</v>
      </c>
      <c r="Q35" s="103">
        <f t="shared" si="2"/>
        <v>22.348735165664323</v>
      </c>
      <c r="R35" s="103">
        <f t="shared" si="2"/>
        <v>22.489262861134446</v>
      </c>
      <c r="S35" s="103">
        <f t="shared" si="2"/>
        <v>24.335212365279219</v>
      </c>
      <c r="T35" s="103">
        <f t="shared" si="2"/>
        <v>25.40837468732845</v>
      </c>
      <c r="U35" s="103">
        <f t="shared" si="2"/>
        <v>26.276182199259569</v>
      </c>
      <c r="V35" s="103">
        <f t="shared" si="2"/>
        <v>23.695550483226093</v>
      </c>
      <c r="W35" s="103">
        <f t="shared" si="2"/>
        <v>28.492075630373908</v>
      </c>
      <c r="X35" s="35">
        <f t="shared" si="2"/>
        <v>29.471333299114651</v>
      </c>
      <c r="Y35" s="35">
        <f t="shared" si="2"/>
        <v>29.754191302477928</v>
      </c>
      <c r="Z35" s="35">
        <f t="shared" si="2"/>
        <v>28.61432606460313</v>
      </c>
    </row>
    <row r="36" spans="1:26" s="41" customFormat="1" ht="18" customHeight="1" x14ac:dyDescent="0.15">
      <c r="A36" s="24" t="s">
        <v>103</v>
      </c>
      <c r="B36" s="40">
        <f t="shared" si="3"/>
        <v>6.9547186389418219</v>
      </c>
      <c r="C36" s="40">
        <f t="shared" si="3"/>
        <v>6.4152000544671486</v>
      </c>
      <c r="D36" s="103">
        <f t="shared" si="3"/>
        <v>6.0380168824990568</v>
      </c>
      <c r="E36" s="103">
        <f t="shared" si="3"/>
        <v>6.8173383830687104</v>
      </c>
      <c r="F36" s="103">
        <f t="shared" si="3"/>
        <v>6.7387080477605892</v>
      </c>
      <c r="G36" s="103">
        <f t="shared" si="3"/>
        <v>8.0967197527122128</v>
      </c>
      <c r="H36" s="103">
        <f t="shared" si="3"/>
        <v>6.7271655081512849</v>
      </c>
      <c r="I36" s="103">
        <f t="shared" si="3"/>
        <v>7.3870215962694514</v>
      </c>
      <c r="J36" s="103">
        <f t="shared" si="3"/>
        <v>7.420392777029539</v>
      </c>
      <c r="K36" s="103">
        <f t="shared" si="3"/>
        <v>6.8361371400010613</v>
      </c>
      <c r="L36" s="103">
        <f t="shared" si="3"/>
        <v>6.3681606830426469</v>
      </c>
      <c r="M36" s="103">
        <f t="shared" si="2"/>
        <v>7.0059213729752363</v>
      </c>
      <c r="N36" s="103">
        <f t="shared" si="2"/>
        <v>7.1589841044672529</v>
      </c>
      <c r="O36" s="103">
        <f t="shared" si="2"/>
        <v>8.0068471059187232</v>
      </c>
      <c r="P36" s="103">
        <f t="shared" si="2"/>
        <v>7.1403802515951336</v>
      </c>
      <c r="Q36" s="103">
        <f t="shared" si="2"/>
        <v>7.0784788985289424</v>
      </c>
      <c r="R36" s="103">
        <f t="shared" si="2"/>
        <v>7.9317286593344649</v>
      </c>
      <c r="S36" s="103">
        <f t="shared" si="2"/>
        <v>8.8727923628587426</v>
      </c>
      <c r="T36" s="103">
        <f t="shared" si="2"/>
        <v>8.509485228165282</v>
      </c>
      <c r="U36" s="103">
        <f t="shared" si="2"/>
        <v>9.0187188491753876</v>
      </c>
      <c r="V36" s="103">
        <f t="shared" si="2"/>
        <v>8.540306639020308</v>
      </c>
      <c r="W36" s="103">
        <f t="shared" si="2"/>
        <v>8.1729968428544897</v>
      </c>
      <c r="X36" s="35">
        <f t="shared" si="2"/>
        <v>8.8001317082581281</v>
      </c>
      <c r="Y36" s="35">
        <f t="shared" si="2"/>
        <v>10.777314433653387</v>
      </c>
      <c r="Z36" s="35">
        <f t="shared" si="2"/>
        <v>9.4950148227547473</v>
      </c>
    </row>
    <row r="37" spans="1:26" s="41" customFormat="1" ht="18" customHeight="1" x14ac:dyDescent="0.15">
      <c r="A37" s="24" t="s">
        <v>104</v>
      </c>
      <c r="B37" s="40">
        <f t="shared" si="3"/>
        <v>1.6857906362304595</v>
      </c>
      <c r="C37" s="40">
        <f t="shared" si="3"/>
        <v>1.0432152252525422</v>
      </c>
      <c r="D37" s="103">
        <f t="shared" si="3"/>
        <v>0.67386576239139495</v>
      </c>
      <c r="E37" s="103">
        <f t="shared" si="3"/>
        <v>0.62182909740434833</v>
      </c>
      <c r="F37" s="103">
        <f t="shared" si="3"/>
        <v>0.65124518902940032</v>
      </c>
      <c r="G37" s="103">
        <f t="shared" si="3"/>
        <v>0.6648893727208447</v>
      </c>
      <c r="H37" s="103">
        <f t="shared" si="3"/>
        <v>0.63655118233252705</v>
      </c>
      <c r="I37" s="103">
        <f t="shared" si="3"/>
        <v>0.66621361768208009</v>
      </c>
      <c r="J37" s="103">
        <f t="shared" si="3"/>
        <v>0.5970484660936588</v>
      </c>
      <c r="K37" s="103">
        <f t="shared" si="3"/>
        <v>0.48433061702350139</v>
      </c>
      <c r="L37" s="103">
        <f t="shared" si="3"/>
        <v>0.42728221772127556</v>
      </c>
      <c r="M37" s="103">
        <f t="shared" si="2"/>
        <v>0.55367492097757998</v>
      </c>
      <c r="N37" s="103">
        <f t="shared" si="2"/>
        <v>0.5859820426263026</v>
      </c>
      <c r="O37" s="103">
        <f t="shared" si="2"/>
        <v>0.50524827524870308</v>
      </c>
      <c r="P37" s="103">
        <f t="shared" si="2"/>
        <v>0.40218100579885385</v>
      </c>
      <c r="Q37" s="103">
        <f t="shared" si="2"/>
        <v>0.43943202296429396</v>
      </c>
      <c r="R37" s="103">
        <f t="shared" si="2"/>
        <v>0.38522955863275488</v>
      </c>
      <c r="S37" s="103">
        <f t="shared" si="2"/>
        <v>0.33971869661068033</v>
      </c>
      <c r="T37" s="103">
        <f t="shared" si="2"/>
        <v>0.29250697857208058</v>
      </c>
      <c r="U37" s="103">
        <f t="shared" si="2"/>
        <v>0.26723471692855449</v>
      </c>
      <c r="V37" s="103">
        <f t="shared" si="2"/>
        <v>0.55488489585694034</v>
      </c>
      <c r="W37" s="103">
        <f t="shared" si="2"/>
        <v>0.87224565475204296</v>
      </c>
      <c r="X37" s="35">
        <f t="shared" si="2"/>
        <v>0.87758982702456212</v>
      </c>
      <c r="Y37" s="35">
        <f t="shared" si="2"/>
        <v>0.42715160849824313</v>
      </c>
      <c r="Z37" s="35">
        <f t="shared" si="2"/>
        <v>0.37015302523568738</v>
      </c>
    </row>
    <row r="38" spans="1:26" s="41" customFormat="1" ht="18" customHeight="1" x14ac:dyDescent="0.15">
      <c r="A38" s="24" t="s">
        <v>105</v>
      </c>
      <c r="B38" s="40">
        <f t="shared" si="3"/>
        <v>3.3255600797095712</v>
      </c>
      <c r="C38" s="40">
        <f t="shared" si="3"/>
        <v>2.3730366207345766</v>
      </c>
      <c r="D38" s="103">
        <f t="shared" si="3"/>
        <v>4.8508643634264246</v>
      </c>
      <c r="E38" s="103">
        <f t="shared" si="3"/>
        <v>5.2482745805412527</v>
      </c>
      <c r="F38" s="103">
        <f t="shared" si="3"/>
        <v>7.1845790849593918</v>
      </c>
      <c r="G38" s="103">
        <f t="shared" si="3"/>
        <v>5.4184649416228812</v>
      </c>
      <c r="H38" s="103">
        <f t="shared" si="3"/>
        <v>6.0349774126146905</v>
      </c>
      <c r="I38" s="103">
        <f t="shared" si="3"/>
        <v>6.9783392346774438</v>
      </c>
      <c r="J38" s="103">
        <f t="shared" si="3"/>
        <v>6.5415214172808422</v>
      </c>
      <c r="K38" s="103">
        <f t="shared" si="3"/>
        <v>4.7645520217645938</v>
      </c>
      <c r="L38" s="103">
        <f t="shared" si="3"/>
        <v>4.0629885858876102</v>
      </c>
      <c r="M38" s="103">
        <f t="shared" si="2"/>
        <v>3.9015143198877653</v>
      </c>
      <c r="N38" s="103">
        <f t="shared" si="2"/>
        <v>3.7825342714031067</v>
      </c>
      <c r="O38" s="103">
        <f t="shared" si="2"/>
        <v>3.6280552935097847</v>
      </c>
      <c r="P38" s="103">
        <f t="shared" si="2"/>
        <v>3.1727488058544231</v>
      </c>
      <c r="Q38" s="103">
        <f t="shared" si="2"/>
        <v>3.5416536956255773</v>
      </c>
      <c r="R38" s="103">
        <f t="shared" si="2"/>
        <v>3.4234312824194921</v>
      </c>
      <c r="S38" s="103">
        <f t="shared" si="2"/>
        <v>2.7137591888656987</v>
      </c>
      <c r="T38" s="103">
        <f t="shared" si="2"/>
        <v>2.6578584797872384</v>
      </c>
      <c r="U38" s="103">
        <f t="shared" si="2"/>
        <v>2.2278799655863599</v>
      </c>
      <c r="V38" s="103">
        <f t="shared" si="2"/>
        <v>2.7508760248485271</v>
      </c>
      <c r="W38" s="103">
        <f t="shared" si="2"/>
        <v>2.3616847215379235</v>
      </c>
      <c r="X38" s="35">
        <f t="shared" si="2"/>
        <v>2.983531784855332</v>
      </c>
      <c r="Y38" s="35">
        <f t="shared" si="2"/>
        <v>2.5830568465838493</v>
      </c>
      <c r="Z38" s="35">
        <f t="shared" si="2"/>
        <v>2.0566382485388184</v>
      </c>
    </row>
    <row r="39" spans="1:26" s="41" customFormat="1" ht="18" customHeight="1" x14ac:dyDescent="0.15">
      <c r="A39" s="24" t="s">
        <v>106</v>
      </c>
      <c r="B39" s="40">
        <f t="shared" si="3"/>
        <v>4.1222812055790374</v>
      </c>
      <c r="C39" s="40">
        <f t="shared" si="3"/>
        <v>4.1762212292730041</v>
      </c>
      <c r="D39" s="103">
        <f t="shared" si="3"/>
        <v>4.7505678166922483</v>
      </c>
      <c r="E39" s="103">
        <f t="shared" si="3"/>
        <v>5.4752260408519433</v>
      </c>
      <c r="F39" s="103">
        <f t="shared" si="3"/>
        <v>5.4652771056652334</v>
      </c>
      <c r="G39" s="103">
        <f t="shared" si="3"/>
        <v>4.6129933625352084</v>
      </c>
      <c r="H39" s="103">
        <f t="shared" si="3"/>
        <v>6.1693009080029695</v>
      </c>
      <c r="I39" s="103">
        <f t="shared" si="3"/>
        <v>5.0001608170333682</v>
      </c>
      <c r="J39" s="103">
        <f t="shared" si="3"/>
        <v>4.9005585564012781</v>
      </c>
      <c r="K39" s="103">
        <f t="shared" si="3"/>
        <v>5.790392869421332</v>
      </c>
      <c r="L39" s="103">
        <f t="shared" si="3"/>
        <v>4.5425172540266425</v>
      </c>
      <c r="M39" s="103">
        <f t="shared" si="2"/>
        <v>4.8723809078158888</v>
      </c>
      <c r="N39" s="103">
        <f t="shared" si="2"/>
        <v>4.9115970290437394</v>
      </c>
      <c r="O39" s="103">
        <f t="shared" si="2"/>
        <v>5.0269010529501124</v>
      </c>
      <c r="P39" s="103">
        <f t="shared" si="2"/>
        <v>6.6798765508112883</v>
      </c>
      <c r="Q39" s="103">
        <f t="shared" si="2"/>
        <v>6.1703674226080567</v>
      </c>
      <c r="R39" s="103">
        <f t="shared" si="2"/>
        <v>5.8421789405532332</v>
      </c>
      <c r="S39" s="103">
        <f t="shared" si="2"/>
        <v>5.4894694232820758</v>
      </c>
      <c r="T39" s="103">
        <f t="shared" si="2"/>
        <v>5.1679557962732483</v>
      </c>
      <c r="U39" s="103">
        <f t="shared" si="2"/>
        <v>5.2840814318917522</v>
      </c>
      <c r="V39" s="103">
        <f t="shared" si="2"/>
        <v>4.5618088277258595</v>
      </c>
      <c r="W39" s="103">
        <f t="shared" si="2"/>
        <v>4.1728511573261855</v>
      </c>
      <c r="X39" s="35">
        <f t="shared" si="2"/>
        <v>5.9539882378942766</v>
      </c>
      <c r="Y39" s="35">
        <f t="shared" si="2"/>
        <v>5.3981778754302283</v>
      </c>
      <c r="Z39" s="35">
        <f t="shared" si="2"/>
        <v>6.0513749576900384</v>
      </c>
    </row>
    <row r="40" spans="1:26" s="41" customFormat="1" ht="18" customHeight="1" x14ac:dyDescent="0.15">
      <c r="A40" s="24" t="s">
        <v>107</v>
      </c>
      <c r="B40" s="40">
        <f t="shared" si="3"/>
        <v>23.013714399853416</v>
      </c>
      <c r="C40" s="40">
        <f t="shared" si="3"/>
        <v>24.699513831567362</v>
      </c>
      <c r="D40" s="103">
        <f t="shared" si="3"/>
        <v>23.676453988217283</v>
      </c>
      <c r="E40" s="103">
        <f t="shared" si="3"/>
        <v>24.61430021081248</v>
      </c>
      <c r="F40" s="103">
        <f t="shared" si="3"/>
        <v>22.829280132083628</v>
      </c>
      <c r="G40" s="103">
        <f t="shared" si="3"/>
        <v>26.57072693360719</v>
      </c>
      <c r="H40" s="103">
        <f t="shared" si="3"/>
        <v>25.11608650506713</v>
      </c>
      <c r="I40" s="103">
        <f t="shared" si="3"/>
        <v>21.7043338478774</v>
      </c>
      <c r="J40" s="103">
        <f t="shared" si="3"/>
        <v>21.916070397780423</v>
      </c>
      <c r="K40" s="103">
        <f t="shared" si="3"/>
        <v>22.023584226870156</v>
      </c>
      <c r="L40" s="103">
        <f t="shared" si="3"/>
        <v>19.965670547734664</v>
      </c>
      <c r="M40" s="103">
        <f t="shared" si="2"/>
        <v>20.183800936286492</v>
      </c>
      <c r="N40" s="103">
        <f t="shared" si="2"/>
        <v>18.356486720462119</v>
      </c>
      <c r="O40" s="103">
        <f t="shared" si="2"/>
        <v>16.672608475451103</v>
      </c>
      <c r="P40" s="103">
        <f t="shared" si="2"/>
        <v>17.827615749664758</v>
      </c>
      <c r="Q40" s="103">
        <f t="shared" si="2"/>
        <v>14.545549144172524</v>
      </c>
      <c r="R40" s="103">
        <f t="shared" si="2"/>
        <v>13.114786567910173</v>
      </c>
      <c r="S40" s="103">
        <f t="shared" si="2"/>
        <v>13.151371525460418</v>
      </c>
      <c r="T40" s="103">
        <f t="shared" si="2"/>
        <v>12.96746093302338</v>
      </c>
      <c r="U40" s="103">
        <f t="shared" si="2"/>
        <v>12.012946580204572</v>
      </c>
      <c r="V40" s="103">
        <f t="shared" si="2"/>
        <v>13.285996497815763</v>
      </c>
      <c r="W40" s="103">
        <f t="shared" si="2"/>
        <v>11.377122452653801</v>
      </c>
      <c r="X40" s="35">
        <f t="shared" si="2"/>
        <v>10.304024420018591</v>
      </c>
      <c r="Y40" s="35">
        <f t="shared" si="2"/>
        <v>9.4580857215176302</v>
      </c>
      <c r="Z40" s="35">
        <f t="shared" si="2"/>
        <v>9.8721497571767252</v>
      </c>
    </row>
    <row r="41" spans="1:26" s="41" customFormat="1" ht="18" customHeight="1" x14ac:dyDescent="0.15">
      <c r="A41" s="24" t="s">
        <v>108</v>
      </c>
      <c r="B41" s="40">
        <f t="shared" si="3"/>
        <v>3.1559311230041547</v>
      </c>
      <c r="C41" s="40">
        <f t="shared" si="3"/>
        <v>2.6065267927833835</v>
      </c>
      <c r="D41" s="103">
        <f t="shared" si="3"/>
        <v>2.8437552410803386</v>
      </c>
      <c r="E41" s="103">
        <f t="shared" si="3"/>
        <v>2.8983074889601625</v>
      </c>
      <c r="F41" s="103">
        <f t="shared" si="3"/>
        <v>3.1220708163268713</v>
      </c>
      <c r="G41" s="103">
        <f t="shared" si="3"/>
        <v>3.073052208345187</v>
      </c>
      <c r="H41" s="103">
        <f t="shared" si="3"/>
        <v>3.275066694810516</v>
      </c>
      <c r="I41" s="103">
        <f t="shared" si="3"/>
        <v>3.4554889093515588</v>
      </c>
      <c r="J41" s="103">
        <f t="shared" si="3"/>
        <v>3.5282864020246794</v>
      </c>
      <c r="K41" s="103">
        <f t="shared" si="3"/>
        <v>3.747946266395112</v>
      </c>
      <c r="L41" s="103">
        <f t="shared" si="3"/>
        <v>3.7290442411306697</v>
      </c>
      <c r="M41" s="103">
        <f t="shared" si="2"/>
        <v>3.6747067828189937</v>
      </c>
      <c r="N41" s="103">
        <f t="shared" si="2"/>
        <v>3.5629840956748406</v>
      </c>
      <c r="O41" s="103">
        <f t="shared" si="2"/>
        <v>3.6393795136803431</v>
      </c>
      <c r="P41" s="103">
        <f t="shared" si="2"/>
        <v>3.3224250298110962</v>
      </c>
      <c r="Q41" s="103">
        <f t="shared" si="2"/>
        <v>3.7399854492130951</v>
      </c>
      <c r="R41" s="103">
        <f t="shared" si="2"/>
        <v>3.7474340938495532</v>
      </c>
      <c r="S41" s="103">
        <f t="shared" si="2"/>
        <v>3.8528759202545109</v>
      </c>
      <c r="T41" s="103">
        <f t="shared" si="2"/>
        <v>4.0723937691066938</v>
      </c>
      <c r="U41" s="103">
        <f t="shared" si="2"/>
        <v>3.9476722752397739</v>
      </c>
      <c r="V41" s="103">
        <f t="shared" si="2"/>
        <v>3.6724137876001226</v>
      </c>
      <c r="W41" s="103">
        <f t="shared" si="2"/>
        <v>4.1127055604322749</v>
      </c>
      <c r="X41" s="35">
        <f t="shared" si="2"/>
        <v>3.3369403741913883</v>
      </c>
      <c r="Y41" s="35">
        <f t="shared" si="2"/>
        <v>3.2255684472200641</v>
      </c>
      <c r="Z41" s="35">
        <f t="shared" si="2"/>
        <v>3.3464470026315927</v>
      </c>
    </row>
    <row r="42" spans="1:26" s="41" customFormat="1" ht="18" customHeight="1" x14ac:dyDescent="0.15">
      <c r="A42" s="24" t="s">
        <v>109</v>
      </c>
      <c r="B42" s="40">
        <f t="shared" si="3"/>
        <v>23.734980395752714</v>
      </c>
      <c r="C42" s="40">
        <f t="shared" si="3"/>
        <v>17.751688586886331</v>
      </c>
      <c r="D42" s="103">
        <f t="shared" si="3"/>
        <v>15.440762772866435</v>
      </c>
      <c r="E42" s="103">
        <f t="shared" si="3"/>
        <v>18.653916065702354</v>
      </c>
      <c r="F42" s="103">
        <f t="shared" si="3"/>
        <v>14.85838870734891</v>
      </c>
      <c r="G42" s="103">
        <f t="shared" si="3"/>
        <v>12.204340236033326</v>
      </c>
      <c r="H42" s="103">
        <f t="shared" si="3"/>
        <v>11.775138200184461</v>
      </c>
      <c r="I42" s="103">
        <f t="shared" si="3"/>
        <v>12.429199825582199</v>
      </c>
      <c r="J42" s="103">
        <f t="shared" si="3"/>
        <v>12.341544556258301</v>
      </c>
      <c r="K42" s="103">
        <f t="shared" si="3"/>
        <v>12.387726914163276</v>
      </c>
      <c r="L42" s="103">
        <f t="shared" si="3"/>
        <v>11.533969122822565</v>
      </c>
      <c r="M42" s="103">
        <f t="shared" si="2"/>
        <v>13.108025296895566</v>
      </c>
      <c r="N42" s="103">
        <f t="shared" si="2"/>
        <v>14.508164632443169</v>
      </c>
      <c r="O42" s="103">
        <f t="shared" si="2"/>
        <v>12.86199816764306</v>
      </c>
      <c r="P42" s="103">
        <f t="shared" si="2"/>
        <v>13.900038613646334</v>
      </c>
      <c r="Q42" s="103">
        <f t="shared" si="2"/>
        <v>12.117738158110713</v>
      </c>
      <c r="R42" s="103">
        <f t="shared" si="2"/>
        <v>13.627582492678659</v>
      </c>
      <c r="S42" s="103">
        <f t="shared" si="2"/>
        <v>12.134337412414796</v>
      </c>
      <c r="T42" s="103">
        <f t="shared" si="2"/>
        <v>10.399946744034484</v>
      </c>
      <c r="U42" s="103">
        <f t="shared" si="2"/>
        <v>10.785373978912554</v>
      </c>
      <c r="V42" s="103">
        <f t="shared" si="2"/>
        <v>12.216383164873973</v>
      </c>
      <c r="W42" s="103">
        <f t="shared" si="2"/>
        <v>13.027231679062675</v>
      </c>
      <c r="X42" s="35">
        <f t="shared" si="2"/>
        <v>14.091046363528934</v>
      </c>
      <c r="Y42" s="35">
        <f t="shared" si="2"/>
        <v>13.374798221635281</v>
      </c>
      <c r="Z42" s="35">
        <f t="shared" si="2"/>
        <v>11.396719660120731</v>
      </c>
    </row>
    <row r="43" spans="1:26" s="41" customFormat="1" ht="18" customHeight="1" x14ac:dyDescent="0.15">
      <c r="A43" s="24" t="s">
        <v>110</v>
      </c>
      <c r="B43" s="40">
        <f t="shared" si="3"/>
        <v>0.23234292188199299</v>
      </c>
      <c r="C43" s="40">
        <f t="shared" si="3"/>
        <v>0</v>
      </c>
      <c r="D43" s="103">
        <f t="shared" si="3"/>
        <v>0.13021852701428177</v>
      </c>
      <c r="E43" s="103">
        <f t="shared" si="3"/>
        <v>0</v>
      </c>
      <c r="F43" s="103">
        <f t="shared" si="3"/>
        <v>3.199768491475298E-2</v>
      </c>
      <c r="G43" s="103">
        <f t="shared" si="3"/>
        <v>0.13858790942695984</v>
      </c>
      <c r="H43" s="103">
        <f t="shared" si="3"/>
        <v>0.15047328181237704</v>
      </c>
      <c r="I43" s="103">
        <f t="shared" si="3"/>
        <v>2.8072187533032471E-2</v>
      </c>
      <c r="J43" s="103">
        <f t="shared" si="3"/>
        <v>1.8365952928933168E-2</v>
      </c>
      <c r="K43" s="103">
        <f t="shared" si="3"/>
        <v>0.12836578385514369</v>
      </c>
      <c r="L43" s="103">
        <f t="shared" si="3"/>
        <v>7.9842945647790806E-2</v>
      </c>
      <c r="M43" s="103">
        <f t="shared" si="2"/>
        <v>0.1288752208831983</v>
      </c>
      <c r="N43" s="103">
        <f t="shared" si="2"/>
        <v>0.14397374182237554</v>
      </c>
      <c r="O43" s="103">
        <f t="shared" si="2"/>
        <v>0.30002642386175898</v>
      </c>
      <c r="P43" s="103">
        <f t="shared" si="2"/>
        <v>3.252998590973194E-2</v>
      </c>
      <c r="Q43" s="103">
        <f t="shared" si="2"/>
        <v>0</v>
      </c>
      <c r="R43" s="103">
        <f t="shared" si="2"/>
        <v>8.9183029335372134E-4</v>
      </c>
      <c r="S43" s="103">
        <f t="shared" si="2"/>
        <v>0</v>
      </c>
      <c r="T43" s="103">
        <f t="shared" si="2"/>
        <v>0</v>
      </c>
      <c r="U43" s="103">
        <f t="shared" si="2"/>
        <v>1.9177391234859554E-2</v>
      </c>
      <c r="V43" s="103">
        <f t="shared" si="2"/>
        <v>0</v>
      </c>
      <c r="W43" s="103">
        <f t="shared" si="2"/>
        <v>5.5889984822424374E-3</v>
      </c>
      <c r="X43" s="35">
        <f t="shared" si="2"/>
        <v>0.24193771275534429</v>
      </c>
      <c r="Y43" s="35">
        <f t="shared" si="2"/>
        <v>1.2426630068017509E-2</v>
      </c>
      <c r="Z43" s="35">
        <f t="shared" si="2"/>
        <v>0</v>
      </c>
    </row>
    <row r="44" spans="1:26" s="41" customFormat="1" ht="18" customHeight="1" x14ac:dyDescent="0.15">
      <c r="A44" s="24" t="s">
        <v>111</v>
      </c>
      <c r="B44" s="40">
        <f t="shared" si="3"/>
        <v>9.3102724757444353</v>
      </c>
      <c r="C44" s="40">
        <f t="shared" si="3"/>
        <v>8.1238260785337655</v>
      </c>
      <c r="D44" s="103">
        <f t="shared" si="3"/>
        <v>7.7369922822285648</v>
      </c>
      <c r="E44" s="103">
        <f t="shared" si="3"/>
        <v>7.8876375829304806</v>
      </c>
      <c r="F44" s="103">
        <f t="shared" si="3"/>
        <v>8.581996660813024</v>
      </c>
      <c r="G44" s="103">
        <f t="shared" si="3"/>
        <v>8.6756949810277568</v>
      </c>
      <c r="H44" s="103">
        <f t="shared" si="3"/>
        <v>9.300906310784459</v>
      </c>
      <c r="I44" s="103">
        <f t="shared" si="3"/>
        <v>9.9967777422801589</v>
      </c>
      <c r="J44" s="103">
        <f t="shared" si="3"/>
        <v>10.502730486392645</v>
      </c>
      <c r="K44" s="103">
        <f t="shared" si="3"/>
        <v>10.696507661898313</v>
      </c>
      <c r="L44" s="103">
        <f t="shared" si="3"/>
        <v>9.733706632073833</v>
      </c>
      <c r="M44" s="103">
        <f t="shared" si="2"/>
        <v>10.910228463015423</v>
      </c>
      <c r="N44" s="103">
        <f t="shared" si="2"/>
        <v>11.001145453750912</v>
      </c>
      <c r="O44" s="103">
        <f t="shared" si="2"/>
        <v>11.125185758603479</v>
      </c>
      <c r="P44" s="103">
        <f t="shared" si="2"/>
        <v>10.419345591515889</v>
      </c>
      <c r="Q44" s="103">
        <f t="shared" si="2"/>
        <v>12.858197748764249</v>
      </c>
      <c r="R44" s="103">
        <f t="shared" si="2"/>
        <v>11.266888224441649</v>
      </c>
      <c r="S44" s="103">
        <f t="shared" si="2"/>
        <v>11.576112938455401</v>
      </c>
      <c r="T44" s="103">
        <f t="shared" si="2"/>
        <v>12.300795723926759</v>
      </c>
      <c r="U44" s="103">
        <f t="shared" si="2"/>
        <v>12.019917681991556</v>
      </c>
      <c r="V44" s="103">
        <f t="shared" si="2"/>
        <v>10.099715455510577</v>
      </c>
      <c r="W44" s="103">
        <f t="shared" si="2"/>
        <v>9.701235712469483</v>
      </c>
      <c r="X44" s="35">
        <f t="shared" si="2"/>
        <v>9.2890738248476676</v>
      </c>
      <c r="Y44" s="35">
        <f t="shared" si="2"/>
        <v>9.2275952172986475</v>
      </c>
      <c r="Z44" s="35">
        <f t="shared" si="2"/>
        <v>8.6669831159754764</v>
      </c>
    </row>
    <row r="45" spans="1:26" s="41" customFormat="1" ht="18" customHeight="1" x14ac:dyDescent="0.15">
      <c r="A45" s="24" t="s">
        <v>81</v>
      </c>
      <c r="B45" s="40">
        <f t="shared" si="3"/>
        <v>0</v>
      </c>
      <c r="C45" s="40">
        <f t="shared" si="3"/>
        <v>2.2638040179348526</v>
      </c>
      <c r="D45" s="103">
        <f t="shared" si="3"/>
        <v>0.90150402077578906</v>
      </c>
      <c r="E45" s="103">
        <f t="shared" si="3"/>
        <v>1.4928533775511572</v>
      </c>
      <c r="F45" s="103">
        <f t="shared" si="3"/>
        <v>1.3278621687415495</v>
      </c>
      <c r="G45" s="103">
        <f t="shared" si="3"/>
        <v>1.4303722574380251</v>
      </c>
      <c r="H45" s="103">
        <f t="shared" si="3"/>
        <v>0.8713925559997282</v>
      </c>
      <c r="I45" s="103">
        <f t="shared" si="3"/>
        <v>1.3126199022004208</v>
      </c>
      <c r="J45" s="103">
        <f t="shared" si="3"/>
        <v>0.21709193331464746</v>
      </c>
      <c r="K45" s="103">
        <f t="shared" si="3"/>
        <v>0.16297938949283572</v>
      </c>
      <c r="L45" s="103">
        <f t="shared" si="3"/>
        <v>1.3690973964115964</v>
      </c>
      <c r="M45" s="103">
        <f t="shared" si="2"/>
        <v>4.114598975300502E-2</v>
      </c>
      <c r="N45" s="103">
        <f t="shared" si="2"/>
        <v>0.13782510273762863</v>
      </c>
      <c r="O45" s="103">
        <f t="shared" si="2"/>
        <v>0.1337995450729616</v>
      </c>
      <c r="P45" s="103">
        <f t="shared" si="2"/>
        <v>0.55222464726372189</v>
      </c>
      <c r="Q45" s="103">
        <f t="shared" si="2"/>
        <v>2.176957945091025E-6</v>
      </c>
      <c r="R45" s="103">
        <f t="shared" si="2"/>
        <v>2.1646366343536923E-6</v>
      </c>
      <c r="S45" s="103">
        <f t="shared" si="2"/>
        <v>2.22429432538699E-6</v>
      </c>
      <c r="T45" s="103">
        <f t="shared" si="2"/>
        <v>2.2774531951484052E-6</v>
      </c>
      <c r="U45" s="103">
        <f t="shared" si="2"/>
        <v>2.2871068854930892E-6</v>
      </c>
      <c r="V45" s="103">
        <f t="shared" si="2"/>
        <v>0.28927053894440363</v>
      </c>
      <c r="W45" s="103">
        <f t="shared" si="2"/>
        <v>1.9352487819399024E-6</v>
      </c>
      <c r="X45" s="35">
        <f t="shared" si="2"/>
        <v>0</v>
      </c>
      <c r="Y45" s="35">
        <v>0</v>
      </c>
      <c r="Z45" s="35">
        <v>0</v>
      </c>
    </row>
    <row r="46" spans="1:26" s="41" customFormat="1" ht="18" customHeight="1" x14ac:dyDescent="0.15">
      <c r="A46" s="24" t="s">
        <v>113</v>
      </c>
      <c r="B46" s="40">
        <f t="shared" si="3"/>
        <v>0</v>
      </c>
      <c r="C46" s="40">
        <f t="shared" si="3"/>
        <v>0</v>
      </c>
      <c r="D46" s="103">
        <f t="shared" si="3"/>
        <v>0</v>
      </c>
      <c r="E46" s="103">
        <f t="shared" si="3"/>
        <v>0</v>
      </c>
      <c r="F46" s="103">
        <f t="shared" si="3"/>
        <v>0</v>
      </c>
      <c r="G46" s="103">
        <f t="shared" si="3"/>
        <v>0</v>
      </c>
      <c r="H46" s="103">
        <f t="shared" si="3"/>
        <v>0</v>
      </c>
      <c r="I46" s="103">
        <f t="shared" si="3"/>
        <v>0</v>
      </c>
      <c r="J46" s="103">
        <f t="shared" si="3"/>
        <v>0</v>
      </c>
      <c r="K46" s="103">
        <f t="shared" si="3"/>
        <v>0</v>
      </c>
      <c r="L46" s="103">
        <f t="shared" si="3"/>
        <v>0</v>
      </c>
      <c r="M46" s="103">
        <f t="shared" si="2"/>
        <v>0</v>
      </c>
      <c r="N46" s="103">
        <f t="shared" si="2"/>
        <v>0</v>
      </c>
      <c r="O46" s="103">
        <f t="shared" si="2"/>
        <v>0</v>
      </c>
      <c r="P46" s="103">
        <f t="shared" si="2"/>
        <v>0</v>
      </c>
      <c r="Q46" s="103">
        <f t="shared" si="2"/>
        <v>4.35391589018205E-6</v>
      </c>
      <c r="R46" s="103">
        <f t="shared" si="2"/>
        <v>4.3292732687073845E-6</v>
      </c>
      <c r="S46" s="103">
        <f t="shared" si="2"/>
        <v>4.4485886507739799E-6</v>
      </c>
      <c r="T46" s="103">
        <f t="shared" si="2"/>
        <v>4.5549063902968104E-6</v>
      </c>
      <c r="U46" s="103">
        <f t="shared" si="2"/>
        <v>4.5742137709861784E-6</v>
      </c>
      <c r="V46" s="103">
        <f t="shared" si="2"/>
        <v>1.9949554757857094E-6</v>
      </c>
      <c r="W46" s="103">
        <f t="shared" si="2"/>
        <v>1.9352487819399024E-6</v>
      </c>
      <c r="X46" s="35">
        <f t="shared" si="2"/>
        <v>0</v>
      </c>
      <c r="Y46" s="35">
        <f>Y17/Y$19*100</f>
        <v>0</v>
      </c>
      <c r="Z46" s="35">
        <f>Z17/Z$19*100</f>
        <v>0</v>
      </c>
    </row>
    <row r="47" spans="1:26" s="41" customFormat="1" ht="18" customHeight="1" x14ac:dyDescent="0.15">
      <c r="A47" s="24" t="s">
        <v>112</v>
      </c>
      <c r="B47" s="40">
        <f t="shared" si="3"/>
        <v>0</v>
      </c>
      <c r="C47" s="40">
        <f t="shared" si="3"/>
        <v>0</v>
      </c>
      <c r="D47" s="103">
        <f t="shared" si="3"/>
        <v>0</v>
      </c>
      <c r="E47" s="103">
        <f t="shared" si="3"/>
        <v>0</v>
      </c>
      <c r="F47" s="103">
        <f t="shared" si="3"/>
        <v>0</v>
      </c>
      <c r="G47" s="103">
        <f t="shared" si="3"/>
        <v>0</v>
      </c>
      <c r="H47" s="103">
        <f t="shared" si="3"/>
        <v>0</v>
      </c>
      <c r="I47" s="103">
        <f t="shared" si="3"/>
        <v>0</v>
      </c>
      <c r="J47" s="103">
        <f t="shared" si="3"/>
        <v>0</v>
      </c>
      <c r="K47" s="103">
        <f t="shared" si="3"/>
        <v>0</v>
      </c>
      <c r="L47" s="103">
        <f t="shared" si="3"/>
        <v>0</v>
      </c>
      <c r="M47" s="103">
        <f t="shared" si="2"/>
        <v>0</v>
      </c>
      <c r="N47" s="103">
        <f t="shared" si="2"/>
        <v>0</v>
      </c>
      <c r="O47" s="103">
        <f t="shared" si="2"/>
        <v>0</v>
      </c>
      <c r="P47" s="103">
        <f t="shared" si="2"/>
        <v>0</v>
      </c>
      <c r="Q47" s="103">
        <f t="shared" si="2"/>
        <v>4.35391589018205E-6</v>
      </c>
      <c r="R47" s="103">
        <f t="shared" si="2"/>
        <v>4.3292732687073845E-6</v>
      </c>
      <c r="S47" s="103">
        <f t="shared" si="2"/>
        <v>4.4485886507739799E-6</v>
      </c>
      <c r="T47" s="103">
        <f t="shared" si="2"/>
        <v>4.5549063902968104E-6</v>
      </c>
      <c r="U47" s="103">
        <f t="shared" si="2"/>
        <v>4.5742137709861784E-6</v>
      </c>
      <c r="V47" s="103">
        <f t="shared" si="2"/>
        <v>1.9949554757857094E-6</v>
      </c>
      <c r="W47" s="103">
        <f t="shared" si="2"/>
        <v>1.9352487819399024E-6</v>
      </c>
      <c r="X47" s="35">
        <f t="shared" si="2"/>
        <v>0</v>
      </c>
      <c r="Y47" s="35">
        <f>Y18/Y$19*100</f>
        <v>0</v>
      </c>
      <c r="Z47" s="35">
        <f>Z18/Z$19*100</f>
        <v>0</v>
      </c>
    </row>
    <row r="48" spans="1:26" s="41" customFormat="1" ht="18" customHeight="1" x14ac:dyDescent="0.15">
      <c r="A48" s="24" t="s">
        <v>114</v>
      </c>
      <c r="B48" s="40">
        <f t="shared" ref="B48:L48" si="4">SUM(B33:B47)</f>
        <v>100</v>
      </c>
      <c r="C48" s="37">
        <f t="shared" si="4"/>
        <v>100</v>
      </c>
      <c r="D48" s="138">
        <f t="shared" si="4"/>
        <v>100</v>
      </c>
      <c r="E48" s="138">
        <f t="shared" si="4"/>
        <v>100</v>
      </c>
      <c r="F48" s="138">
        <f t="shared" si="4"/>
        <v>99.999999999999986</v>
      </c>
      <c r="G48" s="138">
        <f t="shared" si="4"/>
        <v>100</v>
      </c>
      <c r="H48" s="138">
        <f t="shared" si="4"/>
        <v>100</v>
      </c>
      <c r="I48" s="138">
        <f t="shared" si="4"/>
        <v>100</v>
      </c>
      <c r="J48" s="138">
        <f t="shared" si="4"/>
        <v>100</v>
      </c>
      <c r="K48" s="138">
        <f t="shared" si="4"/>
        <v>100</v>
      </c>
      <c r="L48" s="138">
        <f t="shared" si="4"/>
        <v>99.999999999999986</v>
      </c>
      <c r="M48" s="138">
        <f t="shared" ref="M48:U48" si="5">SUM(M33:M47)</f>
        <v>100</v>
      </c>
      <c r="N48" s="138">
        <f t="shared" si="5"/>
        <v>99.999999999999986</v>
      </c>
      <c r="O48" s="138">
        <f t="shared" si="5"/>
        <v>100</v>
      </c>
      <c r="P48" s="138">
        <f t="shared" si="5"/>
        <v>100</v>
      </c>
      <c r="Q48" s="138">
        <f t="shared" si="5"/>
        <v>100</v>
      </c>
      <c r="R48" s="138">
        <f t="shared" si="5"/>
        <v>100</v>
      </c>
      <c r="S48" s="138">
        <f t="shared" si="5"/>
        <v>100</v>
      </c>
      <c r="T48" s="138">
        <f t="shared" si="5"/>
        <v>100</v>
      </c>
      <c r="U48" s="138">
        <f t="shared" si="5"/>
        <v>100.00000000000001</v>
      </c>
      <c r="V48" s="138">
        <f>SUM(V33:V47)</f>
        <v>100.00000000000003</v>
      </c>
      <c r="W48" s="138">
        <f>SUM(W33:W47)</f>
        <v>99.999999999999972</v>
      </c>
      <c r="X48" s="137">
        <f>SUM(X33:X47)</f>
        <v>99.999999999999986</v>
      </c>
      <c r="Y48" s="137">
        <f>SUM(Y33:Y47)</f>
        <v>100.00000000000001</v>
      </c>
      <c r="Z48" s="137">
        <f>SUM(Z33:Z47)</f>
        <v>99.991123939503836</v>
      </c>
    </row>
    <row r="49" spans="10:26" s="41" customFormat="1" ht="18" customHeight="1" x14ac:dyDescent="0.15">
      <c r="J49" s="42"/>
      <c r="K49" s="42"/>
      <c r="V49" s="143"/>
      <c r="W49" s="143"/>
      <c r="X49" s="143"/>
      <c r="Y49" s="143"/>
      <c r="Z49" s="143"/>
    </row>
    <row r="50" spans="10:26" s="41" customFormat="1" ht="18" customHeight="1" x14ac:dyDescent="0.15">
      <c r="J50" s="42"/>
      <c r="K50" s="42"/>
      <c r="V50" s="143"/>
      <c r="W50" s="143"/>
      <c r="X50" s="143"/>
      <c r="Y50" s="143"/>
      <c r="Z50" s="143"/>
    </row>
    <row r="51" spans="10:26" s="41" customFormat="1" ht="18" customHeight="1" x14ac:dyDescent="0.15">
      <c r="J51" s="42"/>
      <c r="K51" s="42"/>
      <c r="V51" s="143"/>
      <c r="W51" s="143"/>
      <c r="X51" s="143"/>
      <c r="Y51" s="143"/>
      <c r="Z51" s="143"/>
    </row>
    <row r="52" spans="10:26" s="41" customFormat="1" ht="18" customHeight="1" x14ac:dyDescent="0.15">
      <c r="J52" s="42"/>
      <c r="K52" s="42"/>
      <c r="V52" s="143"/>
      <c r="W52" s="143"/>
      <c r="X52" s="143"/>
      <c r="Y52" s="143"/>
      <c r="Z52" s="143"/>
    </row>
    <row r="53" spans="10:26" s="41" customFormat="1" ht="18" customHeight="1" x14ac:dyDescent="0.15">
      <c r="J53" s="42"/>
      <c r="K53" s="42"/>
      <c r="V53" s="143"/>
      <c r="W53" s="143"/>
      <c r="X53" s="143"/>
      <c r="Y53" s="143"/>
      <c r="Z53" s="143"/>
    </row>
    <row r="54" spans="10:26" s="41" customFormat="1" ht="18" customHeight="1" x14ac:dyDescent="0.15">
      <c r="J54" s="42"/>
      <c r="K54" s="42"/>
      <c r="V54" s="143"/>
      <c r="W54" s="143"/>
      <c r="X54" s="143"/>
      <c r="Y54" s="143"/>
      <c r="Z54" s="143"/>
    </row>
    <row r="55" spans="10:26" s="41" customFormat="1" ht="18" customHeight="1" x14ac:dyDescent="0.15">
      <c r="J55" s="42"/>
      <c r="K55" s="42"/>
      <c r="V55" s="143"/>
      <c r="W55" s="143"/>
      <c r="X55" s="143"/>
      <c r="Y55" s="143"/>
      <c r="Z55" s="143"/>
    </row>
    <row r="56" spans="10:26" s="41" customFormat="1" ht="18" customHeight="1" x14ac:dyDescent="0.15">
      <c r="J56" s="42"/>
      <c r="K56" s="42"/>
      <c r="V56" s="143"/>
      <c r="W56" s="143"/>
      <c r="X56" s="143"/>
      <c r="Y56" s="143"/>
      <c r="Z56" s="143"/>
    </row>
    <row r="57" spans="10:26" s="41" customFormat="1" ht="18" customHeight="1" x14ac:dyDescent="0.15">
      <c r="J57" s="42"/>
      <c r="K57" s="42"/>
      <c r="V57" s="143"/>
      <c r="W57" s="143"/>
      <c r="X57" s="143"/>
      <c r="Y57" s="143"/>
      <c r="Z57" s="143"/>
    </row>
    <row r="58" spans="10:26" s="41" customFormat="1" ht="18" customHeight="1" x14ac:dyDescent="0.15">
      <c r="J58" s="42"/>
      <c r="K58" s="42"/>
      <c r="V58" s="143"/>
      <c r="W58" s="143"/>
      <c r="X58" s="143"/>
      <c r="Y58" s="143"/>
      <c r="Z58" s="143"/>
    </row>
    <row r="59" spans="10:26" s="41" customFormat="1" ht="18" customHeight="1" x14ac:dyDescent="0.15">
      <c r="J59" s="42"/>
      <c r="K59" s="42"/>
      <c r="V59" s="143"/>
      <c r="W59" s="143"/>
      <c r="X59" s="143"/>
      <c r="Y59" s="143"/>
      <c r="Z59" s="143"/>
    </row>
    <row r="60" spans="10:26" s="41" customFormat="1" ht="18" customHeight="1" x14ac:dyDescent="0.15">
      <c r="J60" s="42"/>
      <c r="K60" s="42"/>
      <c r="V60" s="143"/>
      <c r="W60" s="143"/>
      <c r="X60" s="143"/>
      <c r="Y60" s="143"/>
      <c r="Z60" s="143"/>
    </row>
    <row r="61" spans="10:26" s="41" customFormat="1" ht="18" customHeight="1" x14ac:dyDescent="0.15">
      <c r="J61" s="42"/>
      <c r="K61" s="42"/>
      <c r="V61" s="143"/>
      <c r="W61" s="143"/>
      <c r="X61" s="143"/>
      <c r="Y61" s="143"/>
      <c r="Z61" s="143"/>
    </row>
    <row r="62" spans="10:26" s="41" customFormat="1" ht="18" customHeight="1" x14ac:dyDescent="0.15">
      <c r="J62" s="42"/>
      <c r="K62" s="42"/>
      <c r="V62" s="143"/>
      <c r="W62" s="143"/>
      <c r="X62" s="143"/>
      <c r="Y62" s="143"/>
      <c r="Z62" s="143"/>
    </row>
    <row r="63" spans="10:26" s="41" customFormat="1" ht="18" customHeight="1" x14ac:dyDescent="0.15">
      <c r="J63" s="42"/>
      <c r="K63" s="42"/>
      <c r="V63" s="143"/>
      <c r="W63" s="143"/>
      <c r="X63" s="143"/>
      <c r="Y63" s="143"/>
      <c r="Z63" s="143"/>
    </row>
    <row r="64" spans="10:26" s="41" customFormat="1" ht="18" customHeight="1" x14ac:dyDescent="0.15">
      <c r="J64" s="42"/>
      <c r="K64" s="42"/>
      <c r="V64" s="143"/>
      <c r="W64" s="143"/>
      <c r="X64" s="143"/>
      <c r="Y64" s="143"/>
      <c r="Z64" s="143"/>
    </row>
    <row r="65" spans="10:26" s="41" customFormat="1" ht="18" customHeight="1" x14ac:dyDescent="0.15">
      <c r="J65" s="42"/>
      <c r="K65" s="42"/>
      <c r="V65" s="143"/>
      <c r="W65" s="143"/>
      <c r="X65" s="143"/>
      <c r="Y65" s="143"/>
      <c r="Z65" s="143"/>
    </row>
    <row r="66" spans="10:26" s="41" customFormat="1" ht="18" customHeight="1" x14ac:dyDescent="0.15">
      <c r="J66" s="42"/>
      <c r="K66" s="42"/>
      <c r="V66" s="143"/>
      <c r="W66" s="143"/>
      <c r="X66" s="143"/>
      <c r="Y66" s="143"/>
      <c r="Z66" s="143"/>
    </row>
    <row r="67" spans="10:26" s="41" customFormat="1" ht="18" customHeight="1" x14ac:dyDescent="0.15">
      <c r="J67" s="42"/>
      <c r="K67" s="42"/>
      <c r="V67" s="143"/>
      <c r="W67" s="143"/>
      <c r="X67" s="143"/>
      <c r="Y67" s="143"/>
      <c r="Z67" s="143"/>
    </row>
    <row r="68" spans="10:26" s="41" customFormat="1" ht="18" customHeight="1" x14ac:dyDescent="0.15">
      <c r="J68" s="42"/>
      <c r="K68" s="42"/>
      <c r="V68" s="143"/>
      <c r="W68" s="143"/>
      <c r="X68" s="143"/>
      <c r="Y68" s="143"/>
      <c r="Z68" s="143"/>
    </row>
    <row r="69" spans="10:26" s="41" customFormat="1" ht="18" customHeight="1" x14ac:dyDescent="0.15">
      <c r="J69" s="42"/>
      <c r="K69" s="42"/>
      <c r="V69" s="143"/>
      <c r="W69" s="143"/>
      <c r="X69" s="143"/>
      <c r="Y69" s="143"/>
      <c r="Z69" s="143"/>
    </row>
    <row r="70" spans="10:26" s="41" customFormat="1" ht="18" customHeight="1" x14ac:dyDescent="0.15">
      <c r="J70" s="42"/>
      <c r="K70" s="42"/>
      <c r="V70" s="143"/>
      <c r="W70" s="143"/>
      <c r="X70" s="143"/>
      <c r="Y70" s="143"/>
      <c r="Z70" s="143"/>
    </row>
    <row r="71" spans="10:26" s="41" customFormat="1" ht="18" customHeight="1" x14ac:dyDescent="0.15">
      <c r="J71" s="42"/>
      <c r="K71" s="42"/>
      <c r="V71" s="143"/>
      <c r="W71" s="143"/>
      <c r="X71" s="143"/>
      <c r="Y71" s="143"/>
      <c r="Z71" s="143"/>
    </row>
    <row r="72" spans="10:26" s="41" customFormat="1" ht="18" customHeight="1" x14ac:dyDescent="0.15">
      <c r="J72" s="42"/>
      <c r="K72" s="42"/>
      <c r="V72" s="143"/>
      <c r="W72" s="143"/>
      <c r="X72" s="143"/>
      <c r="Y72" s="143"/>
      <c r="Z72" s="143"/>
    </row>
    <row r="73" spans="10:26" s="41" customFormat="1" ht="18" customHeight="1" x14ac:dyDescent="0.15">
      <c r="J73" s="42"/>
      <c r="K73" s="42"/>
      <c r="V73" s="143"/>
      <c r="W73" s="143"/>
      <c r="X73" s="143"/>
      <c r="Y73" s="143"/>
      <c r="Z73" s="143"/>
    </row>
    <row r="74" spans="10:26" s="41" customFormat="1" ht="18" customHeight="1" x14ac:dyDescent="0.15">
      <c r="J74" s="42"/>
      <c r="K74" s="42"/>
      <c r="V74" s="143"/>
      <c r="W74" s="143"/>
      <c r="X74" s="143"/>
      <c r="Y74" s="143"/>
      <c r="Z74" s="143"/>
    </row>
    <row r="75" spans="10:26" s="41" customFormat="1" ht="18" customHeight="1" x14ac:dyDescent="0.15">
      <c r="J75" s="42"/>
      <c r="K75" s="42"/>
      <c r="V75" s="143"/>
      <c r="W75" s="143"/>
      <c r="X75" s="143"/>
      <c r="Y75" s="143"/>
      <c r="Z75" s="143"/>
    </row>
    <row r="76" spans="10:26" s="41" customFormat="1" ht="18" customHeight="1" x14ac:dyDescent="0.15">
      <c r="J76" s="42"/>
      <c r="K76" s="42"/>
      <c r="V76" s="143"/>
      <c r="W76" s="143"/>
      <c r="X76" s="143"/>
      <c r="Y76" s="143"/>
      <c r="Z76" s="143"/>
    </row>
    <row r="77" spans="10:26" s="41" customFormat="1" ht="18" customHeight="1" x14ac:dyDescent="0.15">
      <c r="J77" s="42"/>
      <c r="K77" s="42"/>
      <c r="V77" s="143"/>
      <c r="W77" s="143"/>
      <c r="X77" s="143"/>
      <c r="Y77" s="143"/>
      <c r="Z77" s="143"/>
    </row>
    <row r="78" spans="10:26" s="41" customFormat="1" ht="18" customHeight="1" x14ac:dyDescent="0.15">
      <c r="J78" s="42"/>
      <c r="K78" s="42"/>
      <c r="V78" s="143"/>
      <c r="W78" s="143"/>
      <c r="X78" s="143"/>
      <c r="Y78" s="143"/>
      <c r="Z78" s="143"/>
    </row>
    <row r="79" spans="10:26" s="41" customFormat="1" ht="18" customHeight="1" x14ac:dyDescent="0.15">
      <c r="J79" s="42"/>
      <c r="K79" s="42"/>
      <c r="V79" s="143"/>
      <c r="W79" s="143"/>
      <c r="X79" s="143"/>
      <c r="Y79" s="143"/>
      <c r="Z79" s="143"/>
    </row>
    <row r="80" spans="10:26" s="41" customFormat="1" ht="18" customHeight="1" x14ac:dyDescent="0.15">
      <c r="J80" s="42"/>
      <c r="K80" s="42"/>
      <c r="V80" s="143"/>
      <c r="W80" s="143"/>
      <c r="X80" s="143"/>
      <c r="Y80" s="143"/>
      <c r="Z80" s="143"/>
    </row>
    <row r="81" spans="10:26" s="41" customFormat="1" ht="18" customHeight="1" x14ac:dyDescent="0.15">
      <c r="J81" s="42"/>
      <c r="K81" s="42"/>
      <c r="V81" s="143"/>
      <c r="W81" s="143"/>
      <c r="X81" s="143"/>
      <c r="Y81" s="143"/>
      <c r="Z81" s="143"/>
    </row>
    <row r="82" spans="10:26" s="41" customFormat="1" ht="18" customHeight="1" x14ac:dyDescent="0.15">
      <c r="J82" s="42"/>
      <c r="K82" s="42"/>
      <c r="V82" s="143"/>
      <c r="W82" s="143"/>
      <c r="X82" s="143"/>
      <c r="Y82" s="143"/>
      <c r="Z82" s="143"/>
    </row>
    <row r="83" spans="10:26" s="41" customFormat="1" ht="18" customHeight="1" x14ac:dyDescent="0.15">
      <c r="J83" s="42"/>
      <c r="K83" s="42"/>
      <c r="V83" s="143"/>
      <c r="W83" s="143"/>
      <c r="X83" s="143"/>
      <c r="Y83" s="143"/>
      <c r="Z83" s="143"/>
    </row>
    <row r="84" spans="10:26" s="41" customFormat="1" ht="18" customHeight="1" x14ac:dyDescent="0.15">
      <c r="J84" s="42"/>
      <c r="K84" s="42"/>
      <c r="V84" s="143"/>
      <c r="W84" s="143"/>
      <c r="X84" s="143"/>
      <c r="Y84" s="143"/>
      <c r="Z84" s="143"/>
    </row>
    <row r="85" spans="10:26" s="41" customFormat="1" ht="18" customHeight="1" x14ac:dyDescent="0.15">
      <c r="J85" s="42"/>
      <c r="K85" s="42"/>
      <c r="V85" s="143"/>
      <c r="W85" s="143"/>
      <c r="X85" s="143"/>
      <c r="Y85" s="143"/>
      <c r="Z85" s="143"/>
    </row>
    <row r="86" spans="10:26" s="41" customFormat="1" ht="18" customHeight="1" x14ac:dyDescent="0.15">
      <c r="J86" s="42"/>
      <c r="K86" s="42"/>
      <c r="V86" s="143"/>
      <c r="W86" s="143"/>
      <c r="X86" s="143"/>
      <c r="Y86" s="143"/>
      <c r="Z86" s="143"/>
    </row>
    <row r="87" spans="10:26" s="41" customFormat="1" ht="18" customHeight="1" x14ac:dyDescent="0.15">
      <c r="J87" s="42"/>
      <c r="K87" s="42"/>
      <c r="V87" s="143"/>
      <c r="W87" s="143"/>
      <c r="X87" s="143"/>
      <c r="Y87" s="143"/>
      <c r="Z87" s="143"/>
    </row>
    <row r="88" spans="10:26" s="41" customFormat="1" ht="18" customHeight="1" x14ac:dyDescent="0.15">
      <c r="J88" s="42"/>
      <c r="K88" s="42"/>
      <c r="V88" s="143"/>
      <c r="W88" s="143"/>
      <c r="X88" s="143"/>
      <c r="Y88" s="143"/>
      <c r="Z88" s="143"/>
    </row>
    <row r="89" spans="10:26" s="41" customFormat="1" ht="18" customHeight="1" x14ac:dyDescent="0.15">
      <c r="J89" s="42"/>
      <c r="K89" s="42"/>
      <c r="V89" s="143"/>
      <c r="W89" s="143"/>
      <c r="X89" s="143"/>
      <c r="Y89" s="143"/>
      <c r="Z89" s="143"/>
    </row>
    <row r="90" spans="10:26" s="41" customFormat="1" ht="18" customHeight="1" x14ac:dyDescent="0.15">
      <c r="J90" s="42"/>
      <c r="K90" s="42"/>
      <c r="V90" s="143"/>
      <c r="W90" s="143"/>
      <c r="X90" s="143"/>
      <c r="Y90" s="143"/>
      <c r="Z90" s="143"/>
    </row>
    <row r="91" spans="10:26" s="41" customFormat="1" ht="18" customHeight="1" x14ac:dyDescent="0.15">
      <c r="J91" s="42"/>
      <c r="K91" s="42"/>
      <c r="V91" s="143"/>
      <c r="W91" s="143"/>
      <c r="X91" s="143"/>
      <c r="Y91" s="143"/>
      <c r="Z91" s="143"/>
    </row>
    <row r="92" spans="10:26" s="41" customFormat="1" ht="18" customHeight="1" x14ac:dyDescent="0.15">
      <c r="J92" s="42"/>
      <c r="K92" s="42"/>
      <c r="V92" s="143"/>
      <c r="W92" s="143"/>
      <c r="X92" s="143"/>
      <c r="Y92" s="143"/>
      <c r="Z92" s="143"/>
    </row>
    <row r="93" spans="10:26" s="41" customFormat="1" ht="18" customHeight="1" x14ac:dyDescent="0.15">
      <c r="J93" s="42"/>
      <c r="K93" s="42"/>
      <c r="V93" s="143"/>
      <c r="W93" s="143"/>
      <c r="X93" s="143"/>
      <c r="Y93" s="143"/>
      <c r="Z93" s="143"/>
    </row>
    <row r="94" spans="10:26" s="41" customFormat="1" ht="18" customHeight="1" x14ac:dyDescent="0.15">
      <c r="J94" s="42"/>
      <c r="K94" s="42"/>
      <c r="V94" s="143"/>
      <c r="W94" s="143"/>
      <c r="X94" s="143"/>
      <c r="Y94" s="143"/>
      <c r="Z94" s="143"/>
    </row>
    <row r="95" spans="10:26" s="41" customFormat="1" ht="18" customHeight="1" x14ac:dyDescent="0.15">
      <c r="J95" s="42"/>
      <c r="K95" s="42"/>
      <c r="V95" s="143"/>
      <c r="W95" s="143"/>
      <c r="X95" s="143"/>
      <c r="Y95" s="143"/>
      <c r="Z95" s="143"/>
    </row>
    <row r="96" spans="10:26" s="41" customFormat="1" ht="18" customHeight="1" x14ac:dyDescent="0.15">
      <c r="J96" s="42"/>
      <c r="K96" s="42"/>
      <c r="V96" s="143"/>
      <c r="W96" s="143"/>
      <c r="X96" s="143"/>
      <c r="Y96" s="143"/>
      <c r="Z96" s="143"/>
    </row>
    <row r="97" spans="10:26" s="41" customFormat="1" ht="18" customHeight="1" x14ac:dyDescent="0.15">
      <c r="J97" s="42"/>
      <c r="K97" s="42"/>
      <c r="V97" s="143"/>
      <c r="W97" s="143"/>
      <c r="X97" s="143"/>
      <c r="Y97" s="143"/>
      <c r="Z97" s="143"/>
    </row>
    <row r="98" spans="10:26" s="41" customFormat="1" ht="18" customHeight="1" x14ac:dyDescent="0.15">
      <c r="J98" s="42"/>
      <c r="K98" s="42"/>
      <c r="V98" s="143"/>
      <c r="W98" s="143"/>
      <c r="X98" s="143"/>
      <c r="Y98" s="143"/>
      <c r="Z98" s="143"/>
    </row>
    <row r="99" spans="10:26" s="41" customFormat="1" ht="18" customHeight="1" x14ac:dyDescent="0.15">
      <c r="J99" s="42"/>
      <c r="K99" s="42"/>
      <c r="V99" s="143"/>
      <c r="W99" s="143"/>
      <c r="X99" s="143"/>
      <c r="Y99" s="143"/>
      <c r="Z99" s="143"/>
    </row>
    <row r="100" spans="10:26" s="41" customFormat="1" ht="18" customHeight="1" x14ac:dyDescent="0.15">
      <c r="J100" s="42"/>
      <c r="K100" s="42"/>
      <c r="V100" s="143"/>
      <c r="W100" s="143"/>
      <c r="X100" s="143"/>
      <c r="Y100" s="143"/>
      <c r="Z100" s="143"/>
    </row>
    <row r="101" spans="10:26" s="41" customFormat="1" ht="18" customHeight="1" x14ac:dyDescent="0.15">
      <c r="J101" s="42"/>
      <c r="K101" s="42"/>
      <c r="V101" s="143"/>
      <c r="W101" s="143"/>
      <c r="X101" s="143"/>
      <c r="Y101" s="143"/>
      <c r="Z101" s="143"/>
    </row>
    <row r="102" spans="10:26" s="41" customFormat="1" ht="18" customHeight="1" x14ac:dyDescent="0.15">
      <c r="J102" s="42"/>
      <c r="K102" s="42"/>
      <c r="V102" s="143"/>
      <c r="W102" s="143"/>
      <c r="X102" s="143"/>
      <c r="Y102" s="143"/>
      <c r="Z102" s="143"/>
    </row>
    <row r="103" spans="10:26" s="41" customFormat="1" ht="18" customHeight="1" x14ac:dyDescent="0.15">
      <c r="J103" s="42"/>
      <c r="K103" s="42"/>
      <c r="V103" s="143"/>
      <c r="W103" s="143"/>
      <c r="X103" s="143"/>
      <c r="Y103" s="143"/>
      <c r="Z103" s="143"/>
    </row>
    <row r="104" spans="10:26" s="41" customFormat="1" ht="18" customHeight="1" x14ac:dyDescent="0.15">
      <c r="J104" s="42"/>
      <c r="K104" s="42"/>
      <c r="V104" s="143"/>
      <c r="W104" s="143"/>
      <c r="X104" s="143"/>
      <c r="Y104" s="143"/>
      <c r="Z104" s="143"/>
    </row>
    <row r="105" spans="10:26" s="41" customFormat="1" ht="18" customHeight="1" x14ac:dyDescent="0.15">
      <c r="J105" s="42"/>
      <c r="K105" s="42"/>
      <c r="V105" s="143"/>
      <c r="W105" s="143"/>
      <c r="X105" s="143"/>
      <c r="Y105" s="143"/>
      <c r="Z105" s="143"/>
    </row>
    <row r="106" spans="10:26" s="41" customFormat="1" ht="18" customHeight="1" x14ac:dyDescent="0.15">
      <c r="J106" s="42"/>
      <c r="K106" s="42"/>
      <c r="V106" s="143"/>
      <c r="W106" s="143"/>
      <c r="X106" s="143"/>
      <c r="Y106" s="143"/>
      <c r="Z106" s="143"/>
    </row>
    <row r="107" spans="10:26" s="41" customFormat="1" ht="18" customHeight="1" x14ac:dyDescent="0.15">
      <c r="J107" s="42"/>
      <c r="K107" s="42"/>
      <c r="V107" s="143"/>
      <c r="W107" s="143"/>
      <c r="X107" s="143"/>
      <c r="Y107" s="143"/>
      <c r="Z107" s="143"/>
    </row>
    <row r="108" spans="10:26" s="41" customFormat="1" ht="18" customHeight="1" x14ac:dyDescent="0.15">
      <c r="J108" s="42"/>
      <c r="K108" s="42"/>
      <c r="V108" s="143"/>
      <c r="W108" s="143"/>
      <c r="X108" s="143"/>
      <c r="Y108" s="143"/>
      <c r="Z108" s="143"/>
    </row>
    <row r="109" spans="10:26" s="41" customFormat="1" ht="18" customHeight="1" x14ac:dyDescent="0.15">
      <c r="J109" s="42"/>
      <c r="K109" s="42"/>
      <c r="V109" s="143"/>
      <c r="W109" s="143"/>
      <c r="X109" s="143"/>
      <c r="Y109" s="143"/>
      <c r="Z109" s="143"/>
    </row>
    <row r="110" spans="10:26" s="41" customFormat="1" ht="18" customHeight="1" x14ac:dyDescent="0.15">
      <c r="J110" s="42"/>
      <c r="K110" s="42"/>
      <c r="V110" s="143"/>
      <c r="W110" s="143"/>
      <c r="X110" s="143"/>
      <c r="Y110" s="143"/>
      <c r="Z110" s="143"/>
    </row>
    <row r="111" spans="10:26" s="41" customFormat="1" ht="18" customHeight="1" x14ac:dyDescent="0.15">
      <c r="J111" s="42"/>
      <c r="K111" s="42"/>
      <c r="V111" s="143"/>
      <c r="W111" s="143"/>
      <c r="X111" s="143"/>
      <c r="Y111" s="143"/>
      <c r="Z111" s="143"/>
    </row>
    <row r="112" spans="10:26" s="41" customFormat="1" ht="18" customHeight="1" x14ac:dyDescent="0.15">
      <c r="J112" s="42"/>
      <c r="K112" s="42"/>
      <c r="V112" s="143"/>
      <c r="W112" s="143"/>
      <c r="X112" s="143"/>
      <c r="Y112" s="143"/>
      <c r="Z112" s="143"/>
    </row>
    <row r="113" spans="10:26" s="41" customFormat="1" ht="18" customHeight="1" x14ac:dyDescent="0.15">
      <c r="J113" s="42"/>
      <c r="K113" s="42"/>
      <c r="V113" s="143"/>
      <c r="W113" s="143"/>
      <c r="X113" s="143"/>
      <c r="Y113" s="143"/>
      <c r="Z113" s="143"/>
    </row>
    <row r="114" spans="10:26" s="41" customFormat="1" ht="18" customHeight="1" x14ac:dyDescent="0.15">
      <c r="J114" s="42"/>
      <c r="K114" s="42"/>
      <c r="V114" s="143"/>
      <c r="W114" s="143"/>
      <c r="X114" s="143"/>
      <c r="Y114" s="143"/>
      <c r="Z114" s="143"/>
    </row>
    <row r="115" spans="10:26" s="41" customFormat="1" ht="18" customHeight="1" x14ac:dyDescent="0.15">
      <c r="J115" s="42"/>
      <c r="K115" s="42"/>
      <c r="V115" s="143"/>
      <c r="W115" s="143"/>
      <c r="X115" s="143"/>
      <c r="Y115" s="143"/>
      <c r="Z115" s="143"/>
    </row>
    <row r="116" spans="10:26" s="41" customFormat="1" ht="18" customHeight="1" x14ac:dyDescent="0.15">
      <c r="J116" s="42"/>
      <c r="K116" s="42"/>
      <c r="V116" s="143"/>
      <c r="W116" s="143"/>
      <c r="X116" s="143"/>
      <c r="Y116" s="143"/>
      <c r="Z116" s="143"/>
    </row>
    <row r="117" spans="10:26" s="41" customFormat="1" ht="18" customHeight="1" x14ac:dyDescent="0.15">
      <c r="J117" s="42"/>
      <c r="K117" s="42"/>
      <c r="V117" s="143"/>
      <c r="W117" s="143"/>
      <c r="X117" s="143"/>
      <c r="Y117" s="143"/>
      <c r="Z117" s="143"/>
    </row>
    <row r="118" spans="10:26" s="41" customFormat="1" ht="18" customHeight="1" x14ac:dyDescent="0.15">
      <c r="J118" s="42"/>
      <c r="K118" s="42"/>
      <c r="V118" s="143"/>
      <c r="W118" s="143"/>
      <c r="X118" s="143"/>
      <c r="Y118" s="143"/>
      <c r="Z118" s="143"/>
    </row>
    <row r="119" spans="10:26" s="41" customFormat="1" ht="18" customHeight="1" x14ac:dyDescent="0.15">
      <c r="J119" s="42"/>
      <c r="K119" s="42"/>
      <c r="V119" s="143"/>
      <c r="W119" s="143"/>
      <c r="X119" s="143"/>
      <c r="Y119" s="143"/>
      <c r="Z119" s="143"/>
    </row>
    <row r="120" spans="10:26" s="41" customFormat="1" ht="18" customHeight="1" x14ac:dyDescent="0.15">
      <c r="J120" s="42"/>
      <c r="K120" s="42"/>
      <c r="V120" s="143"/>
      <c r="W120" s="143"/>
      <c r="X120" s="143"/>
      <c r="Y120" s="143"/>
      <c r="Z120" s="143"/>
    </row>
    <row r="121" spans="10:26" s="41" customFormat="1" ht="18" customHeight="1" x14ac:dyDescent="0.15">
      <c r="J121" s="42"/>
      <c r="K121" s="42"/>
      <c r="V121" s="143"/>
      <c r="W121" s="143"/>
      <c r="X121" s="143"/>
      <c r="Y121" s="143"/>
      <c r="Z121" s="143"/>
    </row>
    <row r="122" spans="10:26" s="41" customFormat="1" ht="18" customHeight="1" x14ac:dyDescent="0.15">
      <c r="J122" s="42"/>
      <c r="K122" s="42"/>
      <c r="V122" s="143"/>
      <c r="W122" s="143"/>
      <c r="X122" s="143"/>
      <c r="Y122" s="143"/>
      <c r="Z122" s="143"/>
    </row>
    <row r="123" spans="10:26" s="41" customFormat="1" ht="18" customHeight="1" x14ac:dyDescent="0.15">
      <c r="J123" s="42"/>
      <c r="K123" s="42"/>
      <c r="V123" s="143"/>
      <c r="W123" s="143"/>
      <c r="X123" s="143"/>
      <c r="Y123" s="143"/>
      <c r="Z123" s="143"/>
    </row>
    <row r="124" spans="10:26" s="41" customFormat="1" ht="18" customHeight="1" x14ac:dyDescent="0.15">
      <c r="J124" s="42"/>
      <c r="K124" s="42"/>
      <c r="V124" s="143"/>
      <c r="W124" s="143"/>
      <c r="X124" s="143"/>
      <c r="Y124" s="143"/>
      <c r="Z124" s="143"/>
    </row>
    <row r="125" spans="10:26" s="41" customFormat="1" ht="18" customHeight="1" x14ac:dyDescent="0.15">
      <c r="J125" s="42"/>
      <c r="K125" s="42"/>
      <c r="V125" s="143"/>
      <c r="W125" s="143"/>
      <c r="X125" s="143"/>
      <c r="Y125" s="143"/>
      <c r="Z125" s="143"/>
    </row>
    <row r="126" spans="10:26" s="41" customFormat="1" ht="18" customHeight="1" x14ac:dyDescent="0.15">
      <c r="J126" s="42"/>
      <c r="K126" s="42"/>
      <c r="V126" s="143"/>
      <c r="W126" s="143"/>
      <c r="X126" s="143"/>
      <c r="Y126" s="143"/>
      <c r="Z126" s="143"/>
    </row>
    <row r="127" spans="10:26" s="41" customFormat="1" ht="18" customHeight="1" x14ac:dyDescent="0.15">
      <c r="J127" s="42"/>
      <c r="K127" s="42"/>
      <c r="V127" s="143"/>
      <c r="W127" s="143"/>
      <c r="X127" s="143"/>
      <c r="Y127" s="143"/>
      <c r="Z127" s="143"/>
    </row>
    <row r="128" spans="10:26" s="41" customFormat="1" ht="18" customHeight="1" x14ac:dyDescent="0.15">
      <c r="J128" s="42"/>
      <c r="K128" s="42"/>
      <c r="V128" s="143"/>
      <c r="W128" s="143"/>
      <c r="X128" s="143"/>
      <c r="Y128" s="143"/>
      <c r="Z128" s="143"/>
    </row>
    <row r="129" spans="10:26" s="41" customFormat="1" ht="18" customHeight="1" x14ac:dyDescent="0.15">
      <c r="J129" s="42"/>
      <c r="K129" s="42"/>
      <c r="V129" s="143"/>
      <c r="W129" s="143"/>
      <c r="X129" s="143"/>
      <c r="Y129" s="143"/>
      <c r="Z129" s="143"/>
    </row>
    <row r="130" spans="10:26" s="41" customFormat="1" ht="18" customHeight="1" x14ac:dyDescent="0.15">
      <c r="J130" s="42"/>
      <c r="K130" s="42"/>
      <c r="V130" s="143"/>
      <c r="W130" s="143"/>
      <c r="X130" s="143"/>
      <c r="Y130" s="143"/>
      <c r="Z130" s="143"/>
    </row>
    <row r="131" spans="10:26" s="41" customFormat="1" ht="18" customHeight="1" x14ac:dyDescent="0.15">
      <c r="J131" s="42"/>
      <c r="K131" s="42"/>
      <c r="V131" s="143"/>
      <c r="W131" s="143"/>
      <c r="X131" s="143"/>
      <c r="Y131" s="143"/>
      <c r="Z131" s="143"/>
    </row>
    <row r="132" spans="10:26" s="41" customFormat="1" ht="18" customHeight="1" x14ac:dyDescent="0.15">
      <c r="J132" s="42"/>
      <c r="K132" s="42"/>
      <c r="V132" s="143"/>
      <c r="W132" s="143"/>
      <c r="X132" s="143"/>
      <c r="Y132" s="143"/>
      <c r="Z132" s="143"/>
    </row>
    <row r="133" spans="10:26" s="41" customFormat="1" ht="18" customHeight="1" x14ac:dyDescent="0.15">
      <c r="J133" s="42"/>
      <c r="K133" s="42"/>
      <c r="V133" s="143"/>
      <c r="W133" s="143"/>
      <c r="X133" s="143"/>
      <c r="Y133" s="143"/>
      <c r="Z133" s="143"/>
    </row>
    <row r="134" spans="10:26" s="41" customFormat="1" ht="18" customHeight="1" x14ac:dyDescent="0.15">
      <c r="J134" s="42"/>
      <c r="K134" s="42"/>
      <c r="V134" s="143"/>
      <c r="W134" s="143"/>
      <c r="X134" s="143"/>
      <c r="Y134" s="143"/>
      <c r="Z134" s="143"/>
    </row>
    <row r="135" spans="10:26" s="41" customFormat="1" ht="18" customHeight="1" x14ac:dyDescent="0.15">
      <c r="J135" s="42"/>
      <c r="K135" s="42"/>
      <c r="V135" s="143"/>
      <c r="W135" s="143"/>
      <c r="X135" s="143"/>
      <c r="Y135" s="143"/>
      <c r="Z135" s="143"/>
    </row>
    <row r="136" spans="10:26" s="41" customFormat="1" ht="18" customHeight="1" x14ac:dyDescent="0.15">
      <c r="J136" s="42"/>
      <c r="K136" s="42"/>
      <c r="V136" s="143"/>
      <c r="W136" s="143"/>
      <c r="X136" s="143"/>
      <c r="Y136" s="143"/>
      <c r="Z136" s="143"/>
    </row>
    <row r="137" spans="10:26" s="41" customFormat="1" ht="18" customHeight="1" x14ac:dyDescent="0.15">
      <c r="J137" s="42"/>
      <c r="K137" s="42"/>
      <c r="V137" s="143"/>
      <c r="W137" s="143"/>
      <c r="X137" s="143"/>
      <c r="Y137" s="143"/>
      <c r="Z137" s="143"/>
    </row>
    <row r="138" spans="10:26" s="41" customFormat="1" ht="18" customHeight="1" x14ac:dyDescent="0.15">
      <c r="J138" s="42"/>
      <c r="K138" s="42"/>
      <c r="V138" s="143"/>
      <c r="W138" s="143"/>
      <c r="X138" s="143"/>
      <c r="Y138" s="143"/>
      <c r="Z138" s="143"/>
    </row>
    <row r="139" spans="10:26" s="41" customFormat="1" ht="18" customHeight="1" x14ac:dyDescent="0.15">
      <c r="J139" s="42"/>
      <c r="K139" s="42"/>
      <c r="V139" s="143"/>
      <c r="W139" s="143"/>
      <c r="X139" s="143"/>
      <c r="Y139" s="143"/>
      <c r="Z139" s="143"/>
    </row>
    <row r="140" spans="10:26" s="41" customFormat="1" ht="18" customHeight="1" x14ac:dyDescent="0.15">
      <c r="J140" s="42"/>
      <c r="K140" s="42"/>
      <c r="V140" s="143"/>
      <c r="W140" s="143"/>
      <c r="X140" s="143"/>
      <c r="Y140" s="143"/>
      <c r="Z140" s="143"/>
    </row>
    <row r="141" spans="10:26" s="41" customFormat="1" ht="18" customHeight="1" x14ac:dyDescent="0.15">
      <c r="J141" s="42"/>
      <c r="K141" s="42"/>
      <c r="V141" s="143"/>
      <c r="W141" s="143"/>
      <c r="X141" s="143"/>
      <c r="Y141" s="143"/>
      <c r="Z141" s="143"/>
    </row>
    <row r="142" spans="10:26" s="41" customFormat="1" ht="18" customHeight="1" x14ac:dyDescent="0.15">
      <c r="J142" s="42"/>
      <c r="K142" s="42"/>
      <c r="V142" s="143"/>
      <c r="W142" s="143"/>
      <c r="X142" s="143"/>
      <c r="Y142" s="143"/>
      <c r="Z142" s="143"/>
    </row>
    <row r="143" spans="10:26" s="41" customFormat="1" ht="18" customHeight="1" x14ac:dyDescent="0.15">
      <c r="J143" s="42"/>
      <c r="K143" s="42"/>
      <c r="V143" s="143"/>
      <c r="W143" s="143"/>
      <c r="X143" s="143"/>
      <c r="Y143" s="143"/>
      <c r="Z143" s="143"/>
    </row>
    <row r="144" spans="10:26" s="41" customFormat="1" ht="18" customHeight="1" x14ac:dyDescent="0.15">
      <c r="J144" s="42"/>
      <c r="K144" s="42"/>
      <c r="V144" s="143"/>
      <c r="W144" s="143"/>
      <c r="X144" s="143"/>
      <c r="Y144" s="143"/>
      <c r="Z144" s="143"/>
    </row>
    <row r="145" spans="10:26" s="41" customFormat="1" ht="18" customHeight="1" x14ac:dyDescent="0.15">
      <c r="J145" s="42"/>
      <c r="K145" s="42"/>
      <c r="V145" s="143"/>
      <c r="W145" s="143"/>
      <c r="X145" s="143"/>
      <c r="Y145" s="143"/>
      <c r="Z145" s="143"/>
    </row>
    <row r="146" spans="10:26" s="41" customFormat="1" ht="18" customHeight="1" x14ac:dyDescent="0.15">
      <c r="J146" s="42"/>
      <c r="K146" s="42"/>
      <c r="V146" s="143"/>
      <c r="W146" s="143"/>
      <c r="X146" s="143"/>
      <c r="Y146" s="143"/>
      <c r="Z146" s="143"/>
    </row>
    <row r="147" spans="10:26" s="41" customFormat="1" ht="18" customHeight="1" x14ac:dyDescent="0.15">
      <c r="J147" s="42"/>
      <c r="K147" s="42"/>
      <c r="V147" s="143"/>
      <c r="W147" s="143"/>
      <c r="X147" s="143"/>
      <c r="Y147" s="143"/>
      <c r="Z147" s="143"/>
    </row>
    <row r="148" spans="10:26" s="41" customFormat="1" ht="18" customHeight="1" x14ac:dyDescent="0.15">
      <c r="J148" s="42"/>
      <c r="K148" s="42"/>
      <c r="V148" s="143"/>
      <c r="W148" s="143"/>
      <c r="X148" s="143"/>
      <c r="Y148" s="143"/>
      <c r="Z148" s="143"/>
    </row>
    <row r="149" spans="10:26" s="41" customFormat="1" ht="18" customHeight="1" x14ac:dyDescent="0.15">
      <c r="J149" s="42"/>
      <c r="K149" s="42"/>
      <c r="V149" s="143"/>
      <c r="W149" s="143"/>
      <c r="X149" s="143"/>
      <c r="Y149" s="143"/>
      <c r="Z149" s="143"/>
    </row>
    <row r="150" spans="10:26" s="41" customFormat="1" ht="18" customHeight="1" x14ac:dyDescent="0.15">
      <c r="J150" s="42"/>
      <c r="K150" s="42"/>
      <c r="V150" s="143"/>
      <c r="W150" s="143"/>
      <c r="X150" s="143"/>
      <c r="Y150" s="143"/>
      <c r="Z150" s="143"/>
    </row>
    <row r="151" spans="10:26" s="41" customFormat="1" ht="18" customHeight="1" x14ac:dyDescent="0.15">
      <c r="J151" s="42"/>
      <c r="K151" s="42"/>
      <c r="V151" s="143"/>
      <c r="W151" s="143"/>
      <c r="X151" s="143"/>
      <c r="Y151" s="143"/>
      <c r="Z151" s="143"/>
    </row>
    <row r="152" spans="10:26" s="41" customFormat="1" ht="18" customHeight="1" x14ac:dyDescent="0.15">
      <c r="J152" s="42"/>
      <c r="K152" s="42"/>
      <c r="V152" s="143"/>
      <c r="W152" s="143"/>
      <c r="X152" s="143"/>
      <c r="Y152" s="143"/>
      <c r="Z152" s="143"/>
    </row>
    <row r="153" spans="10:26" s="41" customFormat="1" ht="18" customHeight="1" x14ac:dyDescent="0.15">
      <c r="J153" s="42"/>
      <c r="K153" s="42"/>
      <c r="V153" s="143"/>
      <c r="W153" s="143"/>
      <c r="X153" s="143"/>
      <c r="Y153" s="143"/>
      <c r="Z153" s="143"/>
    </row>
    <row r="154" spans="10:26" s="41" customFormat="1" ht="18" customHeight="1" x14ac:dyDescent="0.15">
      <c r="J154" s="42"/>
      <c r="K154" s="42"/>
      <c r="V154" s="143"/>
      <c r="W154" s="143"/>
      <c r="X154" s="143"/>
      <c r="Y154" s="143"/>
      <c r="Z154" s="143"/>
    </row>
    <row r="155" spans="10:26" s="41" customFormat="1" ht="18" customHeight="1" x14ac:dyDescent="0.15">
      <c r="J155" s="42"/>
      <c r="K155" s="42"/>
      <c r="V155" s="143"/>
      <c r="W155" s="143"/>
      <c r="X155" s="143"/>
      <c r="Y155" s="143"/>
      <c r="Z155" s="143"/>
    </row>
    <row r="156" spans="10:26" s="41" customFormat="1" ht="18" customHeight="1" x14ac:dyDescent="0.15">
      <c r="J156" s="42"/>
      <c r="K156" s="42"/>
      <c r="V156" s="143"/>
      <c r="W156" s="143"/>
      <c r="X156" s="143"/>
      <c r="Y156" s="143"/>
      <c r="Z156" s="143"/>
    </row>
    <row r="157" spans="10:26" s="41" customFormat="1" ht="18" customHeight="1" x14ac:dyDescent="0.15">
      <c r="J157" s="42"/>
      <c r="K157" s="42"/>
      <c r="V157" s="143"/>
      <c r="W157" s="143"/>
      <c r="X157" s="143"/>
      <c r="Y157" s="143"/>
      <c r="Z157" s="143"/>
    </row>
    <row r="158" spans="10:26" s="41" customFormat="1" ht="18" customHeight="1" x14ac:dyDescent="0.15">
      <c r="J158" s="42"/>
      <c r="K158" s="42"/>
      <c r="V158" s="143"/>
      <c r="W158" s="143"/>
      <c r="X158" s="143"/>
      <c r="Y158" s="143"/>
      <c r="Z158" s="143"/>
    </row>
    <row r="159" spans="10:26" s="41" customFormat="1" ht="18" customHeight="1" x14ac:dyDescent="0.15">
      <c r="J159" s="42"/>
      <c r="K159" s="42"/>
      <c r="V159" s="143"/>
      <c r="W159" s="143"/>
      <c r="X159" s="143"/>
      <c r="Y159" s="143"/>
      <c r="Z159" s="143"/>
    </row>
    <row r="160" spans="10:26" s="41" customFormat="1" ht="18" customHeight="1" x14ac:dyDescent="0.15">
      <c r="J160" s="42"/>
      <c r="K160" s="42"/>
      <c r="V160" s="143"/>
      <c r="W160" s="143"/>
      <c r="X160" s="143"/>
      <c r="Y160" s="143"/>
      <c r="Z160" s="143"/>
    </row>
    <row r="161" spans="10:26" s="41" customFormat="1" ht="18" customHeight="1" x14ac:dyDescent="0.15">
      <c r="J161" s="42"/>
      <c r="K161" s="42"/>
      <c r="V161" s="143"/>
      <c r="W161" s="143"/>
      <c r="X161" s="143"/>
      <c r="Y161" s="143"/>
      <c r="Z161" s="143"/>
    </row>
    <row r="162" spans="10:26" s="41" customFormat="1" ht="18" customHeight="1" x14ac:dyDescent="0.15">
      <c r="J162" s="42"/>
      <c r="K162" s="42"/>
      <c r="V162" s="143"/>
      <c r="W162" s="143"/>
      <c r="X162" s="143"/>
      <c r="Y162" s="143"/>
      <c r="Z162" s="143"/>
    </row>
    <row r="163" spans="10:26" s="41" customFormat="1" ht="18" customHeight="1" x14ac:dyDescent="0.15">
      <c r="J163" s="42"/>
      <c r="K163" s="42"/>
      <c r="V163" s="143"/>
      <c r="W163" s="143"/>
      <c r="X163" s="143"/>
      <c r="Y163" s="143"/>
      <c r="Z163" s="143"/>
    </row>
    <row r="164" spans="10:26" s="41" customFormat="1" ht="18" customHeight="1" x14ac:dyDescent="0.15">
      <c r="J164" s="42"/>
      <c r="K164" s="42"/>
      <c r="V164" s="143"/>
      <c r="W164" s="143"/>
      <c r="X164" s="143"/>
      <c r="Y164" s="143"/>
      <c r="Z164" s="143"/>
    </row>
    <row r="165" spans="10:26" s="41" customFormat="1" ht="18" customHeight="1" x14ac:dyDescent="0.15">
      <c r="J165" s="42"/>
      <c r="K165" s="42"/>
      <c r="V165" s="143"/>
      <c r="W165" s="143"/>
      <c r="X165" s="143"/>
      <c r="Y165" s="143"/>
      <c r="Z165" s="143"/>
    </row>
    <row r="166" spans="10:26" s="41" customFormat="1" ht="18" customHeight="1" x14ac:dyDescent="0.15">
      <c r="J166" s="42"/>
      <c r="K166" s="42"/>
      <c r="V166" s="143"/>
      <c r="W166" s="143"/>
      <c r="X166" s="143"/>
      <c r="Y166" s="143"/>
      <c r="Z166" s="143"/>
    </row>
    <row r="167" spans="10:26" s="41" customFormat="1" ht="18" customHeight="1" x14ac:dyDescent="0.15">
      <c r="J167" s="42"/>
      <c r="K167" s="42"/>
      <c r="V167" s="143"/>
      <c r="W167" s="143"/>
      <c r="X167" s="143"/>
      <c r="Y167" s="143"/>
      <c r="Z167" s="143"/>
    </row>
    <row r="168" spans="10:26" s="41" customFormat="1" ht="18" customHeight="1" x14ac:dyDescent="0.15">
      <c r="J168" s="42"/>
      <c r="K168" s="42"/>
      <c r="V168" s="143"/>
      <c r="W168" s="143"/>
      <c r="X168" s="143"/>
      <c r="Y168" s="143"/>
      <c r="Z168" s="143"/>
    </row>
    <row r="169" spans="10:26" s="41" customFormat="1" ht="18" customHeight="1" x14ac:dyDescent="0.15">
      <c r="J169" s="42"/>
      <c r="K169" s="42"/>
      <c r="V169" s="143"/>
      <c r="W169" s="143"/>
      <c r="X169" s="143"/>
      <c r="Y169" s="143"/>
      <c r="Z169" s="143"/>
    </row>
    <row r="170" spans="10:26" s="41" customFormat="1" ht="18" customHeight="1" x14ac:dyDescent="0.15">
      <c r="J170" s="42"/>
      <c r="K170" s="42"/>
      <c r="V170" s="143"/>
      <c r="W170" s="143"/>
      <c r="X170" s="143"/>
      <c r="Y170" s="143"/>
      <c r="Z170" s="143"/>
    </row>
    <row r="171" spans="10:26" s="41" customFormat="1" ht="18" customHeight="1" x14ac:dyDescent="0.15">
      <c r="J171" s="42"/>
      <c r="K171" s="42"/>
      <c r="V171" s="143"/>
      <c r="W171" s="143"/>
      <c r="X171" s="143"/>
      <c r="Y171" s="143"/>
      <c r="Z171" s="143"/>
    </row>
    <row r="172" spans="10:26" s="41" customFormat="1" ht="18" customHeight="1" x14ac:dyDescent="0.15">
      <c r="J172" s="42"/>
      <c r="K172" s="42"/>
      <c r="V172" s="143"/>
      <c r="W172" s="143"/>
      <c r="X172" s="143"/>
      <c r="Y172" s="143"/>
      <c r="Z172" s="143"/>
    </row>
    <row r="173" spans="10:26" s="41" customFormat="1" ht="18" customHeight="1" x14ac:dyDescent="0.15">
      <c r="J173" s="42"/>
      <c r="K173" s="42"/>
      <c r="V173" s="143"/>
      <c r="W173" s="143"/>
      <c r="X173" s="143"/>
      <c r="Y173" s="143"/>
      <c r="Z173" s="143"/>
    </row>
    <row r="174" spans="10:26" s="41" customFormat="1" ht="18" customHeight="1" x14ac:dyDescent="0.15">
      <c r="J174" s="42"/>
      <c r="K174" s="42"/>
      <c r="V174" s="143"/>
      <c r="W174" s="143"/>
      <c r="X174" s="143"/>
      <c r="Y174" s="143"/>
      <c r="Z174" s="143"/>
    </row>
    <row r="175" spans="10:26" s="41" customFormat="1" ht="18" customHeight="1" x14ac:dyDescent="0.15">
      <c r="J175" s="42"/>
      <c r="K175" s="42"/>
      <c r="V175" s="143"/>
      <c r="W175" s="143"/>
      <c r="X175" s="143"/>
      <c r="Y175" s="143"/>
      <c r="Z175" s="143"/>
    </row>
    <row r="176" spans="10:26" s="41" customFormat="1" ht="18" customHeight="1" x14ac:dyDescent="0.15">
      <c r="J176" s="42"/>
      <c r="K176" s="42"/>
      <c r="V176" s="143"/>
      <c r="W176" s="143"/>
      <c r="X176" s="143"/>
      <c r="Y176" s="143"/>
      <c r="Z176" s="143"/>
    </row>
    <row r="177" spans="10:26" s="41" customFormat="1" ht="18" customHeight="1" x14ac:dyDescent="0.15">
      <c r="J177" s="42"/>
      <c r="K177" s="42"/>
      <c r="V177" s="143"/>
      <c r="W177" s="143"/>
      <c r="X177" s="143"/>
      <c r="Y177" s="143"/>
      <c r="Z177" s="143"/>
    </row>
    <row r="178" spans="10:26" s="41" customFormat="1" ht="18" customHeight="1" x14ac:dyDescent="0.15">
      <c r="J178" s="42"/>
      <c r="K178" s="42"/>
      <c r="V178" s="143"/>
      <c r="W178" s="143"/>
      <c r="X178" s="143"/>
      <c r="Y178" s="143"/>
      <c r="Z178" s="143"/>
    </row>
    <row r="179" spans="10:26" s="41" customFormat="1" ht="18" customHeight="1" x14ac:dyDescent="0.15">
      <c r="J179" s="42"/>
      <c r="K179" s="42"/>
      <c r="V179" s="143"/>
      <c r="W179" s="143"/>
      <c r="X179" s="143"/>
      <c r="Y179" s="143"/>
      <c r="Z179" s="143"/>
    </row>
    <row r="180" spans="10:26" s="41" customFormat="1" ht="18" customHeight="1" x14ac:dyDescent="0.15">
      <c r="J180" s="42"/>
      <c r="K180" s="42"/>
      <c r="V180" s="143"/>
      <c r="W180" s="143"/>
      <c r="X180" s="143"/>
      <c r="Y180" s="143"/>
      <c r="Z180" s="143"/>
    </row>
    <row r="181" spans="10:26" s="41" customFormat="1" ht="18" customHeight="1" x14ac:dyDescent="0.15">
      <c r="J181" s="42"/>
      <c r="K181" s="42"/>
      <c r="V181" s="143"/>
      <c r="W181" s="143"/>
      <c r="X181" s="143"/>
      <c r="Y181" s="143"/>
      <c r="Z181" s="143"/>
    </row>
    <row r="182" spans="10:26" s="41" customFormat="1" ht="18" customHeight="1" x14ac:dyDescent="0.15">
      <c r="J182" s="42"/>
      <c r="K182" s="42"/>
      <c r="V182" s="143"/>
      <c r="W182" s="143"/>
      <c r="X182" s="143"/>
      <c r="Y182" s="143"/>
      <c r="Z182" s="143"/>
    </row>
    <row r="183" spans="10:26" s="41" customFormat="1" ht="18" customHeight="1" x14ac:dyDescent="0.15">
      <c r="J183" s="42"/>
      <c r="K183" s="42"/>
      <c r="V183" s="143"/>
      <c r="W183" s="143"/>
      <c r="X183" s="143"/>
      <c r="Y183" s="143"/>
      <c r="Z183" s="143"/>
    </row>
    <row r="184" spans="10:26" s="41" customFormat="1" ht="18" customHeight="1" x14ac:dyDescent="0.15">
      <c r="J184" s="42"/>
      <c r="K184" s="42"/>
      <c r="V184" s="143"/>
      <c r="W184" s="143"/>
      <c r="X184" s="143"/>
      <c r="Y184" s="143"/>
      <c r="Z184" s="143"/>
    </row>
    <row r="185" spans="10:26" s="41" customFormat="1" ht="18" customHeight="1" x14ac:dyDescent="0.15">
      <c r="J185" s="42"/>
      <c r="K185" s="42"/>
      <c r="V185" s="143"/>
      <c r="W185" s="143"/>
      <c r="X185" s="143"/>
      <c r="Y185" s="143"/>
      <c r="Z185" s="143"/>
    </row>
    <row r="186" spans="10:26" s="41" customFormat="1" ht="18" customHeight="1" x14ac:dyDescent="0.15">
      <c r="J186" s="42"/>
      <c r="K186" s="42"/>
      <c r="V186" s="143"/>
      <c r="W186" s="143"/>
      <c r="X186" s="143"/>
      <c r="Y186" s="143"/>
      <c r="Z186" s="143"/>
    </row>
    <row r="187" spans="10:26" s="41" customFormat="1" ht="18" customHeight="1" x14ac:dyDescent="0.15">
      <c r="J187" s="42"/>
      <c r="K187" s="42"/>
      <c r="V187" s="143"/>
      <c r="W187" s="143"/>
      <c r="X187" s="143"/>
      <c r="Y187" s="143"/>
      <c r="Z187" s="143"/>
    </row>
    <row r="188" spans="10:26" s="41" customFormat="1" ht="18" customHeight="1" x14ac:dyDescent="0.15">
      <c r="J188" s="42"/>
      <c r="K188" s="42"/>
      <c r="V188" s="143"/>
      <c r="W188" s="143"/>
      <c r="X188" s="143"/>
      <c r="Y188" s="143"/>
      <c r="Z188" s="143"/>
    </row>
    <row r="189" spans="10:26" s="41" customFormat="1" ht="18" customHeight="1" x14ac:dyDescent="0.15">
      <c r="J189" s="42"/>
      <c r="K189" s="42"/>
      <c r="V189" s="143"/>
      <c r="W189" s="143"/>
      <c r="X189" s="143"/>
      <c r="Y189" s="143"/>
      <c r="Z189" s="143"/>
    </row>
    <row r="190" spans="10:26" s="41" customFormat="1" ht="18" customHeight="1" x14ac:dyDescent="0.15">
      <c r="J190" s="42"/>
      <c r="K190" s="42"/>
      <c r="V190" s="143"/>
      <c r="W190" s="143"/>
      <c r="X190" s="143"/>
      <c r="Y190" s="143"/>
      <c r="Z190" s="143"/>
    </row>
    <row r="191" spans="10:26" s="41" customFormat="1" ht="18" customHeight="1" x14ac:dyDescent="0.15">
      <c r="J191" s="42"/>
      <c r="K191" s="42"/>
      <c r="V191" s="143"/>
      <c r="W191" s="143"/>
      <c r="X191" s="143"/>
      <c r="Y191" s="143"/>
      <c r="Z191" s="143"/>
    </row>
    <row r="192" spans="10:26" s="41" customFormat="1" ht="18" customHeight="1" x14ac:dyDescent="0.15">
      <c r="J192" s="42"/>
      <c r="K192" s="42"/>
      <c r="V192" s="143"/>
      <c r="W192" s="143"/>
      <c r="X192" s="143"/>
      <c r="Y192" s="143"/>
      <c r="Z192" s="143"/>
    </row>
    <row r="193" spans="10:26" s="41" customFormat="1" ht="18" customHeight="1" x14ac:dyDescent="0.15">
      <c r="J193" s="42"/>
      <c r="K193" s="42"/>
      <c r="V193" s="143"/>
      <c r="W193" s="143"/>
      <c r="X193" s="143"/>
      <c r="Y193" s="143"/>
      <c r="Z193" s="143"/>
    </row>
    <row r="194" spans="10:26" s="41" customFormat="1" ht="18" customHeight="1" x14ac:dyDescent="0.15">
      <c r="J194" s="42"/>
      <c r="K194" s="42"/>
      <c r="V194" s="143"/>
      <c r="W194" s="143"/>
      <c r="X194" s="143"/>
      <c r="Y194" s="143"/>
      <c r="Z194" s="143"/>
    </row>
    <row r="195" spans="10:26" s="41" customFormat="1" ht="18" customHeight="1" x14ac:dyDescent="0.15">
      <c r="J195" s="42"/>
      <c r="K195" s="42"/>
      <c r="V195" s="143"/>
      <c r="W195" s="143"/>
      <c r="X195" s="143"/>
      <c r="Y195" s="143"/>
      <c r="Z195" s="143"/>
    </row>
    <row r="196" spans="10:26" s="41" customFormat="1" ht="18" customHeight="1" x14ac:dyDescent="0.15">
      <c r="J196" s="42"/>
      <c r="K196" s="42"/>
      <c r="V196" s="143"/>
      <c r="W196" s="143"/>
      <c r="X196" s="143"/>
      <c r="Y196" s="143"/>
      <c r="Z196" s="143"/>
    </row>
    <row r="197" spans="10:26" s="41" customFormat="1" ht="18" customHeight="1" x14ac:dyDescent="0.15">
      <c r="J197" s="42"/>
      <c r="K197" s="42"/>
      <c r="V197" s="143"/>
      <c r="W197" s="143"/>
      <c r="X197" s="143"/>
      <c r="Y197" s="143"/>
      <c r="Z197" s="143"/>
    </row>
    <row r="198" spans="10:26" s="41" customFormat="1" ht="18" customHeight="1" x14ac:dyDescent="0.15">
      <c r="J198" s="42"/>
      <c r="K198" s="42"/>
      <c r="V198" s="143"/>
      <c r="W198" s="143"/>
      <c r="X198" s="143"/>
      <c r="Y198" s="143"/>
      <c r="Z198" s="143"/>
    </row>
    <row r="199" spans="10:26" s="41" customFormat="1" ht="18" customHeight="1" x14ac:dyDescent="0.15">
      <c r="J199" s="42"/>
      <c r="K199" s="42"/>
      <c r="V199" s="143"/>
      <c r="W199" s="143"/>
      <c r="X199" s="143"/>
      <c r="Y199" s="143"/>
      <c r="Z199" s="143"/>
    </row>
    <row r="200" spans="10:26" s="41" customFormat="1" ht="18" customHeight="1" x14ac:dyDescent="0.15">
      <c r="J200" s="42"/>
      <c r="K200" s="42"/>
      <c r="V200" s="143"/>
      <c r="W200" s="143"/>
      <c r="X200" s="143"/>
      <c r="Y200" s="143"/>
      <c r="Z200" s="143"/>
    </row>
    <row r="201" spans="10:26" s="41" customFormat="1" ht="18" customHeight="1" x14ac:dyDescent="0.15">
      <c r="J201" s="42"/>
      <c r="K201" s="42"/>
      <c r="V201" s="143"/>
      <c r="W201" s="143"/>
      <c r="X201" s="143"/>
      <c r="Y201" s="143"/>
      <c r="Z201" s="143"/>
    </row>
    <row r="202" spans="10:26" s="41" customFormat="1" ht="18" customHeight="1" x14ac:dyDescent="0.15">
      <c r="J202" s="42"/>
      <c r="K202" s="42"/>
      <c r="V202" s="143"/>
      <c r="W202" s="143"/>
      <c r="X202" s="143"/>
      <c r="Y202" s="143"/>
      <c r="Z202" s="143"/>
    </row>
    <row r="203" spans="10:26" s="41" customFormat="1" ht="18" customHeight="1" x14ac:dyDescent="0.15">
      <c r="J203" s="42"/>
      <c r="K203" s="42"/>
      <c r="V203" s="143"/>
      <c r="W203" s="143"/>
      <c r="X203" s="143"/>
      <c r="Y203" s="143"/>
      <c r="Z203" s="143"/>
    </row>
    <row r="204" spans="10:26" s="41" customFormat="1" ht="18" customHeight="1" x14ac:dyDescent="0.15">
      <c r="J204" s="42"/>
      <c r="K204" s="42"/>
      <c r="V204" s="143"/>
      <c r="W204" s="143"/>
      <c r="X204" s="143"/>
      <c r="Y204" s="143"/>
      <c r="Z204" s="143"/>
    </row>
    <row r="205" spans="10:26" s="41" customFormat="1" ht="18" customHeight="1" x14ac:dyDescent="0.15">
      <c r="J205" s="42"/>
      <c r="K205" s="42"/>
      <c r="V205" s="143"/>
      <c r="W205" s="143"/>
      <c r="X205" s="143"/>
      <c r="Y205" s="143"/>
      <c r="Z205" s="143"/>
    </row>
    <row r="206" spans="10:26" s="41" customFormat="1" ht="18" customHeight="1" x14ac:dyDescent="0.15">
      <c r="J206" s="42"/>
      <c r="K206" s="42"/>
      <c r="V206" s="143"/>
      <c r="W206" s="143"/>
      <c r="X206" s="143"/>
      <c r="Y206" s="143"/>
      <c r="Z206" s="143"/>
    </row>
    <row r="207" spans="10:26" s="41" customFormat="1" ht="18" customHeight="1" x14ac:dyDescent="0.15">
      <c r="J207" s="42"/>
      <c r="K207" s="42"/>
      <c r="V207" s="143"/>
      <c r="W207" s="143"/>
      <c r="X207" s="143"/>
      <c r="Y207" s="143"/>
      <c r="Z207" s="143"/>
    </row>
    <row r="208" spans="10:26" s="41" customFormat="1" ht="18" customHeight="1" x14ac:dyDescent="0.15">
      <c r="J208" s="42"/>
      <c r="K208" s="42"/>
      <c r="V208" s="143"/>
      <c r="W208" s="143"/>
      <c r="X208" s="143"/>
      <c r="Y208" s="143"/>
      <c r="Z208" s="143"/>
    </row>
    <row r="209" spans="10:26" s="41" customFormat="1" ht="18" customHeight="1" x14ac:dyDescent="0.15">
      <c r="J209" s="42"/>
      <c r="K209" s="42"/>
      <c r="V209" s="143"/>
      <c r="W209" s="143"/>
      <c r="X209" s="143"/>
      <c r="Y209" s="143"/>
      <c r="Z209" s="143"/>
    </row>
    <row r="210" spans="10:26" s="41" customFormat="1" ht="18" customHeight="1" x14ac:dyDescent="0.15">
      <c r="J210" s="42"/>
      <c r="K210" s="42"/>
      <c r="V210" s="143"/>
      <c r="W210" s="143"/>
      <c r="X210" s="143"/>
      <c r="Y210" s="143"/>
      <c r="Z210" s="143"/>
    </row>
    <row r="211" spans="10:26" s="41" customFormat="1" ht="18" customHeight="1" x14ac:dyDescent="0.15">
      <c r="J211" s="42"/>
      <c r="K211" s="42"/>
      <c r="V211" s="143"/>
      <c r="W211" s="143"/>
      <c r="X211" s="143"/>
      <c r="Y211" s="143"/>
      <c r="Z211" s="143"/>
    </row>
    <row r="212" spans="10:26" s="41" customFormat="1" ht="18" customHeight="1" x14ac:dyDescent="0.15">
      <c r="J212" s="42"/>
      <c r="K212" s="42"/>
      <c r="V212" s="143"/>
      <c r="W212" s="143"/>
      <c r="X212" s="143"/>
      <c r="Y212" s="143"/>
      <c r="Z212" s="143"/>
    </row>
    <row r="213" spans="10:26" s="41" customFormat="1" ht="18" customHeight="1" x14ac:dyDescent="0.15">
      <c r="J213" s="42"/>
      <c r="K213" s="42"/>
      <c r="V213" s="143"/>
      <c r="W213" s="143"/>
      <c r="X213" s="143"/>
      <c r="Y213" s="143"/>
      <c r="Z213" s="143"/>
    </row>
    <row r="214" spans="10:26" s="41" customFormat="1" ht="18" customHeight="1" x14ac:dyDescent="0.15">
      <c r="J214" s="42"/>
      <c r="K214" s="42"/>
      <c r="V214" s="143"/>
      <c r="W214" s="143"/>
      <c r="X214" s="143"/>
      <c r="Y214" s="143"/>
      <c r="Z214" s="143"/>
    </row>
    <row r="215" spans="10:26" s="41" customFormat="1" ht="18" customHeight="1" x14ac:dyDescent="0.15">
      <c r="J215" s="42"/>
      <c r="K215" s="42"/>
      <c r="V215" s="143"/>
      <c r="W215" s="143"/>
      <c r="X215" s="143"/>
      <c r="Y215" s="143"/>
      <c r="Z215" s="143"/>
    </row>
    <row r="216" spans="10:26" s="41" customFormat="1" ht="18" customHeight="1" x14ac:dyDescent="0.15">
      <c r="J216" s="42"/>
      <c r="K216" s="42"/>
      <c r="V216" s="143"/>
      <c r="W216" s="143"/>
      <c r="X216" s="143"/>
      <c r="Y216" s="143"/>
      <c r="Z216" s="143"/>
    </row>
    <row r="217" spans="10:26" s="41" customFormat="1" ht="18" customHeight="1" x14ac:dyDescent="0.15">
      <c r="J217" s="42"/>
      <c r="K217" s="42"/>
      <c r="V217" s="143"/>
      <c r="W217" s="143"/>
      <c r="X217" s="143"/>
      <c r="Y217" s="143"/>
      <c r="Z217" s="143"/>
    </row>
    <row r="218" spans="10:26" s="41" customFormat="1" ht="18" customHeight="1" x14ac:dyDescent="0.15">
      <c r="J218" s="42"/>
      <c r="K218" s="42"/>
      <c r="V218" s="143"/>
      <c r="W218" s="143"/>
      <c r="X218" s="143"/>
      <c r="Y218" s="143"/>
      <c r="Z218" s="143"/>
    </row>
    <row r="219" spans="10:26" s="41" customFormat="1" ht="18" customHeight="1" x14ac:dyDescent="0.15">
      <c r="J219" s="42"/>
      <c r="K219" s="42"/>
      <c r="V219" s="143"/>
      <c r="W219" s="143"/>
      <c r="X219" s="143"/>
      <c r="Y219" s="143"/>
      <c r="Z219" s="143"/>
    </row>
    <row r="220" spans="10:26" s="41" customFormat="1" ht="18" customHeight="1" x14ac:dyDescent="0.15">
      <c r="J220" s="42"/>
      <c r="K220" s="42"/>
      <c r="V220" s="143"/>
      <c r="W220" s="143"/>
      <c r="X220" s="143"/>
      <c r="Y220" s="143"/>
      <c r="Z220" s="143"/>
    </row>
    <row r="221" spans="10:26" s="41" customFormat="1" ht="18" customHeight="1" x14ac:dyDescent="0.15">
      <c r="J221" s="42"/>
      <c r="K221" s="42"/>
      <c r="V221" s="143"/>
      <c r="W221" s="143"/>
      <c r="X221" s="143"/>
      <c r="Y221" s="143"/>
      <c r="Z221" s="143"/>
    </row>
    <row r="222" spans="10:26" s="41" customFormat="1" ht="18" customHeight="1" x14ac:dyDescent="0.15">
      <c r="J222" s="42"/>
      <c r="K222" s="42"/>
      <c r="V222" s="143"/>
      <c r="W222" s="143"/>
      <c r="X222" s="143"/>
      <c r="Y222" s="143"/>
      <c r="Z222" s="143"/>
    </row>
    <row r="223" spans="10:26" s="41" customFormat="1" ht="18" customHeight="1" x14ac:dyDescent="0.15">
      <c r="J223" s="42"/>
      <c r="K223" s="42"/>
      <c r="V223" s="143"/>
      <c r="W223" s="143"/>
      <c r="X223" s="143"/>
      <c r="Y223" s="143"/>
      <c r="Z223" s="143"/>
    </row>
    <row r="224" spans="10:26" s="41" customFormat="1" ht="18" customHeight="1" x14ac:dyDescent="0.15">
      <c r="J224" s="42"/>
      <c r="K224" s="42"/>
      <c r="V224" s="143"/>
      <c r="W224" s="143"/>
      <c r="X224" s="143"/>
      <c r="Y224" s="143"/>
      <c r="Z224" s="143"/>
    </row>
    <row r="225" spans="10:26" s="41" customFormat="1" ht="18" customHeight="1" x14ac:dyDescent="0.15">
      <c r="J225" s="42"/>
      <c r="K225" s="42"/>
      <c r="V225" s="143"/>
      <c r="W225" s="143"/>
      <c r="X225" s="143"/>
      <c r="Y225" s="143"/>
      <c r="Z225" s="143"/>
    </row>
    <row r="226" spans="10:26" s="41" customFormat="1" ht="18" customHeight="1" x14ac:dyDescent="0.15">
      <c r="J226" s="42"/>
      <c r="K226" s="42"/>
      <c r="V226" s="143"/>
      <c r="W226" s="143"/>
      <c r="X226" s="143"/>
      <c r="Y226" s="143"/>
      <c r="Z226" s="143"/>
    </row>
    <row r="227" spans="10:26" s="41" customFormat="1" ht="18" customHeight="1" x14ac:dyDescent="0.15">
      <c r="J227" s="42"/>
      <c r="K227" s="42"/>
      <c r="V227" s="143"/>
      <c r="W227" s="143"/>
      <c r="X227" s="143"/>
      <c r="Y227" s="143"/>
      <c r="Z227" s="143"/>
    </row>
    <row r="228" spans="10:26" s="41" customFormat="1" ht="18" customHeight="1" x14ac:dyDescent="0.15">
      <c r="J228" s="42"/>
      <c r="K228" s="42"/>
      <c r="V228" s="143"/>
      <c r="W228" s="143"/>
      <c r="X228" s="143"/>
      <c r="Y228" s="143"/>
      <c r="Z228" s="143"/>
    </row>
    <row r="229" spans="10:26" s="41" customFormat="1" ht="18" customHeight="1" x14ac:dyDescent="0.15">
      <c r="J229" s="42"/>
      <c r="K229" s="42"/>
      <c r="V229" s="143"/>
      <c r="W229" s="143"/>
      <c r="X229" s="143"/>
      <c r="Y229" s="143"/>
      <c r="Z229" s="143"/>
    </row>
    <row r="230" spans="10:26" s="41" customFormat="1" x14ac:dyDescent="0.15">
      <c r="J230" s="42"/>
      <c r="K230" s="42"/>
      <c r="V230" s="143"/>
      <c r="W230" s="143"/>
      <c r="X230" s="143"/>
      <c r="Y230" s="143"/>
      <c r="Z230" s="143"/>
    </row>
    <row r="231" spans="10:26" s="41" customFormat="1" x14ac:dyDescent="0.15">
      <c r="J231" s="42"/>
      <c r="K231" s="42"/>
      <c r="V231" s="143"/>
      <c r="W231" s="143"/>
      <c r="X231" s="143"/>
      <c r="Y231" s="143"/>
      <c r="Z231" s="143"/>
    </row>
    <row r="232" spans="10:26" s="41" customFormat="1" x14ac:dyDescent="0.15">
      <c r="J232" s="42"/>
      <c r="K232" s="42"/>
      <c r="V232" s="143"/>
      <c r="W232" s="143"/>
      <c r="X232" s="143"/>
      <c r="Y232" s="143"/>
      <c r="Z232" s="143"/>
    </row>
    <row r="233" spans="10:26" s="41" customFormat="1" x14ac:dyDescent="0.15">
      <c r="J233" s="42"/>
      <c r="K233" s="42"/>
      <c r="V233" s="143"/>
      <c r="W233" s="143"/>
      <c r="X233" s="143"/>
      <c r="Y233" s="143"/>
      <c r="Z233" s="143"/>
    </row>
    <row r="234" spans="10:26" s="41" customFormat="1" x14ac:dyDescent="0.15">
      <c r="J234" s="42"/>
      <c r="K234" s="42"/>
      <c r="V234" s="143"/>
      <c r="W234" s="143"/>
      <c r="X234" s="143"/>
      <c r="Y234" s="143"/>
      <c r="Z234" s="143"/>
    </row>
    <row r="235" spans="10:26" s="41" customFormat="1" x14ac:dyDescent="0.15">
      <c r="J235" s="42"/>
      <c r="K235" s="42"/>
      <c r="V235" s="143"/>
      <c r="W235" s="143"/>
      <c r="X235" s="143"/>
      <c r="Y235" s="143"/>
      <c r="Z235" s="143"/>
    </row>
    <row r="236" spans="10:26" s="41" customFormat="1" x14ac:dyDescent="0.15">
      <c r="J236" s="42"/>
      <c r="K236" s="42"/>
      <c r="V236" s="143"/>
      <c r="W236" s="143"/>
      <c r="X236" s="143"/>
      <c r="Y236" s="143"/>
      <c r="Z236" s="143"/>
    </row>
    <row r="237" spans="10:26" s="41" customFormat="1" x14ac:dyDescent="0.15">
      <c r="J237" s="42"/>
      <c r="K237" s="42"/>
      <c r="V237" s="143"/>
      <c r="W237" s="143"/>
      <c r="X237" s="143"/>
      <c r="Y237" s="143"/>
      <c r="Z237" s="143"/>
    </row>
    <row r="238" spans="10:26" s="41" customFormat="1" x14ac:dyDescent="0.15">
      <c r="J238" s="42"/>
      <c r="K238" s="42"/>
      <c r="V238" s="143"/>
      <c r="W238" s="143"/>
      <c r="X238" s="143"/>
      <c r="Y238" s="143"/>
      <c r="Z238" s="143"/>
    </row>
    <row r="239" spans="10:26" s="41" customFormat="1" x14ac:dyDescent="0.15">
      <c r="J239" s="42"/>
      <c r="K239" s="42"/>
      <c r="V239" s="143"/>
      <c r="W239" s="143"/>
      <c r="X239" s="143"/>
      <c r="Y239" s="143"/>
      <c r="Z239" s="143"/>
    </row>
    <row r="240" spans="10:26" s="41" customFormat="1" x14ac:dyDescent="0.15">
      <c r="J240" s="42"/>
      <c r="K240" s="42"/>
      <c r="V240" s="143"/>
      <c r="W240" s="143"/>
      <c r="X240" s="143"/>
      <c r="Y240" s="143"/>
      <c r="Z240" s="143"/>
    </row>
    <row r="241" spans="10:26" s="41" customFormat="1" x14ac:dyDescent="0.15">
      <c r="J241" s="42"/>
      <c r="K241" s="42"/>
      <c r="V241" s="143"/>
      <c r="W241" s="143"/>
      <c r="X241" s="143"/>
      <c r="Y241" s="143"/>
      <c r="Z241" s="143"/>
    </row>
    <row r="242" spans="10:26" s="41" customFormat="1" x14ac:dyDescent="0.15">
      <c r="J242" s="42"/>
      <c r="K242" s="42"/>
      <c r="V242" s="143"/>
      <c r="W242" s="143"/>
      <c r="X242" s="143"/>
      <c r="Y242" s="143"/>
      <c r="Z242" s="143"/>
    </row>
    <row r="243" spans="10:26" s="41" customFormat="1" x14ac:dyDescent="0.15">
      <c r="J243" s="42"/>
      <c r="K243" s="42"/>
      <c r="V243" s="143"/>
      <c r="W243" s="143"/>
      <c r="X243" s="143"/>
      <c r="Y243" s="143"/>
      <c r="Z243" s="143"/>
    </row>
    <row r="244" spans="10:26" s="41" customFormat="1" x14ac:dyDescent="0.15">
      <c r="J244" s="42"/>
      <c r="K244" s="42"/>
      <c r="V244" s="143"/>
      <c r="W244" s="143"/>
      <c r="X244" s="143"/>
      <c r="Y244" s="143"/>
      <c r="Z244" s="143"/>
    </row>
    <row r="245" spans="10:26" s="41" customFormat="1" x14ac:dyDescent="0.15">
      <c r="J245" s="42"/>
      <c r="K245" s="42"/>
      <c r="V245" s="143"/>
      <c r="W245" s="143"/>
      <c r="X245" s="143"/>
      <c r="Y245" s="143"/>
      <c r="Z245" s="143"/>
    </row>
    <row r="246" spans="10:26" s="41" customFormat="1" x14ac:dyDescent="0.15">
      <c r="J246" s="42"/>
      <c r="K246" s="42"/>
      <c r="V246" s="143"/>
      <c r="W246" s="143"/>
      <c r="X246" s="143"/>
      <c r="Y246" s="143"/>
      <c r="Z246" s="143"/>
    </row>
    <row r="247" spans="10:26" s="41" customFormat="1" x14ac:dyDescent="0.15">
      <c r="J247" s="42"/>
      <c r="K247" s="42"/>
      <c r="V247" s="143"/>
      <c r="W247" s="143"/>
      <c r="X247" s="143"/>
      <c r="Y247" s="143"/>
      <c r="Z247" s="143"/>
    </row>
    <row r="248" spans="10:26" s="41" customFormat="1" x14ac:dyDescent="0.15">
      <c r="J248" s="42"/>
      <c r="K248" s="42"/>
      <c r="V248" s="143"/>
      <c r="W248" s="143"/>
      <c r="X248" s="143"/>
      <c r="Y248" s="143"/>
      <c r="Z248" s="143"/>
    </row>
    <row r="249" spans="10:26" s="41" customFormat="1" x14ac:dyDescent="0.15">
      <c r="J249" s="42"/>
      <c r="K249" s="42"/>
      <c r="V249" s="143"/>
      <c r="W249" s="143"/>
      <c r="X249" s="143"/>
      <c r="Y249" s="143"/>
      <c r="Z249" s="143"/>
    </row>
    <row r="250" spans="10:26" s="41" customFormat="1" x14ac:dyDescent="0.15">
      <c r="J250" s="42"/>
      <c r="K250" s="42"/>
      <c r="V250" s="143"/>
      <c r="W250" s="143"/>
      <c r="X250" s="143"/>
      <c r="Y250" s="143"/>
      <c r="Z250" s="143"/>
    </row>
    <row r="251" spans="10:26" s="41" customFormat="1" x14ac:dyDescent="0.15">
      <c r="J251" s="42"/>
      <c r="K251" s="42"/>
      <c r="V251" s="143"/>
      <c r="W251" s="143"/>
      <c r="X251" s="143"/>
      <c r="Y251" s="143"/>
      <c r="Z251" s="143"/>
    </row>
    <row r="252" spans="10:26" s="41" customFormat="1" x14ac:dyDescent="0.15">
      <c r="J252" s="42"/>
      <c r="K252" s="42"/>
      <c r="V252" s="143"/>
      <c r="W252" s="143"/>
      <c r="X252" s="143"/>
      <c r="Y252" s="143"/>
      <c r="Z252" s="143"/>
    </row>
    <row r="253" spans="10:26" s="41" customFormat="1" x14ac:dyDescent="0.15">
      <c r="J253" s="42"/>
      <c r="K253" s="42"/>
      <c r="V253" s="143"/>
      <c r="W253" s="143"/>
      <c r="X253" s="143"/>
      <c r="Y253" s="143"/>
      <c r="Z253" s="143"/>
    </row>
    <row r="254" spans="10:26" s="41" customFormat="1" x14ac:dyDescent="0.15">
      <c r="J254" s="42"/>
      <c r="K254" s="42"/>
      <c r="V254" s="143"/>
      <c r="W254" s="143"/>
      <c r="X254" s="143"/>
      <c r="Y254" s="143"/>
      <c r="Z254" s="143"/>
    </row>
    <row r="255" spans="10:26" s="41" customFormat="1" x14ac:dyDescent="0.15">
      <c r="J255" s="42"/>
      <c r="K255" s="42"/>
      <c r="V255" s="143"/>
      <c r="W255" s="143"/>
      <c r="X255" s="143"/>
      <c r="Y255" s="143"/>
      <c r="Z255" s="143"/>
    </row>
    <row r="256" spans="10:26" s="41" customFormat="1" x14ac:dyDescent="0.15">
      <c r="J256" s="42"/>
      <c r="K256" s="42"/>
      <c r="V256" s="143"/>
      <c r="W256" s="143"/>
      <c r="X256" s="143"/>
      <c r="Y256" s="143"/>
      <c r="Z256" s="143"/>
    </row>
    <row r="257" spans="10:26" s="41" customFormat="1" x14ac:dyDescent="0.15">
      <c r="J257" s="42"/>
      <c r="K257" s="42"/>
      <c r="V257" s="143"/>
      <c r="W257" s="143"/>
      <c r="X257" s="143"/>
      <c r="Y257" s="143"/>
      <c r="Z257" s="143"/>
    </row>
    <row r="258" spans="10:26" s="41" customFormat="1" x14ac:dyDescent="0.15">
      <c r="J258" s="42"/>
      <c r="K258" s="42"/>
      <c r="V258" s="143"/>
      <c r="W258" s="143"/>
      <c r="X258" s="143"/>
      <c r="Y258" s="143"/>
      <c r="Z258" s="143"/>
    </row>
    <row r="259" spans="10:26" s="41" customFormat="1" x14ac:dyDescent="0.15">
      <c r="J259" s="42"/>
      <c r="K259" s="42"/>
      <c r="V259" s="143"/>
      <c r="W259" s="143"/>
      <c r="X259" s="143"/>
      <c r="Y259" s="143"/>
      <c r="Z259" s="143"/>
    </row>
    <row r="260" spans="10:26" s="41" customFormat="1" x14ac:dyDescent="0.15">
      <c r="J260" s="42"/>
      <c r="K260" s="42"/>
      <c r="V260" s="143"/>
      <c r="W260" s="143"/>
      <c r="X260" s="143"/>
      <c r="Y260" s="143"/>
      <c r="Z260" s="143"/>
    </row>
    <row r="261" spans="10:26" s="41" customFormat="1" x14ac:dyDescent="0.15">
      <c r="J261" s="42"/>
      <c r="K261" s="42"/>
      <c r="V261" s="143"/>
      <c r="W261" s="143"/>
      <c r="X261" s="143"/>
      <c r="Y261" s="143"/>
      <c r="Z261" s="143"/>
    </row>
    <row r="262" spans="10:26" s="41" customFormat="1" x14ac:dyDescent="0.15">
      <c r="J262" s="42"/>
      <c r="K262" s="42"/>
      <c r="V262" s="143"/>
      <c r="W262" s="143"/>
      <c r="X262" s="143"/>
      <c r="Y262" s="143"/>
      <c r="Z262" s="143"/>
    </row>
    <row r="263" spans="10:26" s="41" customFormat="1" x14ac:dyDescent="0.15">
      <c r="J263" s="42"/>
      <c r="K263" s="42"/>
      <c r="V263" s="143"/>
      <c r="W263" s="143"/>
      <c r="X263" s="143"/>
      <c r="Y263" s="143"/>
      <c r="Z263" s="143"/>
    </row>
    <row r="264" spans="10:26" s="41" customFormat="1" x14ac:dyDescent="0.15">
      <c r="J264" s="42"/>
      <c r="K264" s="42"/>
      <c r="V264" s="143"/>
      <c r="W264" s="143"/>
      <c r="X264" s="143"/>
      <c r="Y264" s="143"/>
      <c r="Z264" s="143"/>
    </row>
    <row r="265" spans="10:26" s="41" customFormat="1" x14ac:dyDescent="0.15">
      <c r="J265" s="42"/>
      <c r="K265" s="42"/>
      <c r="V265" s="143"/>
      <c r="W265" s="143"/>
      <c r="X265" s="143"/>
      <c r="Y265" s="143"/>
      <c r="Z265" s="143"/>
    </row>
    <row r="266" spans="10:26" s="41" customFormat="1" x14ac:dyDescent="0.15">
      <c r="J266" s="42"/>
      <c r="K266" s="42"/>
      <c r="V266" s="143"/>
      <c r="W266" s="143"/>
      <c r="X266" s="143"/>
      <c r="Y266" s="143"/>
      <c r="Z266" s="143"/>
    </row>
    <row r="267" spans="10:26" s="41" customFormat="1" x14ac:dyDescent="0.15">
      <c r="J267" s="42"/>
      <c r="K267" s="42"/>
      <c r="V267" s="143"/>
      <c r="W267" s="143"/>
      <c r="X267" s="143"/>
      <c r="Y267" s="143"/>
      <c r="Z267" s="143"/>
    </row>
    <row r="268" spans="10:26" s="41" customFormat="1" x14ac:dyDescent="0.15">
      <c r="J268" s="42"/>
      <c r="K268" s="42"/>
      <c r="V268" s="143"/>
      <c r="W268" s="143"/>
      <c r="X268" s="143"/>
      <c r="Y268" s="143"/>
      <c r="Z268" s="143"/>
    </row>
    <row r="269" spans="10:26" s="41" customFormat="1" x14ac:dyDescent="0.15">
      <c r="J269" s="42"/>
      <c r="K269" s="42"/>
      <c r="V269" s="143"/>
      <c r="W269" s="143"/>
      <c r="X269" s="143"/>
      <c r="Y269" s="143"/>
      <c r="Z269" s="143"/>
    </row>
    <row r="270" spans="10:26" s="41" customFormat="1" x14ac:dyDescent="0.15">
      <c r="J270" s="42"/>
      <c r="K270" s="42"/>
      <c r="V270" s="143"/>
      <c r="W270" s="143"/>
      <c r="X270" s="143"/>
      <c r="Y270" s="143"/>
      <c r="Z270" s="143"/>
    </row>
    <row r="271" spans="10:26" s="41" customFormat="1" x14ac:dyDescent="0.15">
      <c r="J271" s="42"/>
      <c r="K271" s="42"/>
      <c r="V271" s="143"/>
      <c r="W271" s="143"/>
      <c r="X271" s="143"/>
      <c r="Y271" s="143"/>
      <c r="Z271" s="143"/>
    </row>
    <row r="272" spans="10:26" s="41" customFormat="1" x14ac:dyDescent="0.15">
      <c r="J272" s="42"/>
      <c r="K272" s="42"/>
      <c r="V272" s="143"/>
      <c r="W272" s="143"/>
      <c r="X272" s="143"/>
      <c r="Y272" s="143"/>
      <c r="Z272" s="143"/>
    </row>
    <row r="273" spans="10:26" s="41" customFormat="1" x14ac:dyDescent="0.15">
      <c r="J273" s="42"/>
      <c r="K273" s="42"/>
      <c r="V273" s="143"/>
      <c r="W273" s="143"/>
      <c r="X273" s="143"/>
      <c r="Y273" s="143"/>
      <c r="Z273" s="143"/>
    </row>
    <row r="274" spans="10:26" s="41" customFormat="1" x14ac:dyDescent="0.15">
      <c r="J274" s="42"/>
      <c r="K274" s="42"/>
      <c r="V274" s="143"/>
      <c r="W274" s="143"/>
      <c r="X274" s="143"/>
      <c r="Y274" s="143"/>
      <c r="Z274" s="143"/>
    </row>
    <row r="275" spans="10:26" s="41" customFormat="1" x14ac:dyDescent="0.15">
      <c r="J275" s="42"/>
      <c r="K275" s="42"/>
      <c r="V275" s="143"/>
      <c r="W275" s="143"/>
      <c r="X275" s="143"/>
      <c r="Y275" s="143"/>
      <c r="Z275" s="143"/>
    </row>
    <row r="276" spans="10:26" s="41" customFormat="1" x14ac:dyDescent="0.15">
      <c r="J276" s="42"/>
      <c r="K276" s="42"/>
      <c r="V276" s="143"/>
      <c r="W276" s="143"/>
      <c r="X276" s="143"/>
      <c r="Y276" s="143"/>
      <c r="Z276" s="143"/>
    </row>
    <row r="277" spans="10:26" s="41" customFormat="1" x14ac:dyDescent="0.15">
      <c r="J277" s="42"/>
      <c r="K277" s="42"/>
      <c r="V277" s="143"/>
      <c r="W277" s="143"/>
      <c r="X277" s="143"/>
      <c r="Y277" s="143"/>
      <c r="Z277" s="143"/>
    </row>
    <row r="278" spans="10:26" s="41" customFormat="1" x14ac:dyDescent="0.15">
      <c r="J278" s="42"/>
      <c r="K278" s="42"/>
      <c r="V278" s="143"/>
      <c r="W278" s="143"/>
      <c r="X278" s="143"/>
      <c r="Y278" s="143"/>
      <c r="Z278" s="143"/>
    </row>
    <row r="279" spans="10:26" s="41" customFormat="1" x14ac:dyDescent="0.15">
      <c r="J279" s="42"/>
      <c r="K279" s="42"/>
      <c r="V279" s="143"/>
      <c r="W279" s="143"/>
      <c r="X279" s="143"/>
      <c r="Y279" s="143"/>
      <c r="Z279" s="143"/>
    </row>
    <row r="280" spans="10:26" s="41" customFormat="1" x14ac:dyDescent="0.15">
      <c r="J280" s="42"/>
      <c r="K280" s="42"/>
      <c r="V280" s="143"/>
      <c r="W280" s="143"/>
      <c r="X280" s="143"/>
      <c r="Y280" s="143"/>
      <c r="Z280" s="143"/>
    </row>
    <row r="281" spans="10:26" s="41" customFormat="1" x14ac:dyDescent="0.15">
      <c r="J281" s="42"/>
      <c r="K281" s="42"/>
      <c r="V281" s="143"/>
      <c r="W281" s="143"/>
      <c r="X281" s="143"/>
      <c r="Y281" s="143"/>
      <c r="Z281" s="143"/>
    </row>
    <row r="282" spans="10:26" s="41" customFormat="1" x14ac:dyDescent="0.15">
      <c r="J282" s="42"/>
      <c r="K282" s="42"/>
      <c r="V282" s="143"/>
      <c r="W282" s="143"/>
      <c r="X282" s="143"/>
      <c r="Y282" s="143"/>
      <c r="Z282" s="143"/>
    </row>
    <row r="283" spans="10:26" s="41" customFormat="1" x14ac:dyDescent="0.15">
      <c r="J283" s="42"/>
      <c r="K283" s="42"/>
      <c r="V283" s="143"/>
      <c r="W283" s="143"/>
      <c r="X283" s="143"/>
      <c r="Y283" s="143"/>
      <c r="Z283" s="143"/>
    </row>
    <row r="284" spans="10:26" s="41" customFormat="1" x14ac:dyDescent="0.15">
      <c r="J284" s="42"/>
      <c r="K284" s="42"/>
      <c r="V284" s="143"/>
      <c r="W284" s="143"/>
      <c r="X284" s="143"/>
      <c r="Y284" s="143"/>
      <c r="Z284" s="143"/>
    </row>
    <row r="285" spans="10:26" s="41" customFormat="1" x14ac:dyDescent="0.15">
      <c r="J285" s="42"/>
      <c r="K285" s="42"/>
      <c r="V285" s="143"/>
      <c r="W285" s="143"/>
      <c r="X285" s="143"/>
      <c r="Y285" s="143"/>
      <c r="Z285" s="143"/>
    </row>
    <row r="286" spans="10:26" s="41" customFormat="1" x14ac:dyDescent="0.15">
      <c r="J286" s="42"/>
      <c r="K286" s="42"/>
      <c r="V286" s="143"/>
      <c r="W286" s="143"/>
      <c r="X286" s="143"/>
      <c r="Y286" s="143"/>
      <c r="Z286" s="143"/>
    </row>
    <row r="287" spans="10:26" s="41" customFormat="1" x14ac:dyDescent="0.15">
      <c r="J287" s="42"/>
      <c r="K287" s="42"/>
      <c r="V287" s="143"/>
      <c r="W287" s="143"/>
      <c r="X287" s="143"/>
      <c r="Y287" s="143"/>
      <c r="Z287" s="143"/>
    </row>
    <row r="288" spans="10:26" s="41" customFormat="1" x14ac:dyDescent="0.15">
      <c r="J288" s="42"/>
      <c r="K288" s="42"/>
      <c r="V288" s="143"/>
      <c r="W288" s="143"/>
      <c r="X288" s="143"/>
      <c r="Y288" s="143"/>
      <c r="Z288" s="143"/>
    </row>
    <row r="289" spans="10:26" s="41" customFormat="1" x14ac:dyDescent="0.15">
      <c r="J289" s="42"/>
      <c r="K289" s="42"/>
      <c r="V289" s="143"/>
      <c r="W289" s="143"/>
      <c r="X289" s="143"/>
      <c r="Y289" s="143"/>
      <c r="Z289" s="143"/>
    </row>
    <row r="290" spans="10:26" s="41" customFormat="1" x14ac:dyDescent="0.15">
      <c r="J290" s="42"/>
      <c r="K290" s="42"/>
      <c r="V290" s="143"/>
      <c r="W290" s="143"/>
      <c r="X290" s="143"/>
      <c r="Y290" s="143"/>
      <c r="Z290" s="143"/>
    </row>
    <row r="291" spans="10:26" s="41" customFormat="1" x14ac:dyDescent="0.15">
      <c r="J291" s="42"/>
      <c r="K291" s="42"/>
      <c r="V291" s="143"/>
      <c r="W291" s="143"/>
      <c r="X291" s="143"/>
      <c r="Y291" s="143"/>
      <c r="Z291" s="143"/>
    </row>
    <row r="292" spans="10:26" s="41" customFormat="1" x14ac:dyDescent="0.15">
      <c r="J292" s="42"/>
      <c r="K292" s="42"/>
      <c r="V292" s="143"/>
      <c r="W292" s="143"/>
      <c r="X292" s="143"/>
      <c r="Y292" s="143"/>
      <c r="Z292" s="143"/>
    </row>
    <row r="293" spans="10:26" s="41" customFormat="1" x14ac:dyDescent="0.15">
      <c r="J293" s="42"/>
      <c r="K293" s="42"/>
      <c r="V293" s="143"/>
      <c r="W293" s="143"/>
      <c r="X293" s="143"/>
      <c r="Y293" s="143"/>
      <c r="Z293" s="143"/>
    </row>
    <row r="294" spans="10:26" s="41" customFormat="1" x14ac:dyDescent="0.15">
      <c r="J294" s="42"/>
      <c r="K294" s="42"/>
      <c r="V294" s="143"/>
      <c r="W294" s="143"/>
      <c r="X294" s="143"/>
      <c r="Y294" s="143"/>
      <c r="Z294" s="143"/>
    </row>
    <row r="295" spans="10:26" s="41" customFormat="1" x14ac:dyDescent="0.15">
      <c r="J295" s="42"/>
      <c r="K295" s="42"/>
      <c r="V295" s="143"/>
      <c r="W295" s="143"/>
      <c r="X295" s="143"/>
      <c r="Y295" s="143"/>
      <c r="Z295" s="143"/>
    </row>
    <row r="296" spans="10:26" s="41" customFormat="1" x14ac:dyDescent="0.15">
      <c r="J296" s="42"/>
      <c r="K296" s="42"/>
      <c r="V296" s="143"/>
      <c r="W296" s="143"/>
      <c r="X296" s="143"/>
      <c r="Y296" s="143"/>
      <c r="Z296" s="143"/>
    </row>
    <row r="297" spans="10:26" s="41" customFormat="1" x14ac:dyDescent="0.15">
      <c r="J297" s="42"/>
      <c r="K297" s="42"/>
      <c r="V297" s="143"/>
      <c r="W297" s="143"/>
      <c r="X297" s="143"/>
      <c r="Y297" s="143"/>
      <c r="Z297" s="143"/>
    </row>
    <row r="298" spans="10:26" s="41" customFormat="1" x14ac:dyDescent="0.15">
      <c r="J298" s="42"/>
      <c r="K298" s="42"/>
      <c r="V298" s="143"/>
      <c r="W298" s="143"/>
      <c r="X298" s="143"/>
      <c r="Y298" s="143"/>
      <c r="Z298" s="143"/>
    </row>
    <row r="299" spans="10:26" s="41" customFormat="1" x14ac:dyDescent="0.15">
      <c r="J299" s="42"/>
      <c r="K299" s="42"/>
      <c r="V299" s="143"/>
      <c r="W299" s="143"/>
      <c r="X299" s="143"/>
      <c r="Y299" s="143"/>
      <c r="Z299" s="143"/>
    </row>
    <row r="300" spans="10:26" s="41" customFormat="1" x14ac:dyDescent="0.15">
      <c r="J300" s="42"/>
      <c r="K300" s="42"/>
      <c r="V300" s="143"/>
      <c r="W300" s="143"/>
      <c r="X300" s="143"/>
      <c r="Y300" s="143"/>
      <c r="Z300" s="143"/>
    </row>
    <row r="301" spans="10:26" s="41" customFormat="1" x14ac:dyDescent="0.15">
      <c r="J301" s="42"/>
      <c r="K301" s="42"/>
      <c r="V301" s="143"/>
      <c r="W301" s="143"/>
      <c r="X301" s="143"/>
      <c r="Y301" s="143"/>
      <c r="Z301" s="143"/>
    </row>
    <row r="302" spans="10:26" s="41" customFormat="1" x14ac:dyDescent="0.15">
      <c r="J302" s="42"/>
      <c r="K302" s="42"/>
      <c r="V302" s="143"/>
      <c r="W302" s="143"/>
      <c r="X302" s="143"/>
      <c r="Y302" s="143"/>
      <c r="Z302" s="143"/>
    </row>
    <row r="303" spans="10:26" s="41" customFormat="1" x14ac:dyDescent="0.15">
      <c r="J303" s="42"/>
      <c r="K303" s="42"/>
      <c r="V303" s="143"/>
      <c r="W303" s="143"/>
      <c r="X303" s="143"/>
      <c r="Y303" s="143"/>
      <c r="Z303" s="143"/>
    </row>
    <row r="304" spans="10:26" s="41" customFormat="1" x14ac:dyDescent="0.15">
      <c r="J304" s="42"/>
      <c r="K304" s="42"/>
      <c r="V304" s="143"/>
      <c r="W304" s="143"/>
      <c r="X304" s="143"/>
      <c r="Y304" s="143"/>
      <c r="Z304" s="143"/>
    </row>
    <row r="305" spans="10:26" s="41" customFormat="1" x14ac:dyDescent="0.15">
      <c r="J305" s="42"/>
      <c r="K305" s="42"/>
      <c r="V305" s="143"/>
      <c r="W305" s="143"/>
      <c r="X305" s="143"/>
      <c r="Y305" s="143"/>
      <c r="Z305" s="143"/>
    </row>
    <row r="306" spans="10:26" s="41" customFormat="1" x14ac:dyDescent="0.15">
      <c r="J306" s="42"/>
      <c r="K306" s="42"/>
      <c r="V306" s="143"/>
      <c r="W306" s="143"/>
      <c r="X306" s="143"/>
      <c r="Y306" s="143"/>
      <c r="Z306" s="143"/>
    </row>
    <row r="307" spans="10:26" s="41" customFormat="1" x14ac:dyDescent="0.15">
      <c r="J307" s="42"/>
      <c r="K307" s="42"/>
      <c r="V307" s="143"/>
      <c r="W307" s="143"/>
      <c r="X307" s="143"/>
      <c r="Y307" s="143"/>
      <c r="Z307" s="143"/>
    </row>
    <row r="308" spans="10:26" s="41" customFormat="1" x14ac:dyDescent="0.15">
      <c r="J308" s="42"/>
      <c r="K308" s="42"/>
      <c r="V308" s="143"/>
      <c r="W308" s="143"/>
      <c r="X308" s="143"/>
      <c r="Y308" s="143"/>
      <c r="Z308" s="143"/>
    </row>
    <row r="309" spans="10:26" s="41" customFormat="1" x14ac:dyDescent="0.15">
      <c r="J309" s="42"/>
      <c r="K309" s="42"/>
      <c r="V309" s="143"/>
      <c r="W309" s="143"/>
      <c r="X309" s="143"/>
      <c r="Y309" s="143"/>
      <c r="Z309" s="143"/>
    </row>
    <row r="310" spans="10:26" s="41" customFormat="1" x14ac:dyDescent="0.15">
      <c r="J310" s="42"/>
      <c r="K310" s="42"/>
      <c r="V310" s="143"/>
      <c r="W310" s="143"/>
      <c r="X310" s="143"/>
      <c r="Y310" s="143"/>
      <c r="Z310" s="143"/>
    </row>
    <row r="311" spans="10:26" s="41" customFormat="1" x14ac:dyDescent="0.15">
      <c r="J311" s="42"/>
      <c r="K311" s="42"/>
      <c r="V311" s="143"/>
      <c r="W311" s="143"/>
      <c r="X311" s="143"/>
      <c r="Y311" s="143"/>
      <c r="Z311" s="143"/>
    </row>
    <row r="312" spans="10:26" s="41" customFormat="1" x14ac:dyDescent="0.15">
      <c r="J312" s="42"/>
      <c r="K312" s="42"/>
      <c r="V312" s="143"/>
      <c r="W312" s="143"/>
      <c r="X312" s="143"/>
      <c r="Y312" s="143"/>
      <c r="Z312" s="143"/>
    </row>
    <row r="313" spans="10:26" s="41" customFormat="1" x14ac:dyDescent="0.15">
      <c r="J313" s="42"/>
      <c r="K313" s="42"/>
      <c r="V313" s="143"/>
      <c r="W313" s="143"/>
      <c r="X313" s="143"/>
      <c r="Y313" s="143"/>
      <c r="Z313" s="143"/>
    </row>
    <row r="314" spans="10:26" s="41" customFormat="1" x14ac:dyDescent="0.15">
      <c r="J314" s="42"/>
      <c r="K314" s="42"/>
      <c r="V314" s="143"/>
      <c r="W314" s="143"/>
      <c r="X314" s="143"/>
      <c r="Y314" s="143"/>
      <c r="Z314" s="143"/>
    </row>
    <row r="315" spans="10:26" s="41" customFormat="1" x14ac:dyDescent="0.15">
      <c r="J315" s="42"/>
      <c r="K315" s="42"/>
      <c r="V315" s="143"/>
      <c r="W315" s="143"/>
      <c r="X315" s="143"/>
      <c r="Y315" s="143"/>
      <c r="Z315" s="143"/>
    </row>
    <row r="316" spans="10:26" s="41" customFormat="1" x14ac:dyDescent="0.15">
      <c r="J316" s="42"/>
      <c r="K316" s="42"/>
      <c r="V316" s="143"/>
      <c r="W316" s="143"/>
      <c r="X316" s="143"/>
      <c r="Y316" s="143"/>
      <c r="Z316" s="143"/>
    </row>
    <row r="317" spans="10:26" s="41" customFormat="1" x14ac:dyDescent="0.15">
      <c r="J317" s="42"/>
      <c r="K317" s="42"/>
      <c r="V317" s="143"/>
      <c r="W317" s="143"/>
      <c r="X317" s="143"/>
      <c r="Y317" s="143"/>
      <c r="Z317" s="143"/>
    </row>
    <row r="318" spans="10:26" s="41" customFormat="1" x14ac:dyDescent="0.15">
      <c r="J318" s="42"/>
      <c r="K318" s="42"/>
      <c r="V318" s="143"/>
      <c r="W318" s="143"/>
      <c r="X318" s="143"/>
      <c r="Y318" s="143"/>
      <c r="Z318" s="143"/>
    </row>
    <row r="319" spans="10:26" s="41" customFormat="1" x14ac:dyDescent="0.15">
      <c r="J319" s="42"/>
      <c r="K319" s="42"/>
      <c r="V319" s="143"/>
      <c r="W319" s="143"/>
      <c r="X319" s="143"/>
      <c r="Y319" s="143"/>
      <c r="Z319" s="143"/>
    </row>
    <row r="320" spans="10:26" s="41" customFormat="1" x14ac:dyDescent="0.15">
      <c r="J320" s="42"/>
      <c r="K320" s="42"/>
      <c r="V320" s="143"/>
      <c r="W320" s="143"/>
      <c r="X320" s="143"/>
      <c r="Y320" s="143"/>
      <c r="Z320" s="143"/>
    </row>
    <row r="321" spans="10:26" s="41" customFormat="1" x14ac:dyDescent="0.15">
      <c r="J321" s="42"/>
      <c r="K321" s="42"/>
      <c r="V321" s="143"/>
      <c r="W321" s="143"/>
      <c r="X321" s="143"/>
      <c r="Y321" s="143"/>
      <c r="Z321" s="143"/>
    </row>
    <row r="322" spans="10:26" s="41" customFormat="1" x14ac:dyDescent="0.15">
      <c r="J322" s="42"/>
      <c r="K322" s="42"/>
      <c r="V322" s="143"/>
      <c r="W322" s="143"/>
      <c r="X322" s="143"/>
      <c r="Y322" s="143"/>
      <c r="Z322" s="143"/>
    </row>
    <row r="323" spans="10:26" s="41" customFormat="1" x14ac:dyDescent="0.15">
      <c r="J323" s="42"/>
      <c r="K323" s="42"/>
      <c r="V323" s="143"/>
      <c r="W323" s="143"/>
      <c r="X323" s="143"/>
      <c r="Y323" s="143"/>
      <c r="Z323" s="143"/>
    </row>
    <row r="324" spans="10:26" s="41" customFormat="1" x14ac:dyDescent="0.15">
      <c r="J324" s="42"/>
      <c r="K324" s="42"/>
      <c r="V324" s="143"/>
      <c r="W324" s="143"/>
      <c r="X324" s="143"/>
      <c r="Y324" s="143"/>
      <c r="Z324" s="143"/>
    </row>
    <row r="325" spans="10:26" s="41" customFormat="1" x14ac:dyDescent="0.15">
      <c r="J325" s="42"/>
      <c r="K325" s="42"/>
      <c r="V325" s="143"/>
      <c r="W325" s="143"/>
      <c r="X325" s="143"/>
      <c r="Y325" s="143"/>
      <c r="Z325" s="143"/>
    </row>
    <row r="326" spans="10:26" s="41" customFormat="1" x14ac:dyDescent="0.15">
      <c r="J326" s="42"/>
      <c r="K326" s="42"/>
      <c r="V326" s="143"/>
      <c r="W326" s="143"/>
      <c r="X326" s="143"/>
      <c r="Y326" s="143"/>
      <c r="Z326" s="143"/>
    </row>
    <row r="327" spans="10:26" s="41" customFormat="1" x14ac:dyDescent="0.15">
      <c r="J327" s="42"/>
      <c r="K327" s="42"/>
      <c r="V327" s="143"/>
      <c r="W327" s="143"/>
      <c r="X327" s="143"/>
      <c r="Y327" s="143"/>
      <c r="Z327" s="143"/>
    </row>
    <row r="328" spans="10:26" s="41" customFormat="1" x14ac:dyDescent="0.15">
      <c r="J328" s="42"/>
      <c r="K328" s="42"/>
      <c r="V328" s="143"/>
      <c r="W328" s="143"/>
      <c r="X328" s="143"/>
      <c r="Y328" s="143"/>
      <c r="Z328" s="143"/>
    </row>
    <row r="329" spans="10:26" s="41" customFormat="1" x14ac:dyDescent="0.15">
      <c r="J329" s="42"/>
      <c r="K329" s="42"/>
      <c r="V329" s="143"/>
      <c r="W329" s="143"/>
      <c r="X329" s="143"/>
      <c r="Y329" s="143"/>
      <c r="Z329" s="143"/>
    </row>
    <row r="330" spans="10:26" s="41" customFormat="1" x14ac:dyDescent="0.15">
      <c r="J330" s="42"/>
      <c r="K330" s="42"/>
      <c r="V330" s="143"/>
      <c r="W330" s="143"/>
      <c r="X330" s="143"/>
      <c r="Y330" s="143"/>
      <c r="Z330" s="143"/>
    </row>
    <row r="331" spans="10:26" s="41" customFormat="1" x14ac:dyDescent="0.15">
      <c r="J331" s="42"/>
      <c r="K331" s="42"/>
      <c r="V331" s="143"/>
      <c r="W331" s="143"/>
      <c r="X331" s="143"/>
      <c r="Y331" s="143"/>
      <c r="Z331" s="143"/>
    </row>
    <row r="332" spans="10:26" s="41" customFormat="1" x14ac:dyDescent="0.15">
      <c r="J332" s="42"/>
      <c r="K332" s="42"/>
      <c r="V332" s="143"/>
      <c r="W332" s="143"/>
      <c r="X332" s="143"/>
      <c r="Y332" s="143"/>
      <c r="Z332" s="143"/>
    </row>
    <row r="333" spans="10:26" s="41" customFormat="1" x14ac:dyDescent="0.15">
      <c r="J333" s="42"/>
      <c r="K333" s="42"/>
      <c r="V333" s="143"/>
      <c r="W333" s="143"/>
      <c r="X333" s="143"/>
      <c r="Y333" s="143"/>
      <c r="Z333" s="143"/>
    </row>
    <row r="334" spans="10:26" s="41" customFormat="1" x14ac:dyDescent="0.15">
      <c r="J334" s="42"/>
      <c r="K334" s="42"/>
      <c r="V334" s="143"/>
      <c r="W334" s="143"/>
      <c r="X334" s="143"/>
      <c r="Y334" s="143"/>
      <c r="Z334" s="143"/>
    </row>
    <row r="335" spans="10:26" s="41" customFormat="1" x14ac:dyDescent="0.15">
      <c r="J335" s="42"/>
      <c r="K335" s="42"/>
      <c r="V335" s="143"/>
      <c r="W335" s="143"/>
      <c r="X335" s="143"/>
      <c r="Y335" s="143"/>
      <c r="Z335" s="143"/>
    </row>
    <row r="336" spans="10:26" s="41" customFormat="1" x14ac:dyDescent="0.15">
      <c r="J336" s="42"/>
      <c r="K336" s="42"/>
      <c r="V336" s="143"/>
      <c r="W336" s="143"/>
      <c r="X336" s="143"/>
      <c r="Y336" s="143"/>
      <c r="Z336" s="143"/>
    </row>
    <row r="337" spans="10:26" s="41" customFormat="1" x14ac:dyDescent="0.15">
      <c r="J337" s="42"/>
      <c r="K337" s="42"/>
      <c r="V337" s="143"/>
      <c r="W337" s="143"/>
      <c r="X337" s="143"/>
      <c r="Y337" s="143"/>
      <c r="Z337" s="143"/>
    </row>
    <row r="338" spans="10:26" s="41" customFormat="1" x14ac:dyDescent="0.15">
      <c r="J338" s="42"/>
      <c r="K338" s="42"/>
      <c r="V338" s="143"/>
      <c r="W338" s="143"/>
      <c r="X338" s="143"/>
      <c r="Y338" s="143"/>
      <c r="Z338" s="143"/>
    </row>
    <row r="339" spans="10:26" s="41" customFormat="1" x14ac:dyDescent="0.15">
      <c r="J339" s="42"/>
      <c r="K339" s="42"/>
      <c r="V339" s="143"/>
      <c r="W339" s="143"/>
      <c r="X339" s="143"/>
      <c r="Y339" s="143"/>
      <c r="Z339" s="143"/>
    </row>
    <row r="340" spans="10:26" s="41" customFormat="1" x14ac:dyDescent="0.15">
      <c r="J340" s="42"/>
      <c r="K340" s="42"/>
      <c r="V340" s="143"/>
      <c r="W340" s="143"/>
      <c r="X340" s="143"/>
      <c r="Y340" s="143"/>
      <c r="Z340" s="143"/>
    </row>
    <row r="341" spans="10:26" s="41" customFormat="1" x14ac:dyDescent="0.15">
      <c r="J341" s="42"/>
      <c r="K341" s="42"/>
      <c r="V341" s="143"/>
      <c r="W341" s="143"/>
      <c r="X341" s="143"/>
      <c r="Y341" s="143"/>
      <c r="Z341" s="143"/>
    </row>
    <row r="342" spans="10:26" s="41" customFormat="1" x14ac:dyDescent="0.15">
      <c r="J342" s="42"/>
      <c r="K342" s="42"/>
      <c r="V342" s="143"/>
      <c r="W342" s="143"/>
      <c r="X342" s="143"/>
      <c r="Y342" s="143"/>
      <c r="Z342" s="143"/>
    </row>
    <row r="343" spans="10:26" s="41" customFormat="1" x14ac:dyDescent="0.15">
      <c r="J343" s="42"/>
      <c r="K343" s="42"/>
      <c r="V343" s="143"/>
      <c r="W343" s="143"/>
      <c r="X343" s="143"/>
      <c r="Y343" s="143"/>
      <c r="Z343" s="143"/>
    </row>
    <row r="344" spans="10:26" s="41" customFormat="1" x14ac:dyDescent="0.15">
      <c r="J344" s="42"/>
      <c r="K344" s="42"/>
      <c r="V344" s="143"/>
      <c r="W344" s="143"/>
      <c r="X344" s="143"/>
      <c r="Y344" s="143"/>
      <c r="Z344" s="143"/>
    </row>
    <row r="345" spans="10:26" s="41" customFormat="1" x14ac:dyDescent="0.15">
      <c r="J345" s="42"/>
      <c r="K345" s="42"/>
      <c r="V345" s="143"/>
      <c r="W345" s="143"/>
      <c r="X345" s="143"/>
      <c r="Y345" s="143"/>
      <c r="Z345" s="143"/>
    </row>
    <row r="346" spans="10:26" s="41" customFormat="1" x14ac:dyDescent="0.15">
      <c r="J346" s="42"/>
      <c r="K346" s="42"/>
      <c r="V346" s="143"/>
      <c r="W346" s="143"/>
      <c r="X346" s="143"/>
      <c r="Y346" s="143"/>
      <c r="Z346" s="143"/>
    </row>
    <row r="347" spans="10:26" s="41" customFormat="1" x14ac:dyDescent="0.15">
      <c r="J347" s="42"/>
      <c r="K347" s="42"/>
      <c r="V347" s="143"/>
      <c r="W347" s="143"/>
      <c r="X347" s="143"/>
      <c r="Y347" s="143"/>
      <c r="Z347" s="143"/>
    </row>
    <row r="348" spans="10:26" s="41" customFormat="1" x14ac:dyDescent="0.15">
      <c r="J348" s="42"/>
      <c r="K348" s="42"/>
      <c r="V348" s="143"/>
      <c r="W348" s="143"/>
      <c r="X348" s="143"/>
      <c r="Y348" s="143"/>
      <c r="Z348" s="143"/>
    </row>
    <row r="349" spans="10:26" s="41" customFormat="1" x14ac:dyDescent="0.15">
      <c r="J349" s="42"/>
      <c r="K349" s="42"/>
      <c r="V349" s="143"/>
      <c r="W349" s="143"/>
      <c r="X349" s="143"/>
      <c r="Y349" s="143"/>
      <c r="Z349" s="143"/>
    </row>
    <row r="350" spans="10:26" s="41" customFormat="1" x14ac:dyDescent="0.15">
      <c r="J350" s="42"/>
      <c r="K350" s="42"/>
      <c r="V350" s="143"/>
      <c r="W350" s="143"/>
      <c r="X350" s="143"/>
      <c r="Y350" s="143"/>
      <c r="Z350" s="143"/>
    </row>
    <row r="351" spans="10:26" s="41" customFormat="1" x14ac:dyDescent="0.15">
      <c r="J351" s="42"/>
      <c r="K351" s="42"/>
      <c r="V351" s="143"/>
      <c r="W351" s="143"/>
      <c r="X351" s="143"/>
      <c r="Y351" s="143"/>
      <c r="Z351" s="143"/>
    </row>
    <row r="352" spans="10:26" s="41" customFormat="1" x14ac:dyDescent="0.15">
      <c r="J352" s="42"/>
      <c r="K352" s="42"/>
      <c r="V352" s="143"/>
      <c r="W352" s="143"/>
      <c r="X352" s="143"/>
      <c r="Y352" s="143"/>
      <c r="Z352" s="143"/>
    </row>
    <row r="353" spans="10:26" s="41" customFormat="1" x14ac:dyDescent="0.15">
      <c r="J353" s="42"/>
      <c r="K353" s="42"/>
      <c r="V353" s="143"/>
      <c r="W353" s="143"/>
      <c r="X353" s="143"/>
      <c r="Y353" s="143"/>
      <c r="Z353" s="143"/>
    </row>
    <row r="354" spans="10:26" s="41" customFormat="1" x14ac:dyDescent="0.15">
      <c r="J354" s="42"/>
      <c r="K354" s="42"/>
      <c r="V354" s="143"/>
      <c r="W354" s="143"/>
      <c r="X354" s="143"/>
      <c r="Y354" s="143"/>
      <c r="Z354" s="143"/>
    </row>
    <row r="355" spans="10:26" s="41" customFormat="1" x14ac:dyDescent="0.15">
      <c r="J355" s="42"/>
      <c r="K355" s="42"/>
      <c r="V355" s="143"/>
      <c r="W355" s="143"/>
      <c r="X355" s="143"/>
      <c r="Y355" s="143"/>
      <c r="Z355" s="143"/>
    </row>
    <row r="356" spans="10:26" s="41" customFormat="1" x14ac:dyDescent="0.15">
      <c r="J356" s="42"/>
      <c r="K356" s="42"/>
      <c r="V356" s="143"/>
      <c r="W356" s="143"/>
      <c r="X356" s="143"/>
      <c r="Y356" s="143"/>
      <c r="Z356" s="143"/>
    </row>
    <row r="357" spans="10:26" s="41" customFormat="1" x14ac:dyDescent="0.15">
      <c r="J357" s="42"/>
      <c r="K357" s="42"/>
      <c r="V357" s="143"/>
      <c r="W357" s="143"/>
      <c r="X357" s="143"/>
      <c r="Y357" s="143"/>
      <c r="Z357" s="143"/>
    </row>
    <row r="358" spans="10:26" s="41" customFormat="1" x14ac:dyDescent="0.15">
      <c r="J358" s="42"/>
      <c r="K358" s="42"/>
      <c r="V358" s="143"/>
      <c r="W358" s="143"/>
      <c r="X358" s="143"/>
      <c r="Y358" s="143"/>
      <c r="Z358" s="143"/>
    </row>
    <row r="359" spans="10:26" s="41" customFormat="1" x14ac:dyDescent="0.15">
      <c r="J359" s="42"/>
      <c r="K359" s="42"/>
      <c r="V359" s="143"/>
      <c r="W359" s="143"/>
      <c r="X359" s="143"/>
      <c r="Y359" s="143"/>
      <c r="Z359" s="143"/>
    </row>
    <row r="360" spans="10:26" s="41" customFormat="1" x14ac:dyDescent="0.15">
      <c r="J360" s="42"/>
      <c r="K360" s="42"/>
      <c r="V360" s="143"/>
      <c r="W360" s="143"/>
      <c r="X360" s="143"/>
      <c r="Y360" s="143"/>
      <c r="Z360" s="143"/>
    </row>
    <row r="361" spans="10:26" s="41" customFormat="1" x14ac:dyDescent="0.15">
      <c r="J361" s="42"/>
      <c r="K361" s="42"/>
      <c r="V361" s="143"/>
      <c r="W361" s="143"/>
      <c r="X361" s="143"/>
      <c r="Y361" s="143"/>
      <c r="Z361" s="143"/>
    </row>
    <row r="362" spans="10:26" s="41" customFormat="1" x14ac:dyDescent="0.15">
      <c r="J362" s="42"/>
      <c r="K362" s="42"/>
      <c r="V362" s="143"/>
      <c r="W362" s="143"/>
      <c r="X362" s="143"/>
      <c r="Y362" s="143"/>
      <c r="Z362" s="143"/>
    </row>
    <row r="363" spans="10:26" s="41" customFormat="1" x14ac:dyDescent="0.15">
      <c r="J363" s="42"/>
      <c r="K363" s="42"/>
      <c r="V363" s="143"/>
      <c r="W363" s="143"/>
      <c r="X363" s="143"/>
      <c r="Y363" s="143"/>
      <c r="Z363" s="143"/>
    </row>
    <row r="364" spans="10:26" s="41" customFormat="1" x14ac:dyDescent="0.15">
      <c r="J364" s="42"/>
      <c r="K364" s="42"/>
      <c r="V364" s="143"/>
      <c r="W364" s="143"/>
      <c r="X364" s="143"/>
      <c r="Y364" s="143"/>
      <c r="Z364" s="143"/>
    </row>
    <row r="365" spans="10:26" s="41" customFormat="1" x14ac:dyDescent="0.15">
      <c r="J365" s="42"/>
      <c r="K365" s="42"/>
      <c r="V365" s="143"/>
      <c r="W365" s="143"/>
      <c r="X365" s="143"/>
      <c r="Y365" s="143"/>
      <c r="Z365" s="143"/>
    </row>
    <row r="366" spans="10:26" s="41" customFormat="1" x14ac:dyDescent="0.15">
      <c r="J366" s="42"/>
      <c r="K366" s="42"/>
      <c r="V366" s="143"/>
      <c r="W366" s="143"/>
      <c r="X366" s="143"/>
      <c r="Y366" s="143"/>
      <c r="Z366" s="143"/>
    </row>
    <row r="367" spans="10:26" s="41" customFormat="1" x14ac:dyDescent="0.15">
      <c r="J367" s="42"/>
      <c r="K367" s="42"/>
      <c r="V367" s="143"/>
      <c r="W367" s="143"/>
      <c r="X367" s="143"/>
      <c r="Y367" s="143"/>
      <c r="Z367" s="143"/>
    </row>
    <row r="368" spans="10:26" s="41" customFormat="1" x14ac:dyDescent="0.15">
      <c r="J368" s="42"/>
      <c r="K368" s="42"/>
      <c r="V368" s="143"/>
      <c r="W368" s="143"/>
      <c r="X368" s="143"/>
      <c r="Y368" s="143"/>
      <c r="Z368" s="143"/>
    </row>
    <row r="369" spans="10:26" s="41" customFormat="1" x14ac:dyDescent="0.15">
      <c r="J369" s="42"/>
      <c r="K369" s="42"/>
      <c r="V369" s="143"/>
      <c r="W369" s="143"/>
      <c r="X369" s="143"/>
      <c r="Y369" s="143"/>
      <c r="Z369" s="143"/>
    </row>
    <row r="370" spans="10:26" s="41" customFormat="1" x14ac:dyDescent="0.15">
      <c r="J370" s="42"/>
      <c r="K370" s="42"/>
      <c r="V370" s="143"/>
      <c r="W370" s="143"/>
      <c r="X370" s="143"/>
      <c r="Y370" s="143"/>
      <c r="Z370" s="143"/>
    </row>
    <row r="371" spans="10:26" s="41" customFormat="1" x14ac:dyDescent="0.15">
      <c r="J371" s="42"/>
      <c r="K371" s="42"/>
      <c r="V371" s="143"/>
      <c r="W371" s="143"/>
      <c r="X371" s="143"/>
      <c r="Y371" s="143"/>
      <c r="Z371" s="143"/>
    </row>
    <row r="372" spans="10:26" s="41" customFormat="1" x14ac:dyDescent="0.15">
      <c r="J372" s="42"/>
      <c r="K372" s="42"/>
      <c r="V372" s="143"/>
      <c r="W372" s="143"/>
      <c r="X372" s="143"/>
      <c r="Y372" s="143"/>
      <c r="Z372" s="143"/>
    </row>
    <row r="373" spans="10:26" s="41" customFormat="1" x14ac:dyDescent="0.15">
      <c r="J373" s="42"/>
      <c r="K373" s="42"/>
      <c r="V373" s="143"/>
      <c r="W373" s="143"/>
      <c r="X373" s="143"/>
      <c r="Y373" s="143"/>
      <c r="Z373" s="143"/>
    </row>
    <row r="374" spans="10:26" s="41" customFormat="1" x14ac:dyDescent="0.15">
      <c r="J374" s="42"/>
      <c r="K374" s="42"/>
      <c r="V374" s="143"/>
      <c r="W374" s="143"/>
      <c r="X374" s="143"/>
      <c r="Y374" s="143"/>
      <c r="Z374" s="143"/>
    </row>
    <row r="375" spans="10:26" s="41" customFormat="1" x14ac:dyDescent="0.15">
      <c r="J375" s="42"/>
      <c r="K375" s="42"/>
      <c r="V375" s="143"/>
      <c r="W375" s="143"/>
      <c r="X375" s="143"/>
      <c r="Y375" s="143"/>
      <c r="Z375" s="143"/>
    </row>
    <row r="376" spans="10:26" s="41" customFormat="1" x14ac:dyDescent="0.15">
      <c r="J376" s="42"/>
      <c r="K376" s="42"/>
      <c r="V376" s="143"/>
      <c r="W376" s="143"/>
      <c r="X376" s="143"/>
      <c r="Y376" s="143"/>
      <c r="Z376" s="143"/>
    </row>
    <row r="377" spans="10:26" s="41" customFormat="1" x14ac:dyDescent="0.15">
      <c r="J377" s="42"/>
      <c r="K377" s="42"/>
      <c r="V377" s="143"/>
      <c r="W377" s="143"/>
      <c r="X377" s="143"/>
      <c r="Y377" s="143"/>
      <c r="Z377" s="143"/>
    </row>
    <row r="378" spans="10:26" s="41" customFormat="1" x14ac:dyDescent="0.15">
      <c r="J378" s="42"/>
      <c r="K378" s="42"/>
      <c r="V378" s="143"/>
      <c r="W378" s="143"/>
      <c r="X378" s="143"/>
      <c r="Y378" s="143"/>
      <c r="Z378" s="143"/>
    </row>
    <row r="379" spans="10:26" s="41" customFormat="1" x14ac:dyDescent="0.15">
      <c r="J379" s="42"/>
      <c r="K379" s="42"/>
      <c r="V379" s="143"/>
      <c r="W379" s="143"/>
      <c r="X379" s="143"/>
      <c r="Y379" s="143"/>
      <c r="Z379" s="143"/>
    </row>
    <row r="380" spans="10:26" s="41" customFormat="1" x14ac:dyDescent="0.15">
      <c r="J380" s="42"/>
      <c r="K380" s="42"/>
      <c r="V380" s="143"/>
      <c r="W380" s="143"/>
      <c r="X380" s="143"/>
      <c r="Y380" s="143"/>
      <c r="Z380" s="143"/>
    </row>
    <row r="381" spans="10:26" s="41" customFormat="1" x14ac:dyDescent="0.15">
      <c r="J381" s="42"/>
      <c r="K381" s="42"/>
      <c r="V381" s="143"/>
      <c r="W381" s="143"/>
      <c r="X381" s="143"/>
      <c r="Y381" s="143"/>
      <c r="Z381" s="143"/>
    </row>
  </sheetData>
  <phoneticPr fontId="2"/>
  <pageMargins left="0.78740157480314965" right="0.78740157480314965" top="0.78740157480314965" bottom="0.78740157480314965" header="0.51181102362204722" footer="0.51181102362204722"/>
  <pageSetup paperSize="9" firstPageNumber="8" orientation="landscape" useFirstPageNumber="1" r:id="rId1"/>
  <headerFooter alignWithMargins="0">
    <oddFooter>&amp;C-&amp;P--</oddFooter>
  </headerFooter>
  <rowBreaks count="1" manualBreakCount="1">
    <brk id="29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Z381"/>
  <sheetViews>
    <sheetView view="pageBreakPreview" zoomScaleNormal="100" zoomScaleSheetLayoutView="100" workbookViewId="0">
      <selection activeCell="D4" sqref="D4"/>
    </sheetView>
  </sheetViews>
  <sheetFormatPr defaultColWidth="9" defaultRowHeight="12" x14ac:dyDescent="0.15"/>
  <cols>
    <col min="1" max="1" width="24.77734375" style="22" customWidth="1"/>
    <col min="2" max="3" width="8.6640625" style="22" hidden="1" customWidth="1"/>
    <col min="4" max="9" width="8.6640625" style="22" customWidth="1"/>
    <col min="10" max="11" width="8.6640625" style="25" customWidth="1"/>
    <col min="12" max="13" width="8.6640625" style="22" customWidth="1"/>
    <col min="14" max="16384" width="9" style="22"/>
  </cols>
  <sheetData>
    <row r="1" spans="1:26" ht="15" customHeight="1" x14ac:dyDescent="0.2">
      <c r="A1" s="38" t="s">
        <v>101</v>
      </c>
      <c r="L1" s="39" t="str">
        <f>[3]財政指標!$M$1</f>
        <v>岩舟町</v>
      </c>
      <c r="W1" s="39" t="str">
        <f>[3]財政指標!$M$1</f>
        <v>岩舟町</v>
      </c>
    </row>
    <row r="2" spans="1:26" ht="15" customHeight="1" x14ac:dyDescent="0.15">
      <c r="M2" s="22" t="s">
        <v>169</v>
      </c>
      <c r="Z2" s="22" t="s">
        <v>169</v>
      </c>
    </row>
    <row r="3" spans="1:26" s="158" customFormat="1" ht="18" customHeight="1" x14ac:dyDescent="0.2">
      <c r="A3" s="156"/>
      <c r="B3" s="156" t="s">
        <v>10</v>
      </c>
      <c r="C3" s="156" t="s">
        <v>85</v>
      </c>
      <c r="D3" s="156" t="s">
        <v>205</v>
      </c>
      <c r="E3" s="156" t="s">
        <v>206</v>
      </c>
      <c r="F3" s="156" t="s">
        <v>88</v>
      </c>
      <c r="G3" s="156" t="s">
        <v>207</v>
      </c>
      <c r="H3" s="156" t="s">
        <v>90</v>
      </c>
      <c r="I3" s="156" t="s">
        <v>208</v>
      </c>
      <c r="J3" s="54" t="s">
        <v>228</v>
      </c>
      <c r="K3" s="54" t="s">
        <v>166</v>
      </c>
      <c r="L3" s="53" t="s">
        <v>83</v>
      </c>
      <c r="M3" s="53" t="s">
        <v>174</v>
      </c>
      <c r="N3" s="53" t="s">
        <v>182</v>
      </c>
      <c r="O3" s="48" t="s">
        <v>212</v>
      </c>
      <c r="P3" s="48" t="s">
        <v>213</v>
      </c>
      <c r="Q3" s="48" t="s">
        <v>214</v>
      </c>
      <c r="R3" s="48" t="s">
        <v>215</v>
      </c>
      <c r="S3" s="48" t="s">
        <v>216</v>
      </c>
      <c r="T3" s="48" t="s">
        <v>217</v>
      </c>
      <c r="U3" s="48" t="s">
        <v>218</v>
      </c>
      <c r="V3" s="48" t="s">
        <v>280</v>
      </c>
      <c r="W3" s="48" t="s">
        <v>281</v>
      </c>
      <c r="X3" s="48" t="s">
        <v>315</v>
      </c>
      <c r="Y3" s="48" t="s">
        <v>286</v>
      </c>
      <c r="Z3" s="48" t="s">
        <v>288</v>
      </c>
    </row>
    <row r="4" spans="1:26" ht="18" customHeight="1" x14ac:dyDescent="0.15">
      <c r="A4" s="24" t="s">
        <v>416</v>
      </c>
      <c r="B4" s="19"/>
      <c r="C4" s="21"/>
      <c r="D4" s="21">
        <v>114332</v>
      </c>
      <c r="E4" s="21">
        <v>118856</v>
      </c>
      <c r="F4" s="21">
        <v>114878</v>
      </c>
      <c r="G4" s="21">
        <v>118417</v>
      </c>
      <c r="H4" s="21">
        <v>121109</v>
      </c>
      <c r="I4" s="21">
        <v>125477</v>
      </c>
      <c r="J4" s="23">
        <v>119515</v>
      </c>
      <c r="K4" s="16">
        <v>122996</v>
      </c>
      <c r="L4" s="68">
        <v>116774</v>
      </c>
      <c r="M4" s="68">
        <v>112573</v>
      </c>
      <c r="N4" s="68">
        <v>107777</v>
      </c>
      <c r="O4" s="68">
        <v>104525</v>
      </c>
      <c r="P4" s="68">
        <v>103353</v>
      </c>
      <c r="Q4" s="68">
        <v>103804</v>
      </c>
      <c r="R4" s="68">
        <v>94744</v>
      </c>
      <c r="S4" s="68">
        <v>99608</v>
      </c>
      <c r="T4" s="68">
        <v>102769</v>
      </c>
      <c r="U4" s="68">
        <v>97114</v>
      </c>
      <c r="V4" s="68">
        <v>88065</v>
      </c>
      <c r="W4" s="68">
        <v>84544</v>
      </c>
      <c r="X4" s="68">
        <v>112756</v>
      </c>
      <c r="Y4" s="68">
        <v>108174</v>
      </c>
      <c r="Z4" s="68">
        <v>101822</v>
      </c>
    </row>
    <row r="5" spans="1:26" ht="18" customHeight="1" x14ac:dyDescent="0.15">
      <c r="A5" s="24" t="s">
        <v>417</v>
      </c>
      <c r="B5" s="19"/>
      <c r="C5" s="21"/>
      <c r="D5" s="21">
        <v>998461</v>
      </c>
      <c r="E5" s="21">
        <v>879697</v>
      </c>
      <c r="F5" s="21">
        <v>822796</v>
      </c>
      <c r="G5" s="21">
        <v>991424</v>
      </c>
      <c r="H5" s="21">
        <v>1034165</v>
      </c>
      <c r="I5" s="21">
        <v>982406</v>
      </c>
      <c r="J5" s="23">
        <v>979355</v>
      </c>
      <c r="K5" s="16">
        <v>1197981</v>
      </c>
      <c r="L5" s="68">
        <v>1031224</v>
      </c>
      <c r="M5" s="68">
        <v>980463</v>
      </c>
      <c r="N5" s="68">
        <v>1060289</v>
      </c>
      <c r="O5" s="68">
        <v>900900</v>
      </c>
      <c r="P5" s="68">
        <v>878862</v>
      </c>
      <c r="Q5" s="68">
        <v>905121</v>
      </c>
      <c r="R5" s="68">
        <v>752431</v>
      </c>
      <c r="S5" s="68">
        <v>884488</v>
      </c>
      <c r="T5" s="68">
        <v>865267</v>
      </c>
      <c r="U5" s="68">
        <v>863379</v>
      </c>
      <c r="V5" s="68">
        <v>1237476</v>
      </c>
      <c r="W5" s="68">
        <v>1099985</v>
      </c>
      <c r="X5" s="68">
        <v>903071</v>
      </c>
      <c r="Y5" s="68">
        <v>863150</v>
      </c>
      <c r="Z5" s="68">
        <v>1287121</v>
      </c>
    </row>
    <row r="6" spans="1:26" ht="18" customHeight="1" x14ac:dyDescent="0.15">
      <c r="A6" s="24" t="s">
        <v>94</v>
      </c>
      <c r="B6" s="19"/>
      <c r="C6" s="21"/>
      <c r="D6" s="21">
        <v>459626</v>
      </c>
      <c r="E6" s="21">
        <v>569019</v>
      </c>
      <c r="F6" s="21">
        <v>738087</v>
      </c>
      <c r="G6" s="21">
        <v>659951</v>
      </c>
      <c r="H6" s="21">
        <v>695901</v>
      </c>
      <c r="I6" s="21">
        <v>766549</v>
      </c>
      <c r="J6" s="23">
        <v>771729</v>
      </c>
      <c r="K6" s="25">
        <v>844576</v>
      </c>
      <c r="L6" s="68">
        <v>932670</v>
      </c>
      <c r="M6" s="68">
        <v>860213</v>
      </c>
      <c r="N6" s="68">
        <v>914415</v>
      </c>
      <c r="O6" s="68">
        <v>955153</v>
      </c>
      <c r="P6" s="68">
        <v>1173858</v>
      </c>
      <c r="Q6" s="68">
        <v>1315801</v>
      </c>
      <c r="R6" s="68">
        <v>1289743</v>
      </c>
      <c r="S6" s="68">
        <v>1267432</v>
      </c>
      <c r="T6" s="68">
        <v>1364049</v>
      </c>
      <c r="U6" s="68">
        <v>1377482</v>
      </c>
      <c r="V6" s="68">
        <v>1443571</v>
      </c>
      <c r="W6" s="68">
        <v>1619492</v>
      </c>
      <c r="X6" s="68">
        <v>1950212</v>
      </c>
      <c r="Y6" s="68">
        <v>1773697</v>
      </c>
      <c r="Z6" s="68">
        <v>1762570</v>
      </c>
    </row>
    <row r="7" spans="1:26" ht="18" customHeight="1" x14ac:dyDescent="0.15">
      <c r="A7" s="24" t="s">
        <v>103</v>
      </c>
      <c r="B7" s="19"/>
      <c r="C7" s="21"/>
      <c r="D7" s="21">
        <v>320698</v>
      </c>
      <c r="E7" s="21">
        <v>350250</v>
      </c>
      <c r="F7" s="21">
        <v>374517</v>
      </c>
      <c r="G7" s="21">
        <v>360441</v>
      </c>
      <c r="H7" s="21">
        <v>478774</v>
      </c>
      <c r="I7" s="21">
        <v>392692</v>
      </c>
      <c r="J7" s="23">
        <v>388153</v>
      </c>
      <c r="K7" s="16">
        <v>370913</v>
      </c>
      <c r="L7" s="68">
        <v>366644</v>
      </c>
      <c r="M7" s="68">
        <v>369769</v>
      </c>
      <c r="N7" s="68">
        <v>389461</v>
      </c>
      <c r="O7" s="68">
        <v>442592</v>
      </c>
      <c r="P7" s="68">
        <v>415885</v>
      </c>
      <c r="Q7" s="68">
        <v>396529</v>
      </c>
      <c r="R7" s="68">
        <v>444023</v>
      </c>
      <c r="S7" s="68">
        <v>476693</v>
      </c>
      <c r="T7" s="68">
        <v>447791</v>
      </c>
      <c r="U7" s="68">
        <v>468327</v>
      </c>
      <c r="V7" s="68">
        <v>476326</v>
      </c>
      <c r="W7" s="68">
        <v>459649</v>
      </c>
      <c r="X7" s="68">
        <v>492961</v>
      </c>
      <c r="Y7" s="68">
        <v>471352</v>
      </c>
      <c r="Z7" s="68">
        <v>446217</v>
      </c>
    </row>
    <row r="8" spans="1:26" ht="18" customHeight="1" x14ac:dyDescent="0.15">
      <c r="A8" s="24" t="s">
        <v>418</v>
      </c>
      <c r="B8" s="19"/>
      <c r="C8" s="21"/>
      <c r="D8" s="21">
        <v>343</v>
      </c>
      <c r="E8" s="21">
        <v>364</v>
      </c>
      <c r="F8" s="21">
        <v>351</v>
      </c>
      <c r="G8" s="21">
        <v>366</v>
      </c>
      <c r="H8" s="21">
        <v>36</v>
      </c>
      <c r="I8" s="21">
        <v>371</v>
      </c>
      <c r="J8" s="23">
        <v>411</v>
      </c>
      <c r="K8" s="16">
        <v>905</v>
      </c>
      <c r="L8" s="68">
        <v>487</v>
      </c>
      <c r="M8" s="68">
        <v>3147</v>
      </c>
      <c r="N8" s="68">
        <v>2707</v>
      </c>
      <c r="O8" s="68">
        <v>2532</v>
      </c>
      <c r="P8" s="68">
        <v>1922</v>
      </c>
      <c r="Q8" s="68">
        <v>2222</v>
      </c>
      <c r="R8" s="68">
        <v>1950</v>
      </c>
      <c r="S8" s="68">
        <v>1502</v>
      </c>
      <c r="T8" s="68">
        <v>1173</v>
      </c>
      <c r="U8" s="68">
        <v>1081</v>
      </c>
      <c r="V8" s="68">
        <v>6648</v>
      </c>
      <c r="W8" s="68">
        <v>11620</v>
      </c>
      <c r="X8" s="68">
        <v>18098</v>
      </c>
      <c r="Y8" s="68">
        <v>2534</v>
      </c>
      <c r="Z8" s="68">
        <v>958</v>
      </c>
    </row>
    <row r="9" spans="1:26" ht="18" customHeight="1" x14ac:dyDescent="0.15">
      <c r="A9" s="24" t="s">
        <v>105</v>
      </c>
      <c r="B9" s="19"/>
      <c r="C9" s="21"/>
      <c r="D9" s="21">
        <v>348861</v>
      </c>
      <c r="E9" s="21">
        <v>491989</v>
      </c>
      <c r="F9" s="21">
        <v>497185</v>
      </c>
      <c r="G9" s="21">
        <v>650720</v>
      </c>
      <c r="H9" s="21">
        <v>437263</v>
      </c>
      <c r="I9" s="21">
        <v>339646</v>
      </c>
      <c r="J9" s="23">
        <v>360926</v>
      </c>
      <c r="K9" s="16">
        <v>383084</v>
      </c>
      <c r="L9" s="68">
        <v>539368</v>
      </c>
      <c r="M9" s="68">
        <v>397995</v>
      </c>
      <c r="N9" s="68">
        <v>368643</v>
      </c>
      <c r="O9" s="68">
        <v>287036</v>
      </c>
      <c r="P9" s="68">
        <v>362590</v>
      </c>
      <c r="Q9" s="68">
        <v>388649</v>
      </c>
      <c r="R9" s="68">
        <v>515929</v>
      </c>
      <c r="S9" s="68">
        <v>149309</v>
      </c>
      <c r="T9" s="68">
        <v>141741</v>
      </c>
      <c r="U9" s="68">
        <v>160606</v>
      </c>
      <c r="V9" s="68">
        <v>191239</v>
      </c>
      <c r="W9" s="68">
        <v>150226</v>
      </c>
      <c r="X9" s="68">
        <v>168288</v>
      </c>
      <c r="Y9" s="68">
        <v>241522</v>
      </c>
      <c r="Z9" s="68">
        <v>155217</v>
      </c>
    </row>
    <row r="10" spans="1:26" ht="18" customHeight="1" x14ac:dyDescent="0.15">
      <c r="A10" s="24" t="s">
        <v>106</v>
      </c>
      <c r="B10" s="19"/>
      <c r="C10" s="21"/>
      <c r="D10" s="21">
        <v>55618</v>
      </c>
      <c r="E10" s="21">
        <v>80785</v>
      </c>
      <c r="F10" s="21">
        <v>80177</v>
      </c>
      <c r="G10" s="21">
        <v>74178</v>
      </c>
      <c r="H10" s="21">
        <v>64972</v>
      </c>
      <c r="I10" s="21">
        <v>82208</v>
      </c>
      <c r="J10" s="23">
        <v>80085</v>
      </c>
      <c r="K10" s="16">
        <v>74810</v>
      </c>
      <c r="L10" s="68">
        <v>85558</v>
      </c>
      <c r="M10" s="68">
        <v>78460</v>
      </c>
      <c r="N10" s="68">
        <v>76482</v>
      </c>
      <c r="O10" s="68">
        <v>88993</v>
      </c>
      <c r="P10" s="68">
        <v>75519</v>
      </c>
      <c r="Q10" s="68">
        <v>112863</v>
      </c>
      <c r="R10" s="68">
        <v>111342</v>
      </c>
      <c r="S10" s="68">
        <v>109719</v>
      </c>
      <c r="T10" s="68">
        <v>76932</v>
      </c>
      <c r="U10" s="68">
        <v>80691</v>
      </c>
      <c r="V10" s="68">
        <v>75325</v>
      </c>
      <c r="W10" s="68">
        <v>85030</v>
      </c>
      <c r="X10" s="68">
        <v>81436</v>
      </c>
      <c r="Y10" s="68">
        <v>84764</v>
      </c>
      <c r="Z10" s="68">
        <v>82204</v>
      </c>
    </row>
    <row r="11" spans="1:26" ht="18" customHeight="1" x14ac:dyDescent="0.15">
      <c r="A11" s="24" t="s">
        <v>419</v>
      </c>
      <c r="B11" s="19"/>
      <c r="C11" s="21"/>
      <c r="D11" s="21">
        <v>691409</v>
      </c>
      <c r="E11" s="21">
        <v>676044</v>
      </c>
      <c r="F11" s="21">
        <v>722040</v>
      </c>
      <c r="G11" s="21">
        <v>522493</v>
      </c>
      <c r="H11" s="21">
        <v>708844</v>
      </c>
      <c r="I11" s="21">
        <v>613258</v>
      </c>
      <c r="J11" s="23">
        <v>817003</v>
      </c>
      <c r="K11" s="23">
        <v>835844</v>
      </c>
      <c r="L11" s="68">
        <v>1057567</v>
      </c>
      <c r="M11" s="68">
        <v>1687998</v>
      </c>
      <c r="N11" s="68">
        <v>1201513</v>
      </c>
      <c r="O11" s="68">
        <v>1690733</v>
      </c>
      <c r="P11" s="68">
        <v>2206998</v>
      </c>
      <c r="Q11" s="68">
        <v>1306709</v>
      </c>
      <c r="R11" s="68">
        <v>799160</v>
      </c>
      <c r="S11" s="68">
        <v>586888</v>
      </c>
      <c r="T11" s="68">
        <v>613773</v>
      </c>
      <c r="U11" s="68">
        <v>598033</v>
      </c>
      <c r="V11" s="68">
        <v>807971</v>
      </c>
      <c r="W11" s="68">
        <v>696937</v>
      </c>
      <c r="X11" s="68">
        <v>663400</v>
      </c>
      <c r="Y11" s="68">
        <v>659359</v>
      </c>
      <c r="Z11" s="68">
        <v>802454</v>
      </c>
    </row>
    <row r="12" spans="1:26" ht="18" customHeight="1" x14ac:dyDescent="0.15">
      <c r="A12" s="24" t="s">
        <v>108</v>
      </c>
      <c r="B12" s="19"/>
      <c r="C12" s="21"/>
      <c r="D12" s="21">
        <v>183832</v>
      </c>
      <c r="E12" s="21">
        <v>161653</v>
      </c>
      <c r="F12" s="21">
        <v>163260</v>
      </c>
      <c r="G12" s="21">
        <v>159944</v>
      </c>
      <c r="H12" s="21">
        <v>159852</v>
      </c>
      <c r="I12" s="21">
        <v>216218</v>
      </c>
      <c r="J12" s="23">
        <v>173691</v>
      </c>
      <c r="K12" s="23">
        <v>171812</v>
      </c>
      <c r="L12" s="68">
        <v>211413</v>
      </c>
      <c r="M12" s="68">
        <v>199573</v>
      </c>
      <c r="N12" s="68">
        <v>220237</v>
      </c>
      <c r="O12" s="68">
        <v>180970</v>
      </c>
      <c r="P12" s="68">
        <v>183988</v>
      </c>
      <c r="Q12" s="68">
        <v>198405</v>
      </c>
      <c r="R12" s="68">
        <v>173420</v>
      </c>
      <c r="S12" s="68">
        <v>188366</v>
      </c>
      <c r="T12" s="68">
        <v>203686</v>
      </c>
      <c r="U12" s="68">
        <v>222839</v>
      </c>
      <c r="V12" s="68">
        <v>232466</v>
      </c>
      <c r="W12" s="68">
        <v>231406</v>
      </c>
      <c r="X12" s="68">
        <v>242036</v>
      </c>
      <c r="Y12" s="68">
        <v>292306</v>
      </c>
      <c r="Z12" s="68">
        <v>323776</v>
      </c>
    </row>
    <row r="13" spans="1:26" ht="18" customHeight="1" x14ac:dyDescent="0.15">
      <c r="A13" s="24" t="s">
        <v>109</v>
      </c>
      <c r="B13" s="19"/>
      <c r="C13" s="21"/>
      <c r="D13" s="21">
        <v>744571</v>
      </c>
      <c r="E13" s="21">
        <v>1883577</v>
      </c>
      <c r="F13" s="21">
        <v>1805176</v>
      </c>
      <c r="G13" s="21">
        <v>647090</v>
      </c>
      <c r="H13" s="21">
        <v>539816</v>
      </c>
      <c r="I13" s="21">
        <v>865811</v>
      </c>
      <c r="J13" s="23">
        <v>601287</v>
      </c>
      <c r="K13" s="23">
        <v>542981</v>
      </c>
      <c r="L13" s="68">
        <v>532613</v>
      </c>
      <c r="M13" s="68">
        <v>518116</v>
      </c>
      <c r="N13" s="68">
        <v>632612</v>
      </c>
      <c r="O13" s="68">
        <v>564018</v>
      </c>
      <c r="P13" s="68">
        <v>559479</v>
      </c>
      <c r="Q13" s="68">
        <v>733300</v>
      </c>
      <c r="R13" s="68">
        <v>719870</v>
      </c>
      <c r="S13" s="68">
        <v>449295</v>
      </c>
      <c r="T13" s="68">
        <v>453315</v>
      </c>
      <c r="U13" s="68">
        <v>454584</v>
      </c>
      <c r="V13" s="68">
        <v>724658</v>
      </c>
      <c r="W13" s="68">
        <v>539928</v>
      </c>
      <c r="X13" s="68">
        <v>617589</v>
      </c>
      <c r="Y13" s="68">
        <v>672434</v>
      </c>
      <c r="Z13" s="68">
        <v>1207231</v>
      </c>
    </row>
    <row r="14" spans="1:26" ht="18" customHeight="1" x14ac:dyDescent="0.15">
      <c r="A14" s="24" t="s">
        <v>420</v>
      </c>
      <c r="B14" s="19"/>
      <c r="C14" s="21"/>
      <c r="D14" s="21">
        <v>39280</v>
      </c>
      <c r="E14" s="21">
        <v>18395</v>
      </c>
      <c r="F14" s="21">
        <v>630</v>
      </c>
      <c r="G14" s="21">
        <v>114</v>
      </c>
      <c r="H14" s="21">
        <v>304</v>
      </c>
      <c r="I14" s="21">
        <v>0</v>
      </c>
      <c r="J14" s="23">
        <v>63</v>
      </c>
      <c r="K14" s="23">
        <v>36788</v>
      </c>
      <c r="L14" s="68">
        <v>3108</v>
      </c>
      <c r="M14" s="68">
        <v>198</v>
      </c>
      <c r="N14" s="68">
        <v>1217</v>
      </c>
      <c r="O14" s="68">
        <v>70507</v>
      </c>
      <c r="P14" s="68">
        <v>0</v>
      </c>
      <c r="Q14" s="68">
        <v>0</v>
      </c>
      <c r="R14" s="68">
        <v>0</v>
      </c>
      <c r="S14" s="68">
        <v>0</v>
      </c>
      <c r="T14" s="68">
        <v>0</v>
      </c>
      <c r="U14" s="68">
        <v>0</v>
      </c>
      <c r="V14" s="68">
        <v>0</v>
      </c>
      <c r="W14" s="68">
        <v>0</v>
      </c>
      <c r="X14" s="68">
        <v>3012</v>
      </c>
      <c r="Y14" s="68">
        <v>0</v>
      </c>
      <c r="Z14" s="68">
        <v>0</v>
      </c>
    </row>
    <row r="15" spans="1:26" ht="18" customHeight="1" x14ac:dyDescent="0.15">
      <c r="A15" s="24" t="s">
        <v>111</v>
      </c>
      <c r="B15" s="19"/>
      <c r="C15" s="21"/>
      <c r="D15" s="21">
        <v>357106</v>
      </c>
      <c r="E15" s="21">
        <v>362455</v>
      </c>
      <c r="F15" s="21">
        <v>393887</v>
      </c>
      <c r="G15" s="21">
        <v>423272</v>
      </c>
      <c r="H15" s="21">
        <v>548324</v>
      </c>
      <c r="I15" s="21">
        <v>593453</v>
      </c>
      <c r="J15" s="23">
        <v>600972</v>
      </c>
      <c r="K15" s="16">
        <v>570923</v>
      </c>
      <c r="L15" s="68">
        <v>556329</v>
      </c>
      <c r="M15" s="68">
        <v>540827</v>
      </c>
      <c r="N15" s="68">
        <v>1055245</v>
      </c>
      <c r="O15" s="68">
        <v>722949</v>
      </c>
      <c r="P15" s="68">
        <v>523497</v>
      </c>
      <c r="Q15" s="68">
        <v>508828</v>
      </c>
      <c r="R15" s="68">
        <v>554412</v>
      </c>
      <c r="S15" s="68">
        <v>578188</v>
      </c>
      <c r="T15" s="68">
        <v>660394</v>
      </c>
      <c r="U15" s="68">
        <v>669804</v>
      </c>
      <c r="V15" s="68">
        <v>673518</v>
      </c>
      <c r="W15" s="68">
        <v>658256</v>
      </c>
      <c r="X15" s="68">
        <v>658394</v>
      </c>
      <c r="Y15" s="68">
        <v>632285</v>
      </c>
      <c r="Z15" s="68">
        <v>617328</v>
      </c>
    </row>
    <row r="16" spans="1:26" ht="18" customHeight="1" x14ac:dyDescent="0.15">
      <c r="A16" s="24" t="s">
        <v>81</v>
      </c>
      <c r="B16" s="19"/>
      <c r="C16" s="21"/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3">
        <v>0</v>
      </c>
      <c r="K16" s="16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  <c r="V16" s="68">
        <v>0</v>
      </c>
      <c r="W16" s="68">
        <v>0</v>
      </c>
      <c r="X16" s="68">
        <v>0</v>
      </c>
      <c r="Y16" s="68">
        <v>0</v>
      </c>
      <c r="Z16" s="68">
        <v>0</v>
      </c>
    </row>
    <row r="17" spans="1:26" ht="18" customHeight="1" x14ac:dyDescent="0.15">
      <c r="A17" s="24" t="s">
        <v>113</v>
      </c>
      <c r="B17" s="19"/>
      <c r="C17" s="21"/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3">
        <v>0</v>
      </c>
      <c r="K17" s="16">
        <v>0</v>
      </c>
      <c r="L17" s="68">
        <v>0</v>
      </c>
      <c r="M17" s="68">
        <v>0</v>
      </c>
      <c r="N17" s="68">
        <v>0</v>
      </c>
      <c r="O17" s="68">
        <v>0</v>
      </c>
      <c r="P17" s="68">
        <v>0</v>
      </c>
      <c r="Q17" s="68">
        <v>0</v>
      </c>
      <c r="R17" s="68">
        <v>0</v>
      </c>
      <c r="S17" s="68">
        <v>0</v>
      </c>
      <c r="T17" s="68">
        <v>0</v>
      </c>
      <c r="U17" s="68">
        <v>0</v>
      </c>
      <c r="V17" s="68">
        <v>0</v>
      </c>
      <c r="W17" s="68">
        <v>0</v>
      </c>
      <c r="X17" s="68">
        <v>0</v>
      </c>
      <c r="Y17" s="68">
        <v>0</v>
      </c>
      <c r="Z17" s="68">
        <v>0</v>
      </c>
    </row>
    <row r="18" spans="1:26" ht="18" customHeight="1" x14ac:dyDescent="0.15">
      <c r="A18" s="24" t="s">
        <v>112</v>
      </c>
      <c r="B18" s="19"/>
      <c r="C18" s="21"/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3">
        <v>0</v>
      </c>
      <c r="K18" s="16">
        <v>0</v>
      </c>
      <c r="L18" s="68">
        <v>0</v>
      </c>
      <c r="M18" s="68">
        <v>0</v>
      </c>
      <c r="N18" s="68">
        <v>0</v>
      </c>
      <c r="O18" s="68">
        <v>0</v>
      </c>
      <c r="P18" s="68">
        <v>0</v>
      </c>
      <c r="Q18" s="68">
        <v>0</v>
      </c>
      <c r="R18" s="68">
        <v>0</v>
      </c>
      <c r="S18" s="68">
        <v>0</v>
      </c>
      <c r="T18" s="68">
        <v>0</v>
      </c>
      <c r="U18" s="68">
        <v>0</v>
      </c>
      <c r="V18" s="68">
        <v>0</v>
      </c>
      <c r="W18" s="68">
        <v>0</v>
      </c>
      <c r="X18" s="68">
        <v>0</v>
      </c>
      <c r="Y18" s="68">
        <v>0</v>
      </c>
      <c r="Z18" s="68">
        <v>0</v>
      </c>
    </row>
    <row r="19" spans="1:26" ht="18" customHeight="1" x14ac:dyDescent="0.15">
      <c r="A19" s="24" t="s">
        <v>114</v>
      </c>
      <c r="B19" s="19">
        <f t="shared" ref="B19:G19" si="0">SUM(B4:B18)</f>
        <v>0</v>
      </c>
      <c r="C19" s="21">
        <f t="shared" si="0"/>
        <v>0</v>
      </c>
      <c r="D19" s="21">
        <f t="shared" si="0"/>
        <v>4314137</v>
      </c>
      <c r="E19" s="21">
        <f t="shared" si="0"/>
        <v>5593084</v>
      </c>
      <c r="F19" s="21">
        <f t="shared" si="0"/>
        <v>5712984</v>
      </c>
      <c r="G19" s="21">
        <f t="shared" si="0"/>
        <v>4608410</v>
      </c>
      <c r="H19" s="21">
        <f t="shared" ref="H19:U19" si="1">SUM(H4:H18)</f>
        <v>4789360</v>
      </c>
      <c r="I19" s="21">
        <f t="shared" si="1"/>
        <v>4978089</v>
      </c>
      <c r="J19" s="21">
        <f t="shared" si="1"/>
        <v>4893190</v>
      </c>
      <c r="K19" s="21">
        <f t="shared" si="1"/>
        <v>5153613</v>
      </c>
      <c r="L19" s="69">
        <f t="shared" si="1"/>
        <v>5433755</v>
      </c>
      <c r="M19" s="69">
        <f t="shared" si="1"/>
        <v>5749332</v>
      </c>
      <c r="N19" s="69">
        <f t="shared" si="1"/>
        <v>6030598</v>
      </c>
      <c r="O19" s="69">
        <f t="shared" si="1"/>
        <v>6010908</v>
      </c>
      <c r="P19" s="69">
        <f t="shared" si="1"/>
        <v>6485951</v>
      </c>
      <c r="Q19" s="69">
        <f t="shared" si="1"/>
        <v>5972231</v>
      </c>
      <c r="R19" s="69">
        <f t="shared" si="1"/>
        <v>5457024</v>
      </c>
      <c r="S19" s="69">
        <f t="shared" si="1"/>
        <v>4791488</v>
      </c>
      <c r="T19" s="69">
        <f t="shared" si="1"/>
        <v>4930890</v>
      </c>
      <c r="U19" s="69">
        <f t="shared" si="1"/>
        <v>4993940</v>
      </c>
      <c r="V19" s="69">
        <f>SUM(V4:V18)</f>
        <v>5957263</v>
      </c>
      <c r="W19" s="69">
        <f>SUM(W4:W18)</f>
        <v>5637073</v>
      </c>
      <c r="X19" s="69">
        <f>SUM(X4:X18)</f>
        <v>5911253</v>
      </c>
      <c r="Y19" s="69">
        <f t="shared" ref="Y19:Z19" si="2">SUM(Y4:Y18)</f>
        <v>5801577</v>
      </c>
      <c r="Z19" s="69">
        <f t="shared" si="2"/>
        <v>6786898</v>
      </c>
    </row>
    <row r="20" spans="1:26" ht="18" customHeight="1" x14ac:dyDescent="0.15"/>
    <row r="21" spans="1:26" ht="18" customHeight="1" x14ac:dyDescent="0.15"/>
    <row r="22" spans="1:26" ht="18" customHeight="1" x14ac:dyDescent="0.15"/>
    <row r="23" spans="1:26" ht="18" customHeight="1" x14ac:dyDescent="0.15"/>
    <row r="24" spans="1:26" ht="18" customHeight="1" x14ac:dyDescent="0.15"/>
    <row r="25" spans="1:26" ht="18" customHeight="1" x14ac:dyDescent="0.15"/>
    <row r="26" spans="1:26" ht="18" customHeight="1" x14ac:dyDescent="0.15"/>
    <row r="27" spans="1:26" ht="18" customHeight="1" x14ac:dyDescent="0.15"/>
    <row r="28" spans="1:26" ht="18" customHeight="1" x14ac:dyDescent="0.15"/>
    <row r="29" spans="1:26" ht="18" customHeight="1" x14ac:dyDescent="0.15"/>
    <row r="30" spans="1:26" ht="18" customHeight="1" x14ac:dyDescent="0.2">
      <c r="A30" s="38" t="s">
        <v>102</v>
      </c>
      <c r="L30" s="39"/>
      <c r="M30" s="39" t="str">
        <f>[3]財政指標!$M$1</f>
        <v>岩舟町</v>
      </c>
      <c r="P30" s="39"/>
      <c r="R30" s="39"/>
      <c r="S30" s="39"/>
      <c r="T30" s="39"/>
      <c r="U30" s="39"/>
      <c r="V30" s="39"/>
      <c r="W30" s="39"/>
      <c r="X30" s="39"/>
      <c r="Y30" s="39"/>
      <c r="Z30" s="39" t="str">
        <f>[3]財政指標!$M$1</f>
        <v>岩舟町</v>
      </c>
    </row>
    <row r="31" spans="1:26" ht="18" customHeight="1" x14ac:dyDescent="0.15"/>
    <row r="32" spans="1:26" s="158" customFormat="1" ht="18" customHeight="1" x14ac:dyDescent="0.2">
      <c r="A32" s="156"/>
      <c r="B32" s="156" t="s">
        <v>10</v>
      </c>
      <c r="C32" s="156" t="s">
        <v>85</v>
      </c>
      <c r="D32" s="156" t="s">
        <v>205</v>
      </c>
      <c r="E32" s="156" t="s">
        <v>206</v>
      </c>
      <c r="F32" s="156" t="s">
        <v>88</v>
      </c>
      <c r="G32" s="156" t="s">
        <v>207</v>
      </c>
      <c r="H32" s="156" t="s">
        <v>90</v>
      </c>
      <c r="I32" s="156" t="s">
        <v>208</v>
      </c>
      <c r="J32" s="54" t="s">
        <v>228</v>
      </c>
      <c r="K32" s="54" t="s">
        <v>166</v>
      </c>
      <c r="L32" s="53" t="s">
        <v>83</v>
      </c>
      <c r="M32" s="58" t="s">
        <v>174</v>
      </c>
      <c r="N32" s="58" t="s">
        <v>182</v>
      </c>
      <c r="O32" s="48" t="s">
        <v>212</v>
      </c>
      <c r="P32" s="48" t="s">
        <v>213</v>
      </c>
      <c r="Q32" s="48" t="s">
        <v>214</v>
      </c>
      <c r="R32" s="48" t="s">
        <v>215</v>
      </c>
      <c r="S32" s="48" t="s">
        <v>216</v>
      </c>
      <c r="T32" s="48" t="s">
        <v>217</v>
      </c>
      <c r="U32" s="48" t="s">
        <v>218</v>
      </c>
      <c r="V32" s="48" t="s">
        <v>280</v>
      </c>
      <c r="W32" s="48" t="s">
        <v>281</v>
      </c>
      <c r="X32" s="48" t="s">
        <v>315</v>
      </c>
      <c r="Y32" s="48" t="s">
        <v>286</v>
      </c>
      <c r="Z32" s="48" t="s">
        <v>288</v>
      </c>
    </row>
    <row r="33" spans="1:26" s="41" customFormat="1" ht="18" customHeight="1" x14ac:dyDescent="0.15">
      <c r="A33" s="24" t="s">
        <v>416</v>
      </c>
      <c r="B33" s="40" t="e">
        <f>B4/B$19*100</f>
        <v>#DIV/0!</v>
      </c>
      <c r="C33" s="40" t="e">
        <f t="shared" ref="C33:Z47" si="3">C4/C$19*100</f>
        <v>#DIV/0!</v>
      </c>
      <c r="D33" s="40">
        <f t="shared" si="3"/>
        <v>2.6501708221134379</v>
      </c>
      <c r="E33" s="40">
        <f t="shared" si="3"/>
        <v>2.1250530118982658</v>
      </c>
      <c r="F33" s="40">
        <f t="shared" si="3"/>
        <v>2.0108230654943196</v>
      </c>
      <c r="G33" s="40">
        <f t="shared" si="3"/>
        <v>2.5695847374691052</v>
      </c>
      <c r="H33" s="40">
        <f t="shared" si="3"/>
        <v>2.5287094726644059</v>
      </c>
      <c r="I33" s="40">
        <f t="shared" si="3"/>
        <v>2.5205857107014356</v>
      </c>
      <c r="J33" s="40">
        <f t="shared" si="3"/>
        <v>2.4424761760732774</v>
      </c>
      <c r="K33" s="40">
        <f t="shared" si="3"/>
        <v>2.3865975190608997</v>
      </c>
      <c r="L33" s="40">
        <f t="shared" si="3"/>
        <v>2.1490479419848705</v>
      </c>
      <c r="M33" s="40">
        <f t="shared" si="3"/>
        <v>1.9580187750507363</v>
      </c>
      <c r="N33" s="40">
        <f t="shared" si="3"/>
        <v>1.7871693652934586</v>
      </c>
      <c r="O33" s="40">
        <f t="shared" si="3"/>
        <v>1.738921973186081</v>
      </c>
      <c r="P33" s="40">
        <f t="shared" si="3"/>
        <v>1.5934902992637472</v>
      </c>
      <c r="Q33" s="40">
        <f t="shared" si="3"/>
        <v>1.7381109337532323</v>
      </c>
      <c r="R33" s="40">
        <f t="shared" si="3"/>
        <v>1.7361844111369127</v>
      </c>
      <c r="S33" s="40">
        <f t="shared" si="3"/>
        <v>2.0788531662815393</v>
      </c>
      <c r="T33" s="40">
        <f t="shared" si="3"/>
        <v>2.0841876415819458</v>
      </c>
      <c r="U33" s="40">
        <f t="shared" si="3"/>
        <v>1.9446368999227064</v>
      </c>
      <c r="V33" s="40">
        <f t="shared" si="3"/>
        <v>1.4782795387747694</v>
      </c>
      <c r="W33" s="40">
        <f t="shared" si="3"/>
        <v>1.4997854382939515</v>
      </c>
      <c r="X33" s="40">
        <f t="shared" si="3"/>
        <v>1.9074805290857964</v>
      </c>
      <c r="Y33" s="40">
        <f t="shared" si="3"/>
        <v>1.8645619975396346</v>
      </c>
      <c r="Z33" s="40">
        <f t="shared" si="3"/>
        <v>1.5002730260569703</v>
      </c>
    </row>
    <row r="34" spans="1:26" s="41" customFormat="1" ht="18" customHeight="1" x14ac:dyDescent="0.15">
      <c r="A34" s="24" t="s">
        <v>417</v>
      </c>
      <c r="B34" s="40" t="e">
        <f t="shared" ref="B34:L47" si="4">B5/B$19*100</f>
        <v>#DIV/0!</v>
      </c>
      <c r="C34" s="40" t="e">
        <f t="shared" si="4"/>
        <v>#DIV/0!</v>
      </c>
      <c r="D34" s="40">
        <f t="shared" si="4"/>
        <v>23.143933537576579</v>
      </c>
      <c r="E34" s="40">
        <f t="shared" si="4"/>
        <v>15.728299449820529</v>
      </c>
      <c r="F34" s="40">
        <f t="shared" si="4"/>
        <v>14.402210823625621</v>
      </c>
      <c r="G34" s="40">
        <f t="shared" si="4"/>
        <v>21.513363611310627</v>
      </c>
      <c r="H34" s="40">
        <f t="shared" si="4"/>
        <v>21.592968580353116</v>
      </c>
      <c r="I34" s="40">
        <f t="shared" si="4"/>
        <v>19.734600968363562</v>
      </c>
      <c r="J34" s="40">
        <f t="shared" si="4"/>
        <v>20.014653017765507</v>
      </c>
      <c r="K34" s="40">
        <f t="shared" si="4"/>
        <v>23.245459059498646</v>
      </c>
      <c r="L34" s="40">
        <f t="shared" si="4"/>
        <v>18.978109981035214</v>
      </c>
      <c r="M34" s="40">
        <f t="shared" si="3"/>
        <v>17.053511607957237</v>
      </c>
      <c r="N34" s="40">
        <f t="shared" si="3"/>
        <v>17.581821902239213</v>
      </c>
      <c r="O34" s="40">
        <f t="shared" si="3"/>
        <v>14.987752266379722</v>
      </c>
      <c r="P34" s="40">
        <f t="shared" si="3"/>
        <v>13.550241128864526</v>
      </c>
      <c r="Q34" s="40">
        <f t="shared" si="3"/>
        <v>15.155492143555731</v>
      </c>
      <c r="R34" s="40">
        <f t="shared" si="3"/>
        <v>13.788302928482633</v>
      </c>
      <c r="S34" s="40">
        <f t="shared" si="3"/>
        <v>18.459568301120655</v>
      </c>
      <c r="T34" s="40">
        <f t="shared" si="3"/>
        <v>17.547886892629929</v>
      </c>
      <c r="U34" s="40">
        <f t="shared" si="3"/>
        <v>17.288533702847854</v>
      </c>
      <c r="V34" s="40">
        <f t="shared" si="3"/>
        <v>20.772559479076214</v>
      </c>
      <c r="W34" s="40">
        <f t="shared" si="3"/>
        <v>19.513407046529288</v>
      </c>
      <c r="X34" s="40">
        <f t="shared" si="3"/>
        <v>15.277150208255339</v>
      </c>
      <c r="Y34" s="40">
        <f t="shared" si="3"/>
        <v>14.877851315254457</v>
      </c>
      <c r="Z34" s="40">
        <f t="shared" si="3"/>
        <v>18.964790689354693</v>
      </c>
    </row>
    <row r="35" spans="1:26" s="41" customFormat="1" ht="18" customHeight="1" x14ac:dyDescent="0.15">
      <c r="A35" s="24" t="s">
        <v>94</v>
      </c>
      <c r="B35" s="40" t="e">
        <f t="shared" si="4"/>
        <v>#DIV/0!</v>
      </c>
      <c r="C35" s="40" t="e">
        <f t="shared" si="4"/>
        <v>#DIV/0!</v>
      </c>
      <c r="D35" s="40">
        <f t="shared" si="4"/>
        <v>10.653950025231001</v>
      </c>
      <c r="E35" s="40">
        <f t="shared" si="4"/>
        <v>10.173617989645784</v>
      </c>
      <c r="F35" s="40">
        <f t="shared" si="4"/>
        <v>12.919465554253259</v>
      </c>
      <c r="G35" s="40">
        <f t="shared" si="4"/>
        <v>14.320579115139495</v>
      </c>
      <c r="H35" s="40">
        <f t="shared" si="4"/>
        <v>14.53014599027845</v>
      </c>
      <c r="I35" s="40">
        <f t="shared" si="4"/>
        <v>15.39845912758892</v>
      </c>
      <c r="J35" s="40">
        <f t="shared" si="4"/>
        <v>15.771490581808594</v>
      </c>
      <c r="K35" s="40">
        <f t="shared" si="4"/>
        <v>16.388036897609503</v>
      </c>
      <c r="L35" s="40">
        <f t="shared" si="4"/>
        <v>17.164373439729985</v>
      </c>
      <c r="M35" s="40">
        <f t="shared" si="3"/>
        <v>14.961964276893386</v>
      </c>
      <c r="N35" s="40">
        <f t="shared" si="3"/>
        <v>15.16292414118799</v>
      </c>
      <c r="O35" s="40">
        <f t="shared" si="3"/>
        <v>15.890328050271274</v>
      </c>
      <c r="P35" s="40">
        <f t="shared" si="3"/>
        <v>18.098471604241229</v>
      </c>
      <c r="Q35" s="40">
        <f t="shared" si="3"/>
        <v>22.03198436229275</v>
      </c>
      <c r="R35" s="40">
        <f t="shared" si="3"/>
        <v>23.634548794361177</v>
      </c>
      <c r="S35" s="40">
        <f t="shared" si="3"/>
        <v>26.451741087528553</v>
      </c>
      <c r="T35" s="40">
        <f t="shared" si="3"/>
        <v>27.663342723118951</v>
      </c>
      <c r="U35" s="40">
        <f t="shared" si="3"/>
        <v>27.583070681666179</v>
      </c>
      <c r="V35" s="40">
        <f t="shared" si="3"/>
        <v>24.232118004526576</v>
      </c>
      <c r="W35" s="40">
        <f t="shared" si="3"/>
        <v>28.729306858364261</v>
      </c>
      <c r="X35" s="40">
        <f t="shared" si="3"/>
        <v>32.991516350256028</v>
      </c>
      <c r="Y35" s="40">
        <f t="shared" si="3"/>
        <v>30.572670155028536</v>
      </c>
      <c r="Z35" s="40">
        <f t="shared" si="3"/>
        <v>25.970185495641751</v>
      </c>
    </row>
    <row r="36" spans="1:26" s="41" customFormat="1" ht="18" customHeight="1" x14ac:dyDescent="0.15">
      <c r="A36" s="24" t="s">
        <v>103</v>
      </c>
      <c r="B36" s="40" t="e">
        <f t="shared" si="4"/>
        <v>#DIV/0!</v>
      </c>
      <c r="C36" s="40" t="e">
        <f t="shared" si="4"/>
        <v>#DIV/0!</v>
      </c>
      <c r="D36" s="40">
        <f t="shared" si="4"/>
        <v>7.4336535905095271</v>
      </c>
      <c r="E36" s="40">
        <f t="shared" si="4"/>
        <v>6.2621981003682405</v>
      </c>
      <c r="F36" s="40">
        <f t="shared" si="4"/>
        <v>6.555540852206132</v>
      </c>
      <c r="G36" s="40">
        <f t="shared" si="4"/>
        <v>7.8213744002812255</v>
      </c>
      <c r="H36" s="40">
        <f t="shared" si="4"/>
        <v>9.9966175021297197</v>
      </c>
      <c r="I36" s="40">
        <f t="shared" si="4"/>
        <v>7.8884085840972311</v>
      </c>
      <c r="J36" s="40">
        <f t="shared" si="4"/>
        <v>7.9325143720149844</v>
      </c>
      <c r="K36" s="40">
        <f t="shared" si="4"/>
        <v>7.1971449932309621</v>
      </c>
      <c r="L36" s="40">
        <f t="shared" si="4"/>
        <v>6.7475254221068122</v>
      </c>
      <c r="M36" s="40">
        <f t="shared" si="3"/>
        <v>6.4315123913525953</v>
      </c>
      <c r="N36" s="40">
        <f t="shared" si="3"/>
        <v>6.4580825981105026</v>
      </c>
      <c r="O36" s="40">
        <f t="shared" si="3"/>
        <v>7.3631471318476347</v>
      </c>
      <c r="P36" s="40">
        <f t="shared" si="3"/>
        <v>6.4120897613935108</v>
      </c>
      <c r="Q36" s="40">
        <f t="shared" si="3"/>
        <v>6.6395455902492726</v>
      </c>
      <c r="R36" s="40">
        <f t="shared" si="3"/>
        <v>8.1367243391269675</v>
      </c>
      <c r="S36" s="40">
        <f t="shared" si="3"/>
        <v>9.9487466106562294</v>
      </c>
      <c r="T36" s="40">
        <f t="shared" si="3"/>
        <v>9.0813423134565969</v>
      </c>
      <c r="U36" s="40">
        <f t="shared" si="3"/>
        <v>9.3779060220987844</v>
      </c>
      <c r="V36" s="40">
        <f t="shared" si="3"/>
        <v>7.9957188393394745</v>
      </c>
      <c r="W36" s="40">
        <f t="shared" si="3"/>
        <v>8.1540366782548315</v>
      </c>
      <c r="X36" s="40">
        <f t="shared" si="3"/>
        <v>8.3393656133479652</v>
      </c>
      <c r="Y36" s="40">
        <f t="shared" si="3"/>
        <v>8.1245495836735433</v>
      </c>
      <c r="Z36" s="40">
        <f t="shared" si="3"/>
        <v>6.5746825722148765</v>
      </c>
    </row>
    <row r="37" spans="1:26" s="41" customFormat="1" ht="18" customHeight="1" x14ac:dyDescent="0.15">
      <c r="A37" s="24" t="s">
        <v>418</v>
      </c>
      <c r="B37" s="40" t="e">
        <f t="shared" si="4"/>
        <v>#DIV/0!</v>
      </c>
      <c r="C37" s="40" t="e">
        <f t="shared" si="4"/>
        <v>#DIV/0!</v>
      </c>
      <c r="D37" s="40">
        <f t="shared" si="4"/>
        <v>7.9506051847681239E-3</v>
      </c>
      <c r="E37" s="40">
        <f t="shared" si="4"/>
        <v>6.5080374262213841E-3</v>
      </c>
      <c r="F37" s="40">
        <f t="shared" si="4"/>
        <v>6.1438995803243983E-3</v>
      </c>
      <c r="G37" s="40">
        <f t="shared" si="4"/>
        <v>7.9420016882178462E-3</v>
      </c>
      <c r="H37" s="40">
        <f t="shared" si="4"/>
        <v>7.5166619339535963E-4</v>
      </c>
      <c r="I37" s="40">
        <f t="shared" si="4"/>
        <v>7.45265904245585E-3</v>
      </c>
      <c r="J37" s="40">
        <f t="shared" si="4"/>
        <v>8.3994285936168436E-3</v>
      </c>
      <c r="K37" s="40">
        <f t="shared" si="4"/>
        <v>1.7560495908404455E-2</v>
      </c>
      <c r="L37" s="40">
        <f t="shared" si="4"/>
        <v>8.9624946284843545E-3</v>
      </c>
      <c r="M37" s="40">
        <f t="shared" si="3"/>
        <v>5.4736793770128425E-2</v>
      </c>
      <c r="N37" s="40">
        <f t="shared" si="3"/>
        <v>4.4887754083425886E-2</v>
      </c>
      <c r="O37" s="40">
        <f t="shared" si="3"/>
        <v>4.2123419623125158E-2</v>
      </c>
      <c r="P37" s="40">
        <f t="shared" si="3"/>
        <v>2.9633279684043251E-2</v>
      </c>
      <c r="Q37" s="40">
        <f t="shared" si="3"/>
        <v>3.7205526711877018E-2</v>
      </c>
      <c r="R37" s="40">
        <f t="shared" si="3"/>
        <v>3.573376257828443E-2</v>
      </c>
      <c r="S37" s="40">
        <f t="shared" si="3"/>
        <v>3.1347255800285842E-2</v>
      </c>
      <c r="T37" s="40">
        <f t="shared" si="3"/>
        <v>2.3788808916848682E-2</v>
      </c>
      <c r="U37" s="40">
        <f t="shared" si="3"/>
        <v>2.1646235237107372E-2</v>
      </c>
      <c r="V37" s="40">
        <f t="shared" si="3"/>
        <v>0.11159487167177276</v>
      </c>
      <c r="W37" s="40">
        <f t="shared" si="3"/>
        <v>0.20613534719170745</v>
      </c>
      <c r="X37" s="40">
        <f t="shared" si="3"/>
        <v>0.30616182389757296</v>
      </c>
      <c r="Y37" s="40">
        <f t="shared" si="3"/>
        <v>4.3677779334825681E-2</v>
      </c>
      <c r="Z37" s="40">
        <f t="shared" si="3"/>
        <v>1.4115432411095615E-2</v>
      </c>
    </row>
    <row r="38" spans="1:26" s="41" customFormat="1" ht="18" customHeight="1" x14ac:dyDescent="0.15">
      <c r="A38" s="24" t="s">
        <v>105</v>
      </c>
      <c r="B38" s="40" t="e">
        <f t="shared" si="4"/>
        <v>#DIV/0!</v>
      </c>
      <c r="C38" s="40" t="e">
        <f t="shared" si="4"/>
        <v>#DIV/0!</v>
      </c>
      <c r="D38" s="40">
        <f t="shared" si="4"/>
        <v>8.0864608611177626</v>
      </c>
      <c r="E38" s="40">
        <f t="shared" si="4"/>
        <v>8.796381388157231</v>
      </c>
      <c r="F38" s="40">
        <f t="shared" si="4"/>
        <v>8.7027199796113557</v>
      </c>
      <c r="G38" s="40">
        <f t="shared" si="4"/>
        <v>14.120271416822721</v>
      </c>
      <c r="H38" s="40">
        <f t="shared" si="4"/>
        <v>9.1298837422954229</v>
      </c>
      <c r="I38" s="40">
        <f t="shared" si="4"/>
        <v>6.8228189572343929</v>
      </c>
      <c r="J38" s="40">
        <f t="shared" si="4"/>
        <v>7.3760879916782303</v>
      </c>
      <c r="K38" s="40">
        <f t="shared" si="4"/>
        <v>7.4333094083703992</v>
      </c>
      <c r="L38" s="40">
        <f t="shared" si="4"/>
        <v>9.9262480549822349</v>
      </c>
      <c r="M38" s="40">
        <f t="shared" si="3"/>
        <v>6.9224563827589014</v>
      </c>
      <c r="N38" s="40">
        <f t="shared" si="3"/>
        <v>6.1128763681479015</v>
      </c>
      <c r="O38" s="40">
        <f t="shared" si="3"/>
        <v>4.7752519253330776</v>
      </c>
      <c r="P38" s="40">
        <f t="shared" si="3"/>
        <v>5.5903906767103235</v>
      </c>
      <c r="Q38" s="40">
        <f t="shared" si="3"/>
        <v>6.507601598129745</v>
      </c>
      <c r="R38" s="40">
        <f t="shared" si="3"/>
        <v>9.4544022529495919</v>
      </c>
      <c r="S38" s="40">
        <f t="shared" si="3"/>
        <v>3.1161301040511837</v>
      </c>
      <c r="T38" s="40">
        <f t="shared" si="3"/>
        <v>2.874552058553324</v>
      </c>
      <c r="U38" s="40">
        <f t="shared" si="3"/>
        <v>3.2160178135900712</v>
      </c>
      <c r="V38" s="40">
        <f t="shared" si="3"/>
        <v>3.2101822598733682</v>
      </c>
      <c r="W38" s="40">
        <f t="shared" si="3"/>
        <v>2.6649646013099351</v>
      </c>
      <c r="X38" s="40">
        <f t="shared" si="3"/>
        <v>2.8469091070877868</v>
      </c>
      <c r="Y38" s="40">
        <f t="shared" si="3"/>
        <v>4.1630404974371622</v>
      </c>
      <c r="Z38" s="40">
        <f t="shared" si="3"/>
        <v>2.2870094703058745</v>
      </c>
    </row>
    <row r="39" spans="1:26" s="41" customFormat="1" ht="18" customHeight="1" x14ac:dyDescent="0.15">
      <c r="A39" s="24" t="s">
        <v>106</v>
      </c>
      <c r="B39" s="40" t="e">
        <f t="shared" si="4"/>
        <v>#DIV/0!</v>
      </c>
      <c r="C39" s="40" t="e">
        <f t="shared" si="4"/>
        <v>#DIV/0!</v>
      </c>
      <c r="D39" s="40">
        <f t="shared" si="4"/>
        <v>1.2892033794939755</v>
      </c>
      <c r="E39" s="40">
        <f t="shared" si="4"/>
        <v>1.4443730864760835</v>
      </c>
      <c r="F39" s="40">
        <f t="shared" si="4"/>
        <v>1.4034171984378041</v>
      </c>
      <c r="G39" s="40">
        <f t="shared" si="4"/>
        <v>1.6096224077284789</v>
      </c>
      <c r="H39" s="40">
        <f t="shared" si="4"/>
        <v>1.3565904421467587</v>
      </c>
      <c r="I39" s="40">
        <f t="shared" si="4"/>
        <v>1.6513967508415377</v>
      </c>
      <c r="J39" s="40">
        <f t="shared" si="4"/>
        <v>1.6366623818000119</v>
      </c>
      <c r="K39" s="40">
        <f t="shared" si="4"/>
        <v>1.4516029822184942</v>
      </c>
      <c r="L39" s="40">
        <f t="shared" si="4"/>
        <v>1.5745649187348343</v>
      </c>
      <c r="M39" s="40">
        <f t="shared" si="3"/>
        <v>1.3646802793785435</v>
      </c>
      <c r="N39" s="40">
        <f t="shared" si="3"/>
        <v>1.2682324373138452</v>
      </c>
      <c r="O39" s="40">
        <f t="shared" si="3"/>
        <v>1.4805250720856149</v>
      </c>
      <c r="P39" s="40">
        <f t="shared" si="3"/>
        <v>1.1643473717269834</v>
      </c>
      <c r="Q39" s="40">
        <f t="shared" si="3"/>
        <v>1.8897962922063798</v>
      </c>
      <c r="R39" s="40">
        <f t="shared" si="3"/>
        <v>2.0403428682006899</v>
      </c>
      <c r="S39" s="40">
        <f t="shared" si="3"/>
        <v>2.289873208489722</v>
      </c>
      <c r="T39" s="40">
        <f t="shared" si="3"/>
        <v>1.5602051556615542</v>
      </c>
      <c r="U39" s="40">
        <f t="shared" si="3"/>
        <v>1.6157783233278735</v>
      </c>
      <c r="V39" s="40">
        <f t="shared" si="3"/>
        <v>1.2644229405349403</v>
      </c>
      <c r="W39" s="40">
        <f t="shared" si="3"/>
        <v>1.5084069338821762</v>
      </c>
      <c r="X39" s="40">
        <f t="shared" si="3"/>
        <v>1.3776436231032574</v>
      </c>
      <c r="Y39" s="40">
        <f t="shared" si="3"/>
        <v>1.4610510211275314</v>
      </c>
      <c r="Z39" s="40">
        <f t="shared" si="3"/>
        <v>1.2112160813378954</v>
      </c>
    </row>
    <row r="40" spans="1:26" s="41" customFormat="1" ht="18" customHeight="1" x14ac:dyDescent="0.15">
      <c r="A40" s="24" t="s">
        <v>419</v>
      </c>
      <c r="B40" s="40" t="e">
        <f t="shared" si="4"/>
        <v>#DIV/0!</v>
      </c>
      <c r="C40" s="40" t="e">
        <f t="shared" si="4"/>
        <v>#DIV/0!</v>
      </c>
      <c r="D40" s="40">
        <f t="shared" si="4"/>
        <v>16.026588863543274</v>
      </c>
      <c r="E40" s="40">
        <f t="shared" si="4"/>
        <v>12.087141905968156</v>
      </c>
      <c r="F40" s="40">
        <f t="shared" si="4"/>
        <v>12.638579068311762</v>
      </c>
      <c r="G40" s="40">
        <f t="shared" si="4"/>
        <v>11.337814994759581</v>
      </c>
      <c r="H40" s="40">
        <f t="shared" si="4"/>
        <v>14.800390866420566</v>
      </c>
      <c r="I40" s="40">
        <f t="shared" si="4"/>
        <v>12.3191449570307</v>
      </c>
      <c r="J40" s="40">
        <f t="shared" si="4"/>
        <v>16.696735667325406</v>
      </c>
      <c r="K40" s="40">
        <f t="shared" si="4"/>
        <v>16.218602366922003</v>
      </c>
      <c r="L40" s="40">
        <f t="shared" si="4"/>
        <v>19.462912847561217</v>
      </c>
      <c r="M40" s="40">
        <f t="shared" si="3"/>
        <v>29.359897810736967</v>
      </c>
      <c r="N40" s="40">
        <f t="shared" si="3"/>
        <v>19.923612882171884</v>
      </c>
      <c r="O40" s="40">
        <f t="shared" si="3"/>
        <v>28.127747089125304</v>
      </c>
      <c r="P40" s="40">
        <f t="shared" si="3"/>
        <v>34.027361600480795</v>
      </c>
      <c r="Q40" s="40">
        <f t="shared" si="3"/>
        <v>21.8797464465122</v>
      </c>
      <c r="R40" s="40">
        <f t="shared" si="3"/>
        <v>14.644612154903477</v>
      </c>
      <c r="S40" s="40">
        <f t="shared" si="3"/>
        <v>12.248554102608626</v>
      </c>
      <c r="T40" s="40">
        <f t="shared" si="3"/>
        <v>12.447509475976954</v>
      </c>
      <c r="U40" s="40">
        <f t="shared" si="3"/>
        <v>11.975173910779866</v>
      </c>
      <c r="V40" s="40">
        <f t="shared" si="3"/>
        <v>13.562788817616411</v>
      </c>
      <c r="W40" s="40">
        <f t="shared" si="3"/>
        <v>12.363455289651206</v>
      </c>
      <c r="X40" s="40">
        <f t="shared" si="3"/>
        <v>11.222662944725933</v>
      </c>
      <c r="Y40" s="40">
        <f t="shared" si="3"/>
        <v>11.365168470572742</v>
      </c>
      <c r="Z40" s="40">
        <f t="shared" si="3"/>
        <v>11.823575365358371</v>
      </c>
    </row>
    <row r="41" spans="1:26" s="41" customFormat="1" ht="18" customHeight="1" x14ac:dyDescent="0.15">
      <c r="A41" s="24" t="s">
        <v>108</v>
      </c>
      <c r="B41" s="40" t="e">
        <f t="shared" si="4"/>
        <v>#DIV/0!</v>
      </c>
      <c r="C41" s="40" t="e">
        <f t="shared" si="4"/>
        <v>#DIV/0!</v>
      </c>
      <c r="D41" s="40">
        <f t="shared" si="4"/>
        <v>4.2611535053244713</v>
      </c>
      <c r="E41" s="40">
        <f t="shared" si="4"/>
        <v>2.8902301485191355</v>
      </c>
      <c r="F41" s="40">
        <f t="shared" si="4"/>
        <v>2.8577009842842198</v>
      </c>
      <c r="G41" s="40">
        <f t="shared" si="4"/>
        <v>3.4706981366675271</v>
      </c>
      <c r="H41" s="40">
        <f t="shared" si="4"/>
        <v>3.3376484540731957</v>
      </c>
      <c r="I41" s="40">
        <f t="shared" si="4"/>
        <v>4.3433936195194578</v>
      </c>
      <c r="J41" s="40">
        <f t="shared" si="4"/>
        <v>3.5496475714206888</v>
      </c>
      <c r="K41" s="40">
        <f t="shared" si="4"/>
        <v>3.3338164895191009</v>
      </c>
      <c r="L41" s="40">
        <f t="shared" si="4"/>
        <v>3.8907348601473566</v>
      </c>
      <c r="M41" s="40">
        <f t="shared" si="3"/>
        <v>3.4712380499160598</v>
      </c>
      <c r="N41" s="40">
        <f t="shared" si="3"/>
        <v>3.6519927211198624</v>
      </c>
      <c r="O41" s="40">
        <f t="shared" si="3"/>
        <v>3.0106932263811057</v>
      </c>
      <c r="P41" s="40">
        <f t="shared" si="3"/>
        <v>2.8367158493796825</v>
      </c>
      <c r="Q41" s="40">
        <f t="shared" si="3"/>
        <v>3.3221253498064622</v>
      </c>
      <c r="R41" s="40">
        <f t="shared" si="3"/>
        <v>3.1779226186287617</v>
      </c>
      <c r="S41" s="40">
        <f t="shared" si="3"/>
        <v>3.9312631065756607</v>
      </c>
      <c r="T41" s="40">
        <f t="shared" si="3"/>
        <v>4.1308161406967105</v>
      </c>
      <c r="U41" s="40">
        <f t="shared" si="3"/>
        <v>4.4621881720645424</v>
      </c>
      <c r="V41" s="40">
        <f t="shared" si="3"/>
        <v>3.9022282548210474</v>
      </c>
      <c r="W41" s="40">
        <f t="shared" si="3"/>
        <v>4.1050736791948585</v>
      </c>
      <c r="X41" s="40">
        <f t="shared" si="3"/>
        <v>4.0944957016727246</v>
      </c>
      <c r="Y41" s="40">
        <f t="shared" si="3"/>
        <v>5.0383887001758314</v>
      </c>
      <c r="Z41" s="40">
        <f t="shared" si="3"/>
        <v>4.7706035953391375</v>
      </c>
    </row>
    <row r="42" spans="1:26" s="41" customFormat="1" ht="18" customHeight="1" x14ac:dyDescent="0.15">
      <c r="A42" s="24" t="s">
        <v>109</v>
      </c>
      <c r="B42" s="40" t="e">
        <f t="shared" si="4"/>
        <v>#DIV/0!</v>
      </c>
      <c r="C42" s="40" t="e">
        <f t="shared" si="4"/>
        <v>#DIV/0!</v>
      </c>
      <c r="D42" s="40">
        <f t="shared" si="4"/>
        <v>17.258863128361476</v>
      </c>
      <c r="E42" s="40">
        <f t="shared" si="4"/>
        <v>33.676894536180754</v>
      </c>
      <c r="F42" s="40">
        <f t="shared" si="4"/>
        <v>31.597777973822438</v>
      </c>
      <c r="G42" s="40">
        <f t="shared" si="4"/>
        <v>14.041502383685481</v>
      </c>
      <c r="H42" s="40">
        <f t="shared" si="4"/>
        <v>11.271151051497485</v>
      </c>
      <c r="I42" s="40">
        <f t="shared" si="4"/>
        <v>17.39243713802626</v>
      </c>
      <c r="J42" s="40">
        <f t="shared" si="4"/>
        <v>12.288241413065915</v>
      </c>
      <c r="K42" s="40">
        <f t="shared" si="4"/>
        <v>10.53592887164791</v>
      </c>
      <c r="L42" s="40">
        <f t="shared" si="4"/>
        <v>9.8019325494064411</v>
      </c>
      <c r="M42" s="40">
        <f t="shared" si="3"/>
        <v>9.011759974897954</v>
      </c>
      <c r="N42" s="40">
        <f t="shared" si="3"/>
        <v>10.490037638058448</v>
      </c>
      <c r="O42" s="40">
        <f t="shared" si="3"/>
        <v>9.3832412673759116</v>
      </c>
      <c r="P42" s="40">
        <f t="shared" si="3"/>
        <v>8.6260133633448675</v>
      </c>
      <c r="Q42" s="40">
        <f t="shared" si="3"/>
        <v>12.278493581376877</v>
      </c>
      <c r="R42" s="40">
        <f t="shared" si="3"/>
        <v>13.191622393451082</v>
      </c>
      <c r="S42" s="40">
        <f t="shared" si="3"/>
        <v>9.3769409419370362</v>
      </c>
      <c r="T42" s="40">
        <f t="shared" si="3"/>
        <v>9.1933707707939138</v>
      </c>
      <c r="U42" s="40">
        <f t="shared" si="3"/>
        <v>9.102712487534891</v>
      </c>
      <c r="V42" s="40">
        <f t="shared" si="3"/>
        <v>12.164277454260455</v>
      </c>
      <c r="W42" s="40">
        <f t="shared" si="3"/>
        <v>9.5781622838661118</v>
      </c>
      <c r="X42" s="40">
        <f t="shared" si="3"/>
        <v>10.447683426847068</v>
      </c>
      <c r="Y42" s="40">
        <f t="shared" si="3"/>
        <v>11.590538227795649</v>
      </c>
      <c r="Z42" s="40">
        <f t="shared" si="3"/>
        <v>17.787669713026482</v>
      </c>
    </row>
    <row r="43" spans="1:26" s="41" customFormat="1" ht="18" customHeight="1" x14ac:dyDescent="0.15">
      <c r="A43" s="24" t="s">
        <v>420</v>
      </c>
      <c r="B43" s="40" t="e">
        <f t="shared" si="4"/>
        <v>#DIV/0!</v>
      </c>
      <c r="C43" s="40" t="e">
        <f t="shared" si="4"/>
        <v>#DIV/0!</v>
      </c>
      <c r="D43" s="40">
        <f t="shared" si="4"/>
        <v>0.9104949611011427</v>
      </c>
      <c r="E43" s="40">
        <f t="shared" si="4"/>
        <v>0.3288883199322592</v>
      </c>
      <c r="F43" s="40">
        <f t="shared" si="4"/>
        <v>1.102751206724892E-2</v>
      </c>
      <c r="G43" s="40">
        <f t="shared" si="4"/>
        <v>2.473738230756378E-3</v>
      </c>
      <c r="H43" s="40">
        <f t="shared" si="4"/>
        <v>6.3474034108941483E-3</v>
      </c>
      <c r="I43" s="40">
        <f t="shared" si="4"/>
        <v>0</v>
      </c>
      <c r="J43" s="40">
        <f t="shared" si="4"/>
        <v>1.2875036530361583E-3</v>
      </c>
      <c r="K43" s="40">
        <f t="shared" si="4"/>
        <v>0.71382930771092046</v>
      </c>
      <c r="L43" s="40">
        <f t="shared" si="4"/>
        <v>5.7198015000676325E-2</v>
      </c>
      <c r="M43" s="40">
        <f t="shared" si="3"/>
        <v>3.4438783496934951E-3</v>
      </c>
      <c r="N43" s="40">
        <f t="shared" si="3"/>
        <v>2.0180419918555341E-2</v>
      </c>
      <c r="O43" s="40">
        <f t="shared" si="3"/>
        <v>1.1729841814248363</v>
      </c>
      <c r="P43" s="40">
        <f t="shared" si="3"/>
        <v>0</v>
      </c>
      <c r="Q43" s="40">
        <f t="shared" si="3"/>
        <v>0</v>
      </c>
      <c r="R43" s="40">
        <f t="shared" si="3"/>
        <v>0</v>
      </c>
      <c r="S43" s="40">
        <f t="shared" si="3"/>
        <v>0</v>
      </c>
      <c r="T43" s="40">
        <f t="shared" si="3"/>
        <v>0</v>
      </c>
      <c r="U43" s="40">
        <f t="shared" si="3"/>
        <v>0</v>
      </c>
      <c r="V43" s="40">
        <f t="shared" si="3"/>
        <v>0</v>
      </c>
      <c r="W43" s="40">
        <f t="shared" si="3"/>
        <v>0</v>
      </c>
      <c r="X43" s="40">
        <f t="shared" si="3"/>
        <v>5.0953664138550653E-2</v>
      </c>
      <c r="Y43" s="40">
        <f t="shared" si="3"/>
        <v>0</v>
      </c>
      <c r="Z43" s="40">
        <f t="shared" si="3"/>
        <v>0</v>
      </c>
    </row>
    <row r="44" spans="1:26" s="41" customFormat="1" ht="18" customHeight="1" x14ac:dyDescent="0.15">
      <c r="A44" s="24" t="s">
        <v>111</v>
      </c>
      <c r="B44" s="40" t="e">
        <f t="shared" si="4"/>
        <v>#DIV/0!</v>
      </c>
      <c r="C44" s="40" t="e">
        <f t="shared" si="4"/>
        <v>#DIV/0!</v>
      </c>
      <c r="D44" s="40">
        <f t="shared" si="4"/>
        <v>8.2775767204425819</v>
      </c>
      <c r="E44" s="40">
        <f t="shared" si="4"/>
        <v>6.4804140256073399</v>
      </c>
      <c r="F44" s="40">
        <f t="shared" si="4"/>
        <v>6.8945930883055162</v>
      </c>
      <c r="G44" s="40">
        <f t="shared" si="4"/>
        <v>9.1847730562167857</v>
      </c>
      <c r="H44" s="40">
        <f t="shared" si="4"/>
        <v>11.448794828536588</v>
      </c>
      <c r="I44" s="40">
        <f t="shared" si="4"/>
        <v>11.921301527554046</v>
      </c>
      <c r="J44" s="40">
        <f t="shared" si="4"/>
        <v>12.281803894800733</v>
      </c>
      <c r="K44" s="40">
        <f t="shared" si="4"/>
        <v>11.078111608302759</v>
      </c>
      <c r="L44" s="40">
        <f t="shared" si="4"/>
        <v>10.238389474681874</v>
      </c>
      <c r="M44" s="40">
        <f t="shared" si="3"/>
        <v>9.4067797789377963</v>
      </c>
      <c r="N44" s="40">
        <f t="shared" si="3"/>
        <v>17.498181772354915</v>
      </c>
      <c r="O44" s="40">
        <f t="shared" si="3"/>
        <v>12.027284396966314</v>
      </c>
      <c r="P44" s="40">
        <f t="shared" si="3"/>
        <v>8.0712450649102951</v>
      </c>
      <c r="Q44" s="40">
        <f t="shared" si="3"/>
        <v>8.5198981754054728</v>
      </c>
      <c r="R44" s="40">
        <f t="shared" si="3"/>
        <v>10.159603476180424</v>
      </c>
      <c r="S44" s="40">
        <f t="shared" si="3"/>
        <v>12.066982114950513</v>
      </c>
      <c r="T44" s="40">
        <f t="shared" si="3"/>
        <v>13.392998018613273</v>
      </c>
      <c r="U44" s="40">
        <f t="shared" si="3"/>
        <v>13.412335750930126</v>
      </c>
      <c r="V44" s="40">
        <f t="shared" si="3"/>
        <v>11.30582953950497</v>
      </c>
      <c r="W44" s="40">
        <f t="shared" si="3"/>
        <v>11.677265843461669</v>
      </c>
      <c r="X44" s="40">
        <f t="shared" si="3"/>
        <v>11.137977007581981</v>
      </c>
      <c r="Y44" s="40">
        <f t="shared" si="3"/>
        <v>10.898502252060087</v>
      </c>
      <c r="Z44" s="40">
        <f t="shared" si="3"/>
        <v>9.0958785589528528</v>
      </c>
    </row>
    <row r="45" spans="1:26" s="41" customFormat="1" ht="18" customHeight="1" x14ac:dyDescent="0.15">
      <c r="A45" s="24" t="s">
        <v>81</v>
      </c>
      <c r="B45" s="40" t="e">
        <f t="shared" si="4"/>
        <v>#DIV/0!</v>
      </c>
      <c r="C45" s="40" t="e">
        <f t="shared" si="4"/>
        <v>#DIV/0!</v>
      </c>
      <c r="D45" s="40">
        <f t="shared" si="4"/>
        <v>0</v>
      </c>
      <c r="E45" s="40">
        <f t="shared" si="4"/>
        <v>0</v>
      </c>
      <c r="F45" s="40">
        <f t="shared" si="4"/>
        <v>0</v>
      </c>
      <c r="G45" s="40">
        <f t="shared" si="4"/>
        <v>0</v>
      </c>
      <c r="H45" s="40">
        <f t="shared" si="4"/>
        <v>0</v>
      </c>
      <c r="I45" s="40">
        <f t="shared" si="4"/>
        <v>0</v>
      </c>
      <c r="J45" s="40">
        <f t="shared" si="4"/>
        <v>0</v>
      </c>
      <c r="K45" s="40">
        <f t="shared" si="4"/>
        <v>0</v>
      </c>
      <c r="L45" s="40">
        <f t="shared" si="4"/>
        <v>0</v>
      </c>
      <c r="M45" s="40">
        <f t="shared" si="3"/>
        <v>0</v>
      </c>
      <c r="N45" s="40">
        <f t="shared" si="3"/>
        <v>0</v>
      </c>
      <c r="O45" s="40">
        <f t="shared" si="3"/>
        <v>0</v>
      </c>
      <c r="P45" s="40">
        <f t="shared" si="3"/>
        <v>0</v>
      </c>
      <c r="Q45" s="40">
        <f t="shared" si="3"/>
        <v>0</v>
      </c>
      <c r="R45" s="40">
        <f t="shared" si="3"/>
        <v>0</v>
      </c>
      <c r="S45" s="40">
        <f t="shared" si="3"/>
        <v>0</v>
      </c>
      <c r="T45" s="40">
        <f t="shared" si="3"/>
        <v>0</v>
      </c>
      <c r="U45" s="40">
        <f t="shared" si="3"/>
        <v>0</v>
      </c>
      <c r="V45" s="40">
        <f t="shared" si="3"/>
        <v>0</v>
      </c>
      <c r="W45" s="40">
        <f t="shared" si="3"/>
        <v>0</v>
      </c>
      <c r="X45" s="40">
        <f t="shared" si="3"/>
        <v>0</v>
      </c>
      <c r="Y45" s="40">
        <f t="shared" si="3"/>
        <v>0</v>
      </c>
      <c r="Z45" s="40">
        <f t="shared" si="3"/>
        <v>0</v>
      </c>
    </row>
    <row r="46" spans="1:26" s="41" customFormat="1" ht="18" customHeight="1" x14ac:dyDescent="0.15">
      <c r="A46" s="24" t="s">
        <v>113</v>
      </c>
      <c r="B46" s="40" t="e">
        <f t="shared" si="4"/>
        <v>#DIV/0!</v>
      </c>
      <c r="C46" s="40" t="e">
        <f t="shared" si="4"/>
        <v>#DIV/0!</v>
      </c>
      <c r="D46" s="40">
        <f t="shared" si="4"/>
        <v>0</v>
      </c>
      <c r="E46" s="40">
        <f t="shared" si="4"/>
        <v>0</v>
      </c>
      <c r="F46" s="40">
        <f t="shared" si="4"/>
        <v>0</v>
      </c>
      <c r="G46" s="40">
        <f t="shared" si="4"/>
        <v>0</v>
      </c>
      <c r="H46" s="40">
        <f t="shared" si="4"/>
        <v>0</v>
      </c>
      <c r="I46" s="40">
        <f t="shared" si="4"/>
        <v>0</v>
      </c>
      <c r="J46" s="40">
        <f t="shared" si="4"/>
        <v>0</v>
      </c>
      <c r="K46" s="40">
        <f t="shared" si="4"/>
        <v>0</v>
      </c>
      <c r="L46" s="40">
        <f t="shared" si="4"/>
        <v>0</v>
      </c>
      <c r="M46" s="40">
        <f t="shared" si="3"/>
        <v>0</v>
      </c>
      <c r="N46" s="40">
        <f t="shared" si="3"/>
        <v>0</v>
      </c>
      <c r="O46" s="40">
        <f t="shared" si="3"/>
        <v>0</v>
      </c>
      <c r="P46" s="40">
        <f t="shared" si="3"/>
        <v>0</v>
      </c>
      <c r="Q46" s="40">
        <f t="shared" si="3"/>
        <v>0</v>
      </c>
      <c r="R46" s="40">
        <f t="shared" si="3"/>
        <v>0</v>
      </c>
      <c r="S46" s="40">
        <f t="shared" si="3"/>
        <v>0</v>
      </c>
      <c r="T46" s="40">
        <f t="shared" si="3"/>
        <v>0</v>
      </c>
      <c r="U46" s="40">
        <f t="shared" si="3"/>
        <v>0</v>
      </c>
      <c r="V46" s="40">
        <f t="shared" si="3"/>
        <v>0</v>
      </c>
      <c r="W46" s="40">
        <f t="shared" si="3"/>
        <v>0</v>
      </c>
      <c r="X46" s="40">
        <f t="shared" si="3"/>
        <v>0</v>
      </c>
      <c r="Y46" s="40">
        <f t="shared" si="3"/>
        <v>0</v>
      </c>
      <c r="Z46" s="40">
        <f t="shared" si="3"/>
        <v>0</v>
      </c>
    </row>
    <row r="47" spans="1:26" s="41" customFormat="1" ht="18" customHeight="1" x14ac:dyDescent="0.15">
      <c r="A47" s="24" t="s">
        <v>112</v>
      </c>
      <c r="B47" s="40" t="e">
        <f t="shared" si="4"/>
        <v>#DIV/0!</v>
      </c>
      <c r="C47" s="40" t="e">
        <f t="shared" si="4"/>
        <v>#DIV/0!</v>
      </c>
      <c r="D47" s="40">
        <f t="shared" si="4"/>
        <v>0</v>
      </c>
      <c r="E47" s="40">
        <f t="shared" si="4"/>
        <v>0</v>
      </c>
      <c r="F47" s="40">
        <f t="shared" si="4"/>
        <v>0</v>
      </c>
      <c r="G47" s="40">
        <f t="shared" si="4"/>
        <v>0</v>
      </c>
      <c r="H47" s="40">
        <f t="shared" si="4"/>
        <v>0</v>
      </c>
      <c r="I47" s="40">
        <f t="shared" si="4"/>
        <v>0</v>
      </c>
      <c r="J47" s="40">
        <f t="shared" si="4"/>
        <v>0</v>
      </c>
      <c r="K47" s="40">
        <f t="shared" si="4"/>
        <v>0</v>
      </c>
      <c r="L47" s="40">
        <f t="shared" si="4"/>
        <v>0</v>
      </c>
      <c r="M47" s="40">
        <f t="shared" si="3"/>
        <v>0</v>
      </c>
      <c r="N47" s="40">
        <f t="shared" si="3"/>
        <v>0</v>
      </c>
      <c r="O47" s="40">
        <f t="shared" si="3"/>
        <v>0</v>
      </c>
      <c r="P47" s="40">
        <f t="shared" si="3"/>
        <v>0</v>
      </c>
      <c r="Q47" s="40">
        <f t="shared" si="3"/>
        <v>0</v>
      </c>
      <c r="R47" s="40">
        <f t="shared" si="3"/>
        <v>0</v>
      </c>
      <c r="S47" s="40">
        <f t="shared" si="3"/>
        <v>0</v>
      </c>
      <c r="T47" s="40">
        <f t="shared" si="3"/>
        <v>0</v>
      </c>
      <c r="U47" s="40">
        <f t="shared" si="3"/>
        <v>0</v>
      </c>
      <c r="V47" s="40">
        <f t="shared" si="3"/>
        <v>0</v>
      </c>
      <c r="W47" s="40">
        <f t="shared" si="3"/>
        <v>0</v>
      </c>
      <c r="X47" s="40">
        <f t="shared" si="3"/>
        <v>0</v>
      </c>
      <c r="Y47" s="40">
        <f t="shared" si="3"/>
        <v>0</v>
      </c>
      <c r="Z47" s="40">
        <f t="shared" si="3"/>
        <v>0</v>
      </c>
    </row>
    <row r="48" spans="1:26" s="41" customFormat="1" ht="18" customHeight="1" x14ac:dyDescent="0.15">
      <c r="A48" s="24" t="s">
        <v>114</v>
      </c>
      <c r="B48" s="40" t="e">
        <f t="shared" ref="B48:L48" si="5">SUM(B33:B47)</f>
        <v>#DIV/0!</v>
      </c>
      <c r="C48" s="37" t="e">
        <f t="shared" si="5"/>
        <v>#DIV/0!</v>
      </c>
      <c r="D48" s="37">
        <f t="shared" si="5"/>
        <v>99.999999999999986</v>
      </c>
      <c r="E48" s="37">
        <f t="shared" si="5"/>
        <v>100.00000000000001</v>
      </c>
      <c r="F48" s="37">
        <f t="shared" si="5"/>
        <v>100</v>
      </c>
      <c r="G48" s="37">
        <f t="shared" si="5"/>
        <v>100</v>
      </c>
      <c r="H48" s="37">
        <f t="shared" si="5"/>
        <v>100</v>
      </c>
      <c r="I48" s="37">
        <f t="shared" si="5"/>
        <v>100</v>
      </c>
      <c r="J48" s="37">
        <f t="shared" si="5"/>
        <v>100.00000000000001</v>
      </c>
      <c r="K48" s="37">
        <f t="shared" si="5"/>
        <v>100.00000000000001</v>
      </c>
      <c r="L48" s="37">
        <f t="shared" si="5"/>
        <v>100</v>
      </c>
      <c r="M48" s="37">
        <f t="shared" ref="M48:U48" si="6">SUM(M33:M47)</f>
        <v>100</v>
      </c>
      <c r="N48" s="37">
        <f t="shared" si="6"/>
        <v>100.00000000000001</v>
      </c>
      <c r="O48" s="37">
        <f t="shared" si="6"/>
        <v>99.999999999999986</v>
      </c>
      <c r="P48" s="37">
        <f t="shared" si="6"/>
        <v>100</v>
      </c>
      <c r="Q48" s="37">
        <f t="shared" si="6"/>
        <v>100</v>
      </c>
      <c r="R48" s="37">
        <f t="shared" si="6"/>
        <v>100</v>
      </c>
      <c r="S48" s="37">
        <f t="shared" si="6"/>
        <v>100</v>
      </c>
      <c r="T48" s="37">
        <f t="shared" si="6"/>
        <v>100</v>
      </c>
      <c r="U48" s="37">
        <f t="shared" si="6"/>
        <v>100</v>
      </c>
      <c r="V48" s="37">
        <f>SUM(V33:V47)</f>
        <v>100.00000000000001</v>
      </c>
      <c r="W48" s="37">
        <f>SUM(W33:W47)</f>
        <v>99.999999999999986</v>
      </c>
      <c r="X48" s="37">
        <f>SUM(X33:X47)</f>
        <v>100</v>
      </c>
      <c r="Y48" s="37">
        <f t="shared" ref="Y48:Z48" si="7">SUM(Y33:Y47)</f>
        <v>100</v>
      </c>
      <c r="Z48" s="37">
        <f t="shared" si="7"/>
        <v>100</v>
      </c>
    </row>
    <row r="49" spans="10:11" s="41" customFormat="1" ht="18" customHeight="1" x14ac:dyDescent="0.15">
      <c r="J49" s="42"/>
      <c r="K49" s="42"/>
    </row>
    <row r="50" spans="10:11" s="41" customFormat="1" ht="18" customHeight="1" x14ac:dyDescent="0.15">
      <c r="J50" s="42"/>
      <c r="K50" s="42"/>
    </row>
    <row r="51" spans="10:11" s="41" customFormat="1" ht="18" customHeight="1" x14ac:dyDescent="0.15">
      <c r="J51" s="42"/>
      <c r="K51" s="42"/>
    </row>
    <row r="52" spans="10:11" s="41" customFormat="1" ht="18" customHeight="1" x14ac:dyDescent="0.15">
      <c r="J52" s="42"/>
      <c r="K52" s="42"/>
    </row>
    <row r="53" spans="10:11" s="41" customFormat="1" ht="18" customHeight="1" x14ac:dyDescent="0.15">
      <c r="J53" s="42"/>
      <c r="K53" s="42"/>
    </row>
    <row r="54" spans="10:11" s="41" customFormat="1" ht="18" customHeight="1" x14ac:dyDescent="0.15">
      <c r="J54" s="42"/>
      <c r="K54" s="42"/>
    </row>
    <row r="55" spans="10:11" s="41" customFormat="1" ht="18" customHeight="1" x14ac:dyDescent="0.15">
      <c r="J55" s="42"/>
      <c r="K55" s="42"/>
    </row>
    <row r="56" spans="10:11" s="41" customFormat="1" ht="18" customHeight="1" x14ac:dyDescent="0.15">
      <c r="J56" s="42"/>
      <c r="K56" s="42"/>
    </row>
    <row r="57" spans="10:11" s="41" customFormat="1" ht="18" customHeight="1" x14ac:dyDescent="0.15">
      <c r="J57" s="42"/>
      <c r="K57" s="42"/>
    </row>
    <row r="58" spans="10:11" s="41" customFormat="1" ht="18" customHeight="1" x14ac:dyDescent="0.15">
      <c r="J58" s="42"/>
      <c r="K58" s="42"/>
    </row>
    <row r="59" spans="10:11" s="41" customFormat="1" ht="18" customHeight="1" x14ac:dyDescent="0.15">
      <c r="J59" s="42"/>
      <c r="K59" s="42"/>
    </row>
    <row r="60" spans="10:11" s="41" customFormat="1" ht="18" customHeight="1" x14ac:dyDescent="0.15">
      <c r="J60" s="42"/>
      <c r="K60" s="42"/>
    </row>
    <row r="61" spans="10:11" s="41" customFormat="1" ht="18" customHeight="1" x14ac:dyDescent="0.15">
      <c r="J61" s="42"/>
      <c r="K61" s="42"/>
    </row>
    <row r="62" spans="10:11" s="41" customFormat="1" ht="18" customHeight="1" x14ac:dyDescent="0.15">
      <c r="J62" s="42"/>
      <c r="K62" s="42"/>
    </row>
    <row r="63" spans="10:11" s="41" customFormat="1" ht="18" customHeight="1" x14ac:dyDescent="0.15">
      <c r="J63" s="42"/>
      <c r="K63" s="42"/>
    </row>
    <row r="64" spans="10:11" s="41" customFormat="1" ht="18" customHeight="1" x14ac:dyDescent="0.15">
      <c r="J64" s="42"/>
      <c r="K64" s="42"/>
    </row>
    <row r="65" spans="10:11" s="41" customFormat="1" x14ac:dyDescent="0.15">
      <c r="J65" s="42"/>
      <c r="K65" s="42"/>
    </row>
    <row r="66" spans="10:11" s="41" customFormat="1" x14ac:dyDescent="0.15">
      <c r="J66" s="42"/>
      <c r="K66" s="42"/>
    </row>
    <row r="67" spans="10:11" s="41" customFormat="1" x14ac:dyDescent="0.15">
      <c r="J67" s="42"/>
      <c r="K67" s="42"/>
    </row>
    <row r="68" spans="10:11" s="41" customFormat="1" x14ac:dyDescent="0.15">
      <c r="J68" s="42"/>
      <c r="K68" s="42"/>
    </row>
    <row r="69" spans="10:11" s="41" customFormat="1" x14ac:dyDescent="0.15">
      <c r="J69" s="42"/>
      <c r="K69" s="42"/>
    </row>
    <row r="70" spans="10:11" s="41" customFormat="1" x14ac:dyDescent="0.15">
      <c r="J70" s="42"/>
      <c r="K70" s="42"/>
    </row>
    <row r="71" spans="10:11" s="41" customFormat="1" x14ac:dyDescent="0.15">
      <c r="J71" s="42"/>
      <c r="K71" s="42"/>
    </row>
    <row r="72" spans="10:11" s="41" customFormat="1" x14ac:dyDescent="0.15">
      <c r="J72" s="42"/>
      <c r="K72" s="42"/>
    </row>
    <row r="73" spans="10:11" s="41" customFormat="1" x14ac:dyDescent="0.15">
      <c r="J73" s="42"/>
      <c r="K73" s="42"/>
    </row>
    <row r="74" spans="10:11" s="41" customFormat="1" x14ac:dyDescent="0.15">
      <c r="J74" s="42"/>
      <c r="K74" s="42"/>
    </row>
    <row r="75" spans="10:11" s="41" customFormat="1" x14ac:dyDescent="0.15">
      <c r="J75" s="42"/>
      <c r="K75" s="42"/>
    </row>
    <row r="76" spans="10:11" s="41" customFormat="1" x14ac:dyDescent="0.15">
      <c r="J76" s="42"/>
      <c r="K76" s="42"/>
    </row>
    <row r="77" spans="10:11" s="41" customFormat="1" x14ac:dyDescent="0.15">
      <c r="J77" s="42"/>
      <c r="K77" s="42"/>
    </row>
    <row r="78" spans="10:11" s="41" customFormat="1" x14ac:dyDescent="0.15">
      <c r="J78" s="42"/>
      <c r="K78" s="42"/>
    </row>
    <row r="79" spans="10:11" s="41" customFormat="1" x14ac:dyDescent="0.15">
      <c r="J79" s="42"/>
      <c r="K79" s="42"/>
    </row>
    <row r="80" spans="10:11" s="41" customFormat="1" x14ac:dyDescent="0.15">
      <c r="J80" s="42"/>
      <c r="K80" s="42"/>
    </row>
    <row r="81" spans="10:11" s="41" customFormat="1" x14ac:dyDescent="0.15">
      <c r="J81" s="42"/>
      <c r="K81" s="42"/>
    </row>
    <row r="82" spans="10:11" s="41" customFormat="1" x14ac:dyDescent="0.15">
      <c r="J82" s="42"/>
      <c r="K82" s="42"/>
    </row>
    <row r="83" spans="10:11" s="41" customFormat="1" x14ac:dyDescent="0.15">
      <c r="J83" s="42"/>
      <c r="K83" s="42"/>
    </row>
    <row r="84" spans="10:11" s="41" customFormat="1" x14ac:dyDescent="0.15">
      <c r="J84" s="42"/>
      <c r="K84" s="42"/>
    </row>
    <row r="85" spans="10:11" s="41" customFormat="1" x14ac:dyDescent="0.15">
      <c r="J85" s="42"/>
      <c r="K85" s="42"/>
    </row>
    <row r="86" spans="10:11" s="41" customFormat="1" x14ac:dyDescent="0.15">
      <c r="J86" s="42"/>
      <c r="K86" s="42"/>
    </row>
    <row r="87" spans="10:11" s="41" customFormat="1" x14ac:dyDescent="0.15">
      <c r="J87" s="42"/>
      <c r="K87" s="42"/>
    </row>
    <row r="88" spans="10:11" s="41" customFormat="1" x14ac:dyDescent="0.15">
      <c r="J88" s="42"/>
      <c r="K88" s="42"/>
    </row>
    <row r="89" spans="10:11" s="41" customFormat="1" x14ac:dyDescent="0.15">
      <c r="J89" s="42"/>
      <c r="K89" s="42"/>
    </row>
    <row r="90" spans="10:11" s="41" customFormat="1" x14ac:dyDescent="0.15">
      <c r="J90" s="42"/>
      <c r="K90" s="42"/>
    </row>
    <row r="91" spans="10:11" s="41" customFormat="1" x14ac:dyDescent="0.15">
      <c r="J91" s="42"/>
      <c r="K91" s="42"/>
    </row>
    <row r="92" spans="10:11" s="41" customFormat="1" x14ac:dyDescent="0.15">
      <c r="J92" s="42"/>
      <c r="K92" s="42"/>
    </row>
    <row r="93" spans="10:11" s="41" customFormat="1" x14ac:dyDescent="0.15">
      <c r="J93" s="42"/>
      <c r="K93" s="42"/>
    </row>
    <row r="94" spans="10:11" s="41" customFormat="1" x14ac:dyDescent="0.15">
      <c r="J94" s="42"/>
      <c r="K94" s="42"/>
    </row>
    <row r="95" spans="10:11" s="41" customFormat="1" x14ac:dyDescent="0.15">
      <c r="J95" s="42"/>
      <c r="K95" s="42"/>
    </row>
    <row r="96" spans="10:11" s="41" customFormat="1" x14ac:dyDescent="0.15">
      <c r="J96" s="42"/>
      <c r="K96" s="42"/>
    </row>
    <row r="97" spans="10:11" s="41" customFormat="1" x14ac:dyDescent="0.15">
      <c r="J97" s="42"/>
      <c r="K97" s="42"/>
    </row>
    <row r="98" spans="10:11" s="41" customFormat="1" x14ac:dyDescent="0.15">
      <c r="J98" s="42"/>
      <c r="K98" s="42"/>
    </row>
    <row r="99" spans="10:11" s="41" customFormat="1" x14ac:dyDescent="0.15">
      <c r="J99" s="42"/>
      <c r="K99" s="42"/>
    </row>
    <row r="100" spans="10:11" s="41" customFormat="1" x14ac:dyDescent="0.15">
      <c r="J100" s="42"/>
      <c r="K100" s="42"/>
    </row>
    <row r="101" spans="10:11" s="41" customFormat="1" x14ac:dyDescent="0.15">
      <c r="J101" s="42"/>
      <c r="K101" s="42"/>
    </row>
    <row r="102" spans="10:11" s="41" customFormat="1" x14ac:dyDescent="0.15">
      <c r="J102" s="42"/>
      <c r="K102" s="42"/>
    </row>
    <row r="103" spans="10:11" s="41" customFormat="1" x14ac:dyDescent="0.15">
      <c r="J103" s="42"/>
      <c r="K103" s="42"/>
    </row>
    <row r="104" spans="10:11" s="41" customFormat="1" x14ac:dyDescent="0.15">
      <c r="J104" s="42"/>
      <c r="K104" s="42"/>
    </row>
    <row r="105" spans="10:11" s="41" customFormat="1" x14ac:dyDescent="0.15">
      <c r="J105" s="42"/>
      <c r="K105" s="42"/>
    </row>
    <row r="106" spans="10:11" s="41" customFormat="1" x14ac:dyDescent="0.15">
      <c r="J106" s="42"/>
      <c r="K106" s="42"/>
    </row>
    <row r="107" spans="10:11" s="41" customFormat="1" x14ac:dyDescent="0.15">
      <c r="J107" s="42"/>
      <c r="K107" s="42"/>
    </row>
    <row r="108" spans="10:11" s="41" customFormat="1" x14ac:dyDescent="0.15">
      <c r="J108" s="42"/>
      <c r="K108" s="42"/>
    </row>
    <row r="109" spans="10:11" s="41" customFormat="1" x14ac:dyDescent="0.15">
      <c r="J109" s="42"/>
      <c r="K109" s="42"/>
    </row>
    <row r="110" spans="10:11" s="41" customFormat="1" x14ac:dyDescent="0.15">
      <c r="J110" s="42"/>
      <c r="K110" s="42"/>
    </row>
    <row r="111" spans="10:11" s="41" customFormat="1" x14ac:dyDescent="0.15">
      <c r="J111" s="42"/>
      <c r="K111" s="42"/>
    </row>
    <row r="112" spans="10:11" s="41" customFormat="1" x14ac:dyDescent="0.15">
      <c r="J112" s="42"/>
      <c r="K112" s="42"/>
    </row>
    <row r="113" spans="10:11" s="41" customFormat="1" x14ac:dyDescent="0.15">
      <c r="J113" s="42"/>
      <c r="K113" s="42"/>
    </row>
    <row r="114" spans="10:11" s="41" customFormat="1" x14ac:dyDescent="0.15">
      <c r="J114" s="42"/>
      <c r="K114" s="42"/>
    </row>
    <row r="115" spans="10:11" s="41" customFormat="1" x14ac:dyDescent="0.15">
      <c r="J115" s="42"/>
      <c r="K115" s="42"/>
    </row>
    <row r="116" spans="10:11" s="41" customFormat="1" x14ac:dyDescent="0.15">
      <c r="J116" s="42"/>
      <c r="K116" s="42"/>
    </row>
    <row r="117" spans="10:11" s="41" customFormat="1" x14ac:dyDescent="0.15">
      <c r="J117" s="42"/>
      <c r="K117" s="42"/>
    </row>
    <row r="118" spans="10:11" s="41" customFormat="1" x14ac:dyDescent="0.15">
      <c r="J118" s="42"/>
      <c r="K118" s="42"/>
    </row>
    <row r="119" spans="10:11" s="41" customFormat="1" x14ac:dyDescent="0.15">
      <c r="J119" s="42"/>
      <c r="K119" s="42"/>
    </row>
    <row r="120" spans="10:11" s="41" customFormat="1" x14ac:dyDescent="0.15">
      <c r="J120" s="42"/>
      <c r="K120" s="42"/>
    </row>
    <row r="121" spans="10:11" s="41" customFormat="1" x14ac:dyDescent="0.15">
      <c r="J121" s="42"/>
      <c r="K121" s="42"/>
    </row>
    <row r="122" spans="10:11" s="41" customFormat="1" x14ac:dyDescent="0.15">
      <c r="J122" s="42"/>
      <c r="K122" s="42"/>
    </row>
    <row r="123" spans="10:11" s="41" customFormat="1" x14ac:dyDescent="0.15">
      <c r="J123" s="42"/>
      <c r="K123" s="42"/>
    </row>
    <row r="124" spans="10:11" s="41" customFormat="1" x14ac:dyDescent="0.15">
      <c r="J124" s="42"/>
      <c r="K124" s="42"/>
    </row>
    <row r="125" spans="10:11" s="41" customFormat="1" x14ac:dyDescent="0.15">
      <c r="J125" s="42"/>
      <c r="K125" s="42"/>
    </row>
    <row r="126" spans="10:11" s="41" customFormat="1" x14ac:dyDescent="0.15">
      <c r="J126" s="42"/>
      <c r="K126" s="42"/>
    </row>
    <row r="127" spans="10:11" s="41" customFormat="1" x14ac:dyDescent="0.15">
      <c r="J127" s="42"/>
      <c r="K127" s="42"/>
    </row>
    <row r="128" spans="10:11" s="41" customFormat="1" x14ac:dyDescent="0.15">
      <c r="J128" s="42"/>
      <c r="K128" s="42"/>
    </row>
    <row r="129" spans="10:11" s="41" customFormat="1" x14ac:dyDescent="0.15">
      <c r="J129" s="42"/>
      <c r="K129" s="42"/>
    </row>
    <row r="130" spans="10:11" s="41" customFormat="1" x14ac:dyDescent="0.15">
      <c r="J130" s="42"/>
      <c r="K130" s="42"/>
    </row>
    <row r="131" spans="10:11" s="41" customFormat="1" x14ac:dyDescent="0.15">
      <c r="J131" s="42"/>
      <c r="K131" s="42"/>
    </row>
    <row r="132" spans="10:11" s="41" customFormat="1" x14ac:dyDescent="0.15">
      <c r="J132" s="42"/>
      <c r="K132" s="42"/>
    </row>
    <row r="133" spans="10:11" s="41" customFormat="1" x14ac:dyDescent="0.15">
      <c r="J133" s="42"/>
      <c r="K133" s="42"/>
    </row>
    <row r="134" spans="10:11" s="41" customFormat="1" x14ac:dyDescent="0.15">
      <c r="J134" s="42"/>
      <c r="K134" s="42"/>
    </row>
    <row r="135" spans="10:11" s="41" customFormat="1" x14ac:dyDescent="0.15">
      <c r="J135" s="42"/>
      <c r="K135" s="42"/>
    </row>
    <row r="136" spans="10:11" s="41" customFormat="1" x14ac:dyDescent="0.15">
      <c r="J136" s="42"/>
      <c r="K136" s="42"/>
    </row>
    <row r="137" spans="10:11" s="41" customFormat="1" x14ac:dyDescent="0.15">
      <c r="J137" s="42"/>
      <c r="K137" s="42"/>
    </row>
    <row r="138" spans="10:11" s="41" customFormat="1" x14ac:dyDescent="0.15">
      <c r="J138" s="42"/>
      <c r="K138" s="42"/>
    </row>
    <row r="139" spans="10:11" s="41" customFormat="1" x14ac:dyDescent="0.15">
      <c r="J139" s="42"/>
      <c r="K139" s="42"/>
    </row>
    <row r="140" spans="10:11" s="41" customFormat="1" x14ac:dyDescent="0.15">
      <c r="J140" s="42"/>
      <c r="K140" s="42"/>
    </row>
    <row r="141" spans="10:11" s="41" customFormat="1" x14ac:dyDescent="0.15">
      <c r="J141" s="42"/>
      <c r="K141" s="42"/>
    </row>
    <row r="142" spans="10:11" s="41" customFormat="1" x14ac:dyDescent="0.15">
      <c r="J142" s="42"/>
      <c r="K142" s="42"/>
    </row>
    <row r="143" spans="10:11" s="41" customFormat="1" x14ac:dyDescent="0.15">
      <c r="J143" s="42"/>
      <c r="K143" s="42"/>
    </row>
    <row r="144" spans="10:11" s="41" customFormat="1" x14ac:dyDescent="0.15">
      <c r="J144" s="42"/>
      <c r="K144" s="42"/>
    </row>
    <row r="145" spans="10:11" s="41" customFormat="1" x14ac:dyDescent="0.15">
      <c r="J145" s="42"/>
      <c r="K145" s="42"/>
    </row>
    <row r="146" spans="10:11" s="41" customFormat="1" x14ac:dyDescent="0.15">
      <c r="J146" s="42"/>
      <c r="K146" s="42"/>
    </row>
    <row r="147" spans="10:11" s="41" customFormat="1" x14ac:dyDescent="0.15">
      <c r="J147" s="42"/>
      <c r="K147" s="42"/>
    </row>
    <row r="148" spans="10:11" s="41" customFormat="1" x14ac:dyDescent="0.15">
      <c r="J148" s="42"/>
      <c r="K148" s="42"/>
    </row>
    <row r="149" spans="10:11" s="41" customFormat="1" x14ac:dyDescent="0.15">
      <c r="J149" s="42"/>
      <c r="K149" s="42"/>
    </row>
    <row r="150" spans="10:11" s="41" customFormat="1" x14ac:dyDescent="0.15">
      <c r="J150" s="42"/>
      <c r="K150" s="42"/>
    </row>
    <row r="151" spans="10:11" s="41" customFormat="1" x14ac:dyDescent="0.15">
      <c r="J151" s="42"/>
      <c r="K151" s="42"/>
    </row>
    <row r="152" spans="10:11" s="41" customFormat="1" x14ac:dyDescent="0.15">
      <c r="J152" s="42"/>
      <c r="K152" s="42"/>
    </row>
    <row r="153" spans="10:11" s="41" customFormat="1" x14ac:dyDescent="0.15">
      <c r="J153" s="42"/>
      <c r="K153" s="42"/>
    </row>
    <row r="154" spans="10:11" s="41" customFormat="1" x14ac:dyDescent="0.15">
      <c r="J154" s="42"/>
      <c r="K154" s="42"/>
    </row>
    <row r="155" spans="10:11" s="41" customFormat="1" x14ac:dyDescent="0.15">
      <c r="J155" s="42"/>
      <c r="K155" s="42"/>
    </row>
    <row r="156" spans="10:11" s="41" customFormat="1" x14ac:dyDescent="0.15">
      <c r="J156" s="42"/>
      <c r="K156" s="42"/>
    </row>
    <row r="157" spans="10:11" s="41" customFormat="1" x14ac:dyDescent="0.15">
      <c r="J157" s="42"/>
      <c r="K157" s="42"/>
    </row>
    <row r="158" spans="10:11" s="41" customFormat="1" x14ac:dyDescent="0.15">
      <c r="J158" s="42"/>
      <c r="K158" s="42"/>
    </row>
    <row r="159" spans="10:11" s="41" customFormat="1" x14ac:dyDescent="0.15">
      <c r="J159" s="42"/>
      <c r="K159" s="42"/>
    </row>
    <row r="160" spans="10:11" s="41" customFormat="1" x14ac:dyDescent="0.15">
      <c r="J160" s="42"/>
      <c r="K160" s="42"/>
    </row>
    <row r="161" spans="10:11" s="41" customFormat="1" x14ac:dyDescent="0.15">
      <c r="J161" s="42"/>
      <c r="K161" s="42"/>
    </row>
    <row r="162" spans="10:11" s="41" customFormat="1" x14ac:dyDescent="0.15">
      <c r="J162" s="42"/>
      <c r="K162" s="42"/>
    </row>
    <row r="163" spans="10:11" s="41" customFormat="1" x14ac:dyDescent="0.15">
      <c r="J163" s="42"/>
      <c r="K163" s="42"/>
    </row>
    <row r="164" spans="10:11" s="41" customFormat="1" x14ac:dyDescent="0.15">
      <c r="J164" s="42"/>
      <c r="K164" s="42"/>
    </row>
    <row r="165" spans="10:11" s="41" customFormat="1" x14ac:dyDescent="0.15">
      <c r="J165" s="42"/>
      <c r="K165" s="42"/>
    </row>
    <row r="166" spans="10:11" s="41" customFormat="1" x14ac:dyDescent="0.15">
      <c r="J166" s="42"/>
      <c r="K166" s="42"/>
    </row>
    <row r="167" spans="10:11" s="41" customFormat="1" x14ac:dyDescent="0.15">
      <c r="J167" s="42"/>
      <c r="K167" s="42"/>
    </row>
    <row r="168" spans="10:11" s="41" customFormat="1" x14ac:dyDescent="0.15">
      <c r="J168" s="42"/>
      <c r="K168" s="42"/>
    </row>
    <row r="169" spans="10:11" s="41" customFormat="1" x14ac:dyDescent="0.15">
      <c r="J169" s="42"/>
      <c r="K169" s="42"/>
    </row>
    <row r="170" spans="10:11" s="41" customFormat="1" x14ac:dyDescent="0.15">
      <c r="J170" s="42"/>
      <c r="K170" s="42"/>
    </row>
    <row r="171" spans="10:11" s="41" customFormat="1" x14ac:dyDescent="0.15">
      <c r="J171" s="42"/>
      <c r="K171" s="42"/>
    </row>
    <row r="172" spans="10:11" s="41" customFormat="1" x14ac:dyDescent="0.15">
      <c r="J172" s="42"/>
      <c r="K172" s="42"/>
    </row>
    <row r="173" spans="10:11" s="41" customFormat="1" x14ac:dyDescent="0.15">
      <c r="J173" s="42"/>
      <c r="K173" s="42"/>
    </row>
    <row r="174" spans="10:11" s="41" customFormat="1" x14ac:dyDescent="0.15">
      <c r="J174" s="42"/>
      <c r="K174" s="42"/>
    </row>
    <row r="175" spans="10:11" s="41" customFormat="1" x14ac:dyDescent="0.15">
      <c r="J175" s="42"/>
      <c r="K175" s="42"/>
    </row>
    <row r="176" spans="10:11" s="41" customFormat="1" x14ac:dyDescent="0.15">
      <c r="J176" s="42"/>
      <c r="K176" s="42"/>
    </row>
    <row r="177" spans="10:11" s="41" customFormat="1" x14ac:dyDescent="0.15">
      <c r="J177" s="42"/>
      <c r="K177" s="42"/>
    </row>
    <row r="178" spans="10:11" s="41" customFormat="1" x14ac:dyDescent="0.15">
      <c r="J178" s="42"/>
      <c r="K178" s="42"/>
    </row>
    <row r="179" spans="10:11" s="41" customFormat="1" x14ac:dyDescent="0.15">
      <c r="J179" s="42"/>
      <c r="K179" s="42"/>
    </row>
    <row r="180" spans="10:11" s="41" customFormat="1" x14ac:dyDescent="0.15">
      <c r="J180" s="42"/>
      <c r="K180" s="42"/>
    </row>
    <row r="181" spans="10:11" s="41" customFormat="1" x14ac:dyDescent="0.15">
      <c r="J181" s="42"/>
      <c r="K181" s="42"/>
    </row>
    <row r="182" spans="10:11" s="41" customFormat="1" x14ac:dyDescent="0.15">
      <c r="J182" s="42"/>
      <c r="K182" s="42"/>
    </row>
    <row r="183" spans="10:11" s="41" customFormat="1" x14ac:dyDescent="0.15">
      <c r="J183" s="42"/>
      <c r="K183" s="42"/>
    </row>
    <row r="184" spans="10:11" s="41" customFormat="1" x14ac:dyDescent="0.15">
      <c r="J184" s="42"/>
      <c r="K184" s="42"/>
    </row>
    <row r="185" spans="10:11" s="41" customFormat="1" x14ac:dyDescent="0.15">
      <c r="J185" s="42"/>
      <c r="K185" s="42"/>
    </row>
    <row r="186" spans="10:11" s="41" customFormat="1" x14ac:dyDescent="0.15">
      <c r="J186" s="42"/>
      <c r="K186" s="42"/>
    </row>
    <row r="187" spans="10:11" s="41" customFormat="1" x14ac:dyDescent="0.15">
      <c r="J187" s="42"/>
      <c r="K187" s="42"/>
    </row>
    <row r="188" spans="10:11" s="41" customFormat="1" x14ac:dyDescent="0.15">
      <c r="J188" s="42"/>
      <c r="K188" s="42"/>
    </row>
    <row r="189" spans="10:11" s="41" customFormat="1" x14ac:dyDescent="0.15">
      <c r="J189" s="42"/>
      <c r="K189" s="42"/>
    </row>
    <row r="190" spans="10:11" s="41" customFormat="1" x14ac:dyDescent="0.15">
      <c r="J190" s="42"/>
      <c r="K190" s="42"/>
    </row>
    <row r="191" spans="10:11" s="41" customFormat="1" x14ac:dyDescent="0.15">
      <c r="J191" s="42"/>
      <c r="K191" s="42"/>
    </row>
    <row r="192" spans="10:11" s="41" customFormat="1" x14ac:dyDescent="0.15">
      <c r="J192" s="42"/>
      <c r="K192" s="42"/>
    </row>
    <row r="193" spans="10:11" s="41" customFormat="1" x14ac:dyDescent="0.15">
      <c r="J193" s="42"/>
      <c r="K193" s="42"/>
    </row>
    <row r="194" spans="10:11" s="41" customFormat="1" x14ac:dyDescent="0.15">
      <c r="J194" s="42"/>
      <c r="K194" s="42"/>
    </row>
    <row r="195" spans="10:11" s="41" customFormat="1" x14ac:dyDescent="0.15">
      <c r="J195" s="42"/>
      <c r="K195" s="42"/>
    </row>
    <row r="196" spans="10:11" s="41" customFormat="1" x14ac:dyDescent="0.15">
      <c r="J196" s="42"/>
      <c r="K196" s="42"/>
    </row>
    <row r="197" spans="10:11" s="41" customFormat="1" x14ac:dyDescent="0.15">
      <c r="J197" s="42"/>
      <c r="K197" s="42"/>
    </row>
    <row r="198" spans="10:11" s="41" customFormat="1" x14ac:dyDescent="0.15">
      <c r="J198" s="42"/>
      <c r="K198" s="42"/>
    </row>
    <row r="199" spans="10:11" s="41" customFormat="1" x14ac:dyDescent="0.15">
      <c r="J199" s="42"/>
      <c r="K199" s="42"/>
    </row>
    <row r="200" spans="10:11" s="41" customFormat="1" x14ac:dyDescent="0.15">
      <c r="J200" s="42"/>
      <c r="K200" s="42"/>
    </row>
    <row r="201" spans="10:11" s="41" customFormat="1" x14ac:dyDescent="0.15">
      <c r="J201" s="42"/>
      <c r="K201" s="42"/>
    </row>
    <row r="202" spans="10:11" s="41" customFormat="1" x14ac:dyDescent="0.15">
      <c r="J202" s="42"/>
      <c r="K202" s="42"/>
    </row>
    <row r="203" spans="10:11" s="41" customFormat="1" x14ac:dyDescent="0.15">
      <c r="J203" s="42"/>
      <c r="K203" s="42"/>
    </row>
    <row r="204" spans="10:11" s="41" customFormat="1" x14ac:dyDescent="0.15">
      <c r="J204" s="42"/>
      <c r="K204" s="42"/>
    </row>
    <row r="205" spans="10:11" s="41" customFormat="1" x14ac:dyDescent="0.15">
      <c r="J205" s="42"/>
      <c r="K205" s="42"/>
    </row>
    <row r="206" spans="10:11" s="41" customFormat="1" x14ac:dyDescent="0.15">
      <c r="J206" s="42"/>
      <c r="K206" s="42"/>
    </row>
    <row r="207" spans="10:11" s="41" customFormat="1" x14ac:dyDescent="0.15">
      <c r="J207" s="42"/>
      <c r="K207" s="42"/>
    </row>
    <row r="208" spans="10:11" s="41" customFormat="1" x14ac:dyDescent="0.15">
      <c r="J208" s="42"/>
      <c r="K208" s="42"/>
    </row>
    <row r="209" spans="10:11" s="41" customFormat="1" x14ac:dyDescent="0.15">
      <c r="J209" s="42"/>
      <c r="K209" s="42"/>
    </row>
    <row r="210" spans="10:11" s="41" customFormat="1" x14ac:dyDescent="0.15">
      <c r="J210" s="42"/>
      <c r="K210" s="42"/>
    </row>
    <row r="211" spans="10:11" s="41" customFormat="1" x14ac:dyDescent="0.15">
      <c r="J211" s="42"/>
      <c r="K211" s="42"/>
    </row>
    <row r="212" spans="10:11" s="41" customFormat="1" x14ac:dyDescent="0.15">
      <c r="J212" s="42"/>
      <c r="K212" s="42"/>
    </row>
    <row r="213" spans="10:11" s="41" customFormat="1" x14ac:dyDescent="0.15">
      <c r="J213" s="42"/>
      <c r="K213" s="42"/>
    </row>
    <row r="214" spans="10:11" s="41" customFormat="1" x14ac:dyDescent="0.15">
      <c r="J214" s="42"/>
      <c r="K214" s="42"/>
    </row>
    <row r="215" spans="10:11" s="41" customFormat="1" x14ac:dyDescent="0.15">
      <c r="J215" s="42"/>
      <c r="K215" s="42"/>
    </row>
    <row r="216" spans="10:11" s="41" customFormat="1" x14ac:dyDescent="0.15">
      <c r="J216" s="42"/>
      <c r="K216" s="42"/>
    </row>
    <row r="217" spans="10:11" s="41" customFormat="1" x14ac:dyDescent="0.15">
      <c r="J217" s="42"/>
      <c r="K217" s="42"/>
    </row>
    <row r="218" spans="10:11" s="41" customFormat="1" x14ac:dyDescent="0.15">
      <c r="J218" s="42"/>
      <c r="K218" s="42"/>
    </row>
    <row r="219" spans="10:11" s="41" customFormat="1" x14ac:dyDescent="0.15">
      <c r="J219" s="42"/>
      <c r="K219" s="42"/>
    </row>
    <row r="220" spans="10:11" s="41" customFormat="1" x14ac:dyDescent="0.15">
      <c r="J220" s="42"/>
      <c r="K220" s="42"/>
    </row>
    <row r="221" spans="10:11" s="41" customFormat="1" x14ac:dyDescent="0.15">
      <c r="J221" s="42"/>
      <c r="K221" s="42"/>
    </row>
    <row r="222" spans="10:11" s="41" customFormat="1" x14ac:dyDescent="0.15">
      <c r="J222" s="42"/>
      <c r="K222" s="42"/>
    </row>
    <row r="223" spans="10:11" s="41" customFormat="1" x14ac:dyDescent="0.15">
      <c r="J223" s="42"/>
      <c r="K223" s="42"/>
    </row>
    <row r="224" spans="10:11" s="41" customFormat="1" x14ac:dyDescent="0.15">
      <c r="J224" s="42"/>
      <c r="K224" s="42"/>
    </row>
    <row r="225" spans="10:11" s="41" customFormat="1" x14ac:dyDescent="0.15">
      <c r="J225" s="42"/>
      <c r="K225" s="42"/>
    </row>
    <row r="226" spans="10:11" s="41" customFormat="1" x14ac:dyDescent="0.15">
      <c r="J226" s="42"/>
      <c r="K226" s="42"/>
    </row>
    <row r="227" spans="10:11" s="41" customFormat="1" x14ac:dyDescent="0.15">
      <c r="J227" s="42"/>
      <c r="K227" s="42"/>
    </row>
    <row r="228" spans="10:11" s="41" customFormat="1" x14ac:dyDescent="0.15">
      <c r="J228" s="42"/>
      <c r="K228" s="42"/>
    </row>
    <row r="229" spans="10:11" s="41" customFormat="1" x14ac:dyDescent="0.15">
      <c r="J229" s="42"/>
      <c r="K229" s="42"/>
    </row>
    <row r="230" spans="10:11" s="41" customFormat="1" x14ac:dyDescent="0.15">
      <c r="J230" s="42"/>
      <c r="K230" s="42"/>
    </row>
    <row r="231" spans="10:11" s="41" customFormat="1" x14ac:dyDescent="0.15">
      <c r="J231" s="42"/>
      <c r="K231" s="42"/>
    </row>
    <row r="232" spans="10:11" s="41" customFormat="1" x14ac:dyDescent="0.15">
      <c r="J232" s="42"/>
      <c r="K232" s="42"/>
    </row>
    <row r="233" spans="10:11" s="41" customFormat="1" x14ac:dyDescent="0.15">
      <c r="J233" s="42"/>
      <c r="K233" s="42"/>
    </row>
    <row r="234" spans="10:11" s="41" customFormat="1" x14ac:dyDescent="0.15">
      <c r="J234" s="42"/>
      <c r="K234" s="42"/>
    </row>
    <row r="235" spans="10:11" s="41" customFormat="1" x14ac:dyDescent="0.15">
      <c r="J235" s="42"/>
      <c r="K235" s="42"/>
    </row>
    <row r="236" spans="10:11" s="41" customFormat="1" x14ac:dyDescent="0.15">
      <c r="J236" s="42"/>
      <c r="K236" s="42"/>
    </row>
    <row r="237" spans="10:11" s="41" customFormat="1" x14ac:dyDescent="0.15">
      <c r="J237" s="42"/>
      <c r="K237" s="42"/>
    </row>
    <row r="238" spans="10:11" s="41" customFormat="1" x14ac:dyDescent="0.15">
      <c r="J238" s="42"/>
      <c r="K238" s="42"/>
    </row>
    <row r="239" spans="10:11" s="41" customFormat="1" x14ac:dyDescent="0.15">
      <c r="J239" s="42"/>
      <c r="K239" s="42"/>
    </row>
    <row r="240" spans="10:11" s="41" customFormat="1" x14ac:dyDescent="0.15">
      <c r="J240" s="42"/>
      <c r="K240" s="42"/>
    </row>
    <row r="241" spans="10:11" s="41" customFormat="1" x14ac:dyDescent="0.15">
      <c r="J241" s="42"/>
      <c r="K241" s="42"/>
    </row>
    <row r="242" spans="10:11" s="41" customFormat="1" x14ac:dyDescent="0.15">
      <c r="J242" s="42"/>
      <c r="K242" s="42"/>
    </row>
    <row r="243" spans="10:11" s="41" customFormat="1" x14ac:dyDescent="0.15">
      <c r="J243" s="42"/>
      <c r="K243" s="42"/>
    </row>
    <row r="244" spans="10:11" s="41" customFormat="1" x14ac:dyDescent="0.15">
      <c r="J244" s="42"/>
      <c r="K244" s="42"/>
    </row>
    <row r="245" spans="10:11" s="41" customFormat="1" x14ac:dyDescent="0.15">
      <c r="J245" s="42"/>
      <c r="K245" s="42"/>
    </row>
    <row r="246" spans="10:11" s="41" customFormat="1" x14ac:dyDescent="0.15">
      <c r="J246" s="42"/>
      <c r="K246" s="42"/>
    </row>
    <row r="247" spans="10:11" s="41" customFormat="1" x14ac:dyDescent="0.15">
      <c r="J247" s="42"/>
      <c r="K247" s="42"/>
    </row>
    <row r="248" spans="10:11" s="41" customFormat="1" x14ac:dyDescent="0.15">
      <c r="J248" s="42"/>
      <c r="K248" s="42"/>
    </row>
    <row r="249" spans="10:11" s="41" customFormat="1" x14ac:dyDescent="0.15">
      <c r="J249" s="42"/>
      <c r="K249" s="42"/>
    </row>
    <row r="250" spans="10:11" s="41" customFormat="1" x14ac:dyDescent="0.15">
      <c r="J250" s="42"/>
      <c r="K250" s="42"/>
    </row>
    <row r="251" spans="10:11" s="41" customFormat="1" x14ac:dyDescent="0.15">
      <c r="J251" s="42"/>
      <c r="K251" s="42"/>
    </row>
    <row r="252" spans="10:11" s="41" customFormat="1" x14ac:dyDescent="0.15">
      <c r="J252" s="42"/>
      <c r="K252" s="42"/>
    </row>
    <row r="253" spans="10:11" s="41" customFormat="1" x14ac:dyDescent="0.15">
      <c r="J253" s="42"/>
      <c r="K253" s="42"/>
    </row>
    <row r="254" spans="10:11" s="41" customFormat="1" x14ac:dyDescent="0.15">
      <c r="J254" s="42"/>
      <c r="K254" s="42"/>
    </row>
    <row r="255" spans="10:11" s="41" customFormat="1" x14ac:dyDescent="0.15">
      <c r="J255" s="42"/>
      <c r="K255" s="42"/>
    </row>
    <row r="256" spans="10:11" s="41" customFormat="1" x14ac:dyDescent="0.15">
      <c r="J256" s="42"/>
      <c r="K256" s="42"/>
    </row>
    <row r="257" spans="10:11" s="41" customFormat="1" x14ac:dyDescent="0.15">
      <c r="J257" s="42"/>
      <c r="K257" s="42"/>
    </row>
    <row r="258" spans="10:11" s="41" customFormat="1" x14ac:dyDescent="0.15">
      <c r="J258" s="42"/>
      <c r="K258" s="42"/>
    </row>
    <row r="259" spans="10:11" s="41" customFormat="1" x14ac:dyDescent="0.15">
      <c r="J259" s="42"/>
      <c r="K259" s="42"/>
    </row>
    <row r="260" spans="10:11" s="41" customFormat="1" x14ac:dyDescent="0.15">
      <c r="J260" s="42"/>
      <c r="K260" s="42"/>
    </row>
    <row r="261" spans="10:11" s="41" customFormat="1" x14ac:dyDescent="0.15">
      <c r="J261" s="42"/>
      <c r="K261" s="42"/>
    </row>
    <row r="262" spans="10:11" s="41" customFormat="1" x14ac:dyDescent="0.15">
      <c r="J262" s="42"/>
      <c r="K262" s="42"/>
    </row>
    <row r="263" spans="10:11" s="41" customFormat="1" x14ac:dyDescent="0.15">
      <c r="J263" s="42"/>
      <c r="K263" s="42"/>
    </row>
    <row r="264" spans="10:11" s="41" customFormat="1" x14ac:dyDescent="0.15">
      <c r="J264" s="42"/>
      <c r="K264" s="42"/>
    </row>
    <row r="265" spans="10:11" s="41" customFormat="1" x14ac:dyDescent="0.15">
      <c r="J265" s="42"/>
      <c r="K265" s="42"/>
    </row>
    <row r="266" spans="10:11" s="41" customFormat="1" x14ac:dyDescent="0.15">
      <c r="J266" s="42"/>
      <c r="K266" s="42"/>
    </row>
    <row r="267" spans="10:11" s="41" customFormat="1" x14ac:dyDescent="0.15">
      <c r="J267" s="42"/>
      <c r="K267" s="42"/>
    </row>
    <row r="268" spans="10:11" s="41" customFormat="1" x14ac:dyDescent="0.15">
      <c r="J268" s="42"/>
      <c r="K268" s="42"/>
    </row>
    <row r="269" spans="10:11" s="41" customFormat="1" x14ac:dyDescent="0.15">
      <c r="J269" s="42"/>
      <c r="K269" s="42"/>
    </row>
    <row r="270" spans="10:11" s="41" customFormat="1" x14ac:dyDescent="0.15">
      <c r="J270" s="42"/>
      <c r="K270" s="42"/>
    </row>
    <row r="271" spans="10:11" s="41" customFormat="1" x14ac:dyDescent="0.15">
      <c r="J271" s="42"/>
      <c r="K271" s="42"/>
    </row>
    <row r="272" spans="10:11" s="41" customFormat="1" x14ac:dyDescent="0.15">
      <c r="J272" s="42"/>
      <c r="K272" s="42"/>
    </row>
    <row r="273" spans="10:11" s="41" customFormat="1" x14ac:dyDescent="0.15">
      <c r="J273" s="42"/>
      <c r="K273" s="42"/>
    </row>
    <row r="274" spans="10:11" s="41" customFormat="1" x14ac:dyDescent="0.15">
      <c r="J274" s="42"/>
      <c r="K274" s="42"/>
    </row>
    <row r="275" spans="10:11" s="41" customFormat="1" x14ac:dyDescent="0.15">
      <c r="J275" s="42"/>
      <c r="K275" s="42"/>
    </row>
    <row r="276" spans="10:11" s="41" customFormat="1" x14ac:dyDescent="0.15">
      <c r="J276" s="42"/>
      <c r="K276" s="42"/>
    </row>
    <row r="277" spans="10:11" s="41" customFormat="1" x14ac:dyDescent="0.15">
      <c r="J277" s="42"/>
      <c r="K277" s="42"/>
    </row>
    <row r="278" spans="10:11" s="41" customFormat="1" x14ac:dyDescent="0.15">
      <c r="J278" s="42"/>
      <c r="K278" s="42"/>
    </row>
    <row r="279" spans="10:11" s="41" customFormat="1" x14ac:dyDescent="0.15">
      <c r="J279" s="42"/>
      <c r="K279" s="42"/>
    </row>
    <row r="280" spans="10:11" s="41" customFormat="1" x14ac:dyDescent="0.15">
      <c r="J280" s="42"/>
      <c r="K280" s="42"/>
    </row>
    <row r="281" spans="10:11" s="41" customFormat="1" x14ac:dyDescent="0.15">
      <c r="J281" s="42"/>
      <c r="K281" s="42"/>
    </row>
    <row r="282" spans="10:11" s="41" customFormat="1" x14ac:dyDescent="0.15">
      <c r="J282" s="42"/>
      <c r="K282" s="42"/>
    </row>
    <row r="283" spans="10:11" s="41" customFormat="1" x14ac:dyDescent="0.15">
      <c r="J283" s="42"/>
      <c r="K283" s="42"/>
    </row>
    <row r="284" spans="10:11" s="41" customFormat="1" x14ac:dyDescent="0.15">
      <c r="J284" s="42"/>
      <c r="K284" s="42"/>
    </row>
    <row r="285" spans="10:11" s="41" customFormat="1" x14ac:dyDescent="0.15">
      <c r="J285" s="42"/>
      <c r="K285" s="42"/>
    </row>
    <row r="286" spans="10:11" s="41" customFormat="1" x14ac:dyDescent="0.15">
      <c r="J286" s="42"/>
      <c r="K286" s="42"/>
    </row>
    <row r="287" spans="10:11" s="41" customFormat="1" x14ac:dyDescent="0.15">
      <c r="J287" s="42"/>
      <c r="K287" s="42"/>
    </row>
    <row r="288" spans="10:11" s="41" customFormat="1" x14ac:dyDescent="0.15">
      <c r="J288" s="42"/>
      <c r="K288" s="42"/>
    </row>
    <row r="289" spans="10:11" s="41" customFormat="1" x14ac:dyDescent="0.15">
      <c r="J289" s="42"/>
      <c r="K289" s="42"/>
    </row>
    <row r="290" spans="10:11" s="41" customFormat="1" x14ac:dyDescent="0.15">
      <c r="J290" s="42"/>
      <c r="K290" s="42"/>
    </row>
    <row r="291" spans="10:11" s="41" customFormat="1" x14ac:dyDescent="0.15">
      <c r="J291" s="42"/>
      <c r="K291" s="42"/>
    </row>
    <row r="292" spans="10:11" s="41" customFormat="1" x14ac:dyDescent="0.15">
      <c r="J292" s="42"/>
      <c r="K292" s="42"/>
    </row>
    <row r="293" spans="10:11" s="41" customFormat="1" x14ac:dyDescent="0.15">
      <c r="J293" s="42"/>
      <c r="K293" s="42"/>
    </row>
    <row r="294" spans="10:11" s="41" customFormat="1" x14ac:dyDescent="0.15">
      <c r="J294" s="42"/>
      <c r="K294" s="42"/>
    </row>
    <row r="295" spans="10:11" s="41" customFormat="1" x14ac:dyDescent="0.15">
      <c r="J295" s="42"/>
      <c r="K295" s="42"/>
    </row>
    <row r="296" spans="10:11" s="41" customFormat="1" x14ac:dyDescent="0.15">
      <c r="J296" s="42"/>
      <c r="K296" s="42"/>
    </row>
    <row r="297" spans="10:11" s="41" customFormat="1" x14ac:dyDescent="0.15">
      <c r="J297" s="42"/>
      <c r="K297" s="42"/>
    </row>
    <row r="298" spans="10:11" s="41" customFormat="1" x14ac:dyDescent="0.15">
      <c r="J298" s="42"/>
      <c r="K298" s="42"/>
    </row>
    <row r="299" spans="10:11" s="41" customFormat="1" x14ac:dyDescent="0.15">
      <c r="J299" s="42"/>
      <c r="K299" s="42"/>
    </row>
    <row r="300" spans="10:11" s="41" customFormat="1" x14ac:dyDescent="0.15">
      <c r="J300" s="42"/>
      <c r="K300" s="42"/>
    </row>
    <row r="301" spans="10:11" s="41" customFormat="1" x14ac:dyDescent="0.15">
      <c r="J301" s="42"/>
      <c r="K301" s="42"/>
    </row>
    <row r="302" spans="10:11" s="41" customFormat="1" x14ac:dyDescent="0.15">
      <c r="J302" s="42"/>
      <c r="K302" s="42"/>
    </row>
    <row r="303" spans="10:11" s="41" customFormat="1" x14ac:dyDescent="0.15">
      <c r="J303" s="42"/>
      <c r="K303" s="42"/>
    </row>
    <row r="304" spans="10:11" s="41" customFormat="1" x14ac:dyDescent="0.15">
      <c r="J304" s="42"/>
      <c r="K304" s="42"/>
    </row>
    <row r="305" spans="10:11" s="41" customFormat="1" x14ac:dyDescent="0.15">
      <c r="J305" s="42"/>
      <c r="K305" s="42"/>
    </row>
    <row r="306" spans="10:11" s="41" customFormat="1" x14ac:dyDescent="0.15">
      <c r="J306" s="42"/>
      <c r="K306" s="42"/>
    </row>
    <row r="307" spans="10:11" s="41" customFormat="1" x14ac:dyDescent="0.15">
      <c r="J307" s="42"/>
      <c r="K307" s="42"/>
    </row>
    <row r="308" spans="10:11" s="41" customFormat="1" x14ac:dyDescent="0.15">
      <c r="J308" s="42"/>
      <c r="K308" s="42"/>
    </row>
    <row r="309" spans="10:11" s="41" customFormat="1" x14ac:dyDescent="0.15">
      <c r="J309" s="42"/>
      <c r="K309" s="42"/>
    </row>
    <row r="310" spans="10:11" s="41" customFormat="1" x14ac:dyDescent="0.15">
      <c r="J310" s="42"/>
      <c r="K310" s="42"/>
    </row>
    <row r="311" spans="10:11" s="41" customFormat="1" x14ac:dyDescent="0.15">
      <c r="J311" s="42"/>
      <c r="K311" s="42"/>
    </row>
    <row r="312" spans="10:11" s="41" customFormat="1" x14ac:dyDescent="0.15">
      <c r="J312" s="42"/>
      <c r="K312" s="42"/>
    </row>
    <row r="313" spans="10:11" s="41" customFormat="1" x14ac:dyDescent="0.15">
      <c r="J313" s="42"/>
      <c r="K313" s="42"/>
    </row>
    <row r="314" spans="10:11" s="41" customFormat="1" x14ac:dyDescent="0.15">
      <c r="J314" s="42"/>
      <c r="K314" s="42"/>
    </row>
    <row r="315" spans="10:11" s="41" customFormat="1" x14ac:dyDescent="0.15">
      <c r="J315" s="42"/>
      <c r="K315" s="42"/>
    </row>
    <row r="316" spans="10:11" s="41" customFormat="1" x14ac:dyDescent="0.15">
      <c r="J316" s="42"/>
      <c r="K316" s="42"/>
    </row>
    <row r="317" spans="10:11" s="41" customFormat="1" x14ac:dyDescent="0.15">
      <c r="J317" s="42"/>
      <c r="K317" s="42"/>
    </row>
    <row r="318" spans="10:11" s="41" customFormat="1" x14ac:dyDescent="0.15">
      <c r="J318" s="42"/>
      <c r="K318" s="42"/>
    </row>
    <row r="319" spans="10:11" s="41" customFormat="1" x14ac:dyDescent="0.15">
      <c r="J319" s="42"/>
      <c r="K319" s="42"/>
    </row>
    <row r="320" spans="10:11" s="41" customFormat="1" x14ac:dyDescent="0.15">
      <c r="J320" s="42"/>
      <c r="K320" s="42"/>
    </row>
    <row r="321" spans="10:11" s="41" customFormat="1" x14ac:dyDescent="0.15">
      <c r="J321" s="42"/>
      <c r="K321" s="42"/>
    </row>
    <row r="322" spans="10:11" s="41" customFormat="1" x14ac:dyDescent="0.15">
      <c r="J322" s="42"/>
      <c r="K322" s="42"/>
    </row>
    <row r="323" spans="10:11" s="41" customFormat="1" x14ac:dyDescent="0.15">
      <c r="J323" s="42"/>
      <c r="K323" s="42"/>
    </row>
    <row r="324" spans="10:11" s="41" customFormat="1" x14ac:dyDescent="0.15">
      <c r="J324" s="42"/>
      <c r="K324" s="42"/>
    </row>
    <row r="325" spans="10:11" s="41" customFormat="1" x14ac:dyDescent="0.15">
      <c r="J325" s="42"/>
      <c r="K325" s="42"/>
    </row>
    <row r="326" spans="10:11" s="41" customFormat="1" x14ac:dyDescent="0.15">
      <c r="J326" s="42"/>
      <c r="K326" s="42"/>
    </row>
    <row r="327" spans="10:11" s="41" customFormat="1" x14ac:dyDescent="0.15">
      <c r="J327" s="42"/>
      <c r="K327" s="42"/>
    </row>
    <row r="328" spans="10:11" s="41" customFormat="1" x14ac:dyDescent="0.15">
      <c r="J328" s="42"/>
      <c r="K328" s="42"/>
    </row>
    <row r="329" spans="10:11" s="41" customFormat="1" x14ac:dyDescent="0.15">
      <c r="J329" s="42"/>
      <c r="K329" s="42"/>
    </row>
    <row r="330" spans="10:11" s="41" customFormat="1" x14ac:dyDescent="0.15">
      <c r="J330" s="42"/>
      <c r="K330" s="42"/>
    </row>
    <row r="331" spans="10:11" s="41" customFormat="1" x14ac:dyDescent="0.15">
      <c r="J331" s="42"/>
      <c r="K331" s="42"/>
    </row>
    <row r="332" spans="10:11" s="41" customFormat="1" x14ac:dyDescent="0.15">
      <c r="J332" s="42"/>
      <c r="K332" s="42"/>
    </row>
    <row r="333" spans="10:11" s="41" customFormat="1" x14ac:dyDescent="0.15">
      <c r="J333" s="42"/>
      <c r="K333" s="42"/>
    </row>
    <row r="334" spans="10:11" s="41" customFormat="1" x14ac:dyDescent="0.15">
      <c r="J334" s="42"/>
      <c r="K334" s="42"/>
    </row>
    <row r="335" spans="10:11" s="41" customFormat="1" x14ac:dyDescent="0.15">
      <c r="J335" s="42"/>
      <c r="K335" s="42"/>
    </row>
    <row r="336" spans="10:11" s="41" customFormat="1" x14ac:dyDescent="0.15">
      <c r="J336" s="42"/>
      <c r="K336" s="42"/>
    </row>
    <row r="337" spans="10:11" s="41" customFormat="1" x14ac:dyDescent="0.15">
      <c r="J337" s="42"/>
      <c r="K337" s="42"/>
    </row>
    <row r="338" spans="10:11" s="41" customFormat="1" x14ac:dyDescent="0.15">
      <c r="J338" s="42"/>
      <c r="K338" s="42"/>
    </row>
    <row r="339" spans="10:11" s="41" customFormat="1" x14ac:dyDescent="0.15">
      <c r="J339" s="42"/>
      <c r="K339" s="42"/>
    </row>
    <row r="340" spans="10:11" s="41" customFormat="1" x14ac:dyDescent="0.15">
      <c r="J340" s="42"/>
      <c r="K340" s="42"/>
    </row>
    <row r="341" spans="10:11" s="41" customFormat="1" x14ac:dyDescent="0.15">
      <c r="J341" s="42"/>
      <c r="K341" s="42"/>
    </row>
    <row r="342" spans="10:11" s="41" customFormat="1" x14ac:dyDescent="0.15">
      <c r="J342" s="42"/>
      <c r="K342" s="42"/>
    </row>
    <row r="343" spans="10:11" s="41" customFormat="1" x14ac:dyDescent="0.15">
      <c r="J343" s="42"/>
      <c r="K343" s="42"/>
    </row>
    <row r="344" spans="10:11" s="41" customFormat="1" x14ac:dyDescent="0.15">
      <c r="J344" s="42"/>
      <c r="K344" s="42"/>
    </row>
    <row r="345" spans="10:11" s="41" customFormat="1" x14ac:dyDescent="0.15">
      <c r="J345" s="42"/>
      <c r="K345" s="42"/>
    </row>
    <row r="346" spans="10:11" s="41" customFormat="1" x14ac:dyDescent="0.15">
      <c r="J346" s="42"/>
      <c r="K346" s="42"/>
    </row>
    <row r="347" spans="10:11" s="41" customFormat="1" x14ac:dyDescent="0.15">
      <c r="J347" s="42"/>
      <c r="K347" s="42"/>
    </row>
    <row r="348" spans="10:11" s="41" customFormat="1" x14ac:dyDescent="0.15">
      <c r="J348" s="42"/>
      <c r="K348" s="42"/>
    </row>
    <row r="349" spans="10:11" s="41" customFormat="1" x14ac:dyDescent="0.15">
      <c r="J349" s="42"/>
      <c r="K349" s="42"/>
    </row>
    <row r="350" spans="10:11" s="41" customFormat="1" x14ac:dyDescent="0.15">
      <c r="J350" s="42"/>
      <c r="K350" s="42"/>
    </row>
    <row r="351" spans="10:11" s="41" customFormat="1" x14ac:dyDescent="0.15">
      <c r="J351" s="42"/>
      <c r="K351" s="42"/>
    </row>
    <row r="352" spans="10:11" s="41" customFormat="1" x14ac:dyDescent="0.15">
      <c r="J352" s="42"/>
      <c r="K352" s="42"/>
    </row>
    <row r="353" spans="10:11" s="41" customFormat="1" x14ac:dyDescent="0.15">
      <c r="J353" s="42"/>
      <c r="K353" s="42"/>
    </row>
    <row r="354" spans="10:11" s="41" customFormat="1" x14ac:dyDescent="0.15">
      <c r="J354" s="42"/>
      <c r="K354" s="42"/>
    </row>
    <row r="355" spans="10:11" s="41" customFormat="1" x14ac:dyDescent="0.15">
      <c r="J355" s="42"/>
      <c r="K355" s="42"/>
    </row>
    <row r="356" spans="10:11" s="41" customFormat="1" x14ac:dyDescent="0.15">
      <c r="J356" s="42"/>
      <c r="K356" s="42"/>
    </row>
    <row r="357" spans="10:11" s="41" customFormat="1" x14ac:dyDescent="0.15">
      <c r="J357" s="42"/>
      <c r="K357" s="42"/>
    </row>
    <row r="358" spans="10:11" s="41" customFormat="1" x14ac:dyDescent="0.15">
      <c r="J358" s="42"/>
      <c r="K358" s="42"/>
    </row>
    <row r="359" spans="10:11" s="41" customFormat="1" x14ac:dyDescent="0.15">
      <c r="J359" s="42"/>
      <c r="K359" s="42"/>
    </row>
    <row r="360" spans="10:11" s="41" customFormat="1" x14ac:dyDescent="0.15">
      <c r="J360" s="42"/>
      <c r="K360" s="42"/>
    </row>
    <row r="361" spans="10:11" s="41" customFormat="1" x14ac:dyDescent="0.15">
      <c r="J361" s="42"/>
      <c r="K361" s="42"/>
    </row>
    <row r="362" spans="10:11" s="41" customFormat="1" x14ac:dyDescent="0.15">
      <c r="J362" s="42"/>
      <c r="K362" s="42"/>
    </row>
    <row r="363" spans="10:11" s="41" customFormat="1" x14ac:dyDescent="0.15">
      <c r="J363" s="42"/>
      <c r="K363" s="42"/>
    </row>
    <row r="364" spans="10:11" s="41" customFormat="1" x14ac:dyDescent="0.15">
      <c r="J364" s="42"/>
      <c r="K364" s="42"/>
    </row>
    <row r="365" spans="10:11" s="41" customFormat="1" x14ac:dyDescent="0.15">
      <c r="J365" s="42"/>
      <c r="K365" s="42"/>
    </row>
    <row r="366" spans="10:11" s="41" customFormat="1" x14ac:dyDescent="0.15">
      <c r="J366" s="42"/>
      <c r="K366" s="42"/>
    </row>
    <row r="367" spans="10:11" s="41" customFormat="1" x14ac:dyDescent="0.15">
      <c r="J367" s="42"/>
      <c r="K367" s="42"/>
    </row>
    <row r="368" spans="10:11" s="41" customFormat="1" x14ac:dyDescent="0.15">
      <c r="J368" s="42"/>
      <c r="K368" s="42"/>
    </row>
    <row r="369" spans="10:11" s="41" customFormat="1" x14ac:dyDescent="0.15">
      <c r="J369" s="42"/>
      <c r="K369" s="42"/>
    </row>
    <row r="370" spans="10:11" s="41" customFormat="1" x14ac:dyDescent="0.15">
      <c r="J370" s="42"/>
      <c r="K370" s="42"/>
    </row>
    <row r="371" spans="10:11" s="41" customFormat="1" x14ac:dyDescent="0.15">
      <c r="J371" s="42"/>
      <c r="K371" s="42"/>
    </row>
    <row r="372" spans="10:11" s="41" customFormat="1" x14ac:dyDescent="0.15">
      <c r="J372" s="42"/>
      <c r="K372" s="42"/>
    </row>
    <row r="373" spans="10:11" s="41" customFormat="1" x14ac:dyDescent="0.15">
      <c r="J373" s="42"/>
      <c r="K373" s="42"/>
    </row>
    <row r="374" spans="10:11" s="41" customFormat="1" x14ac:dyDescent="0.15">
      <c r="J374" s="42"/>
      <c r="K374" s="42"/>
    </row>
    <row r="375" spans="10:11" s="41" customFormat="1" x14ac:dyDescent="0.15">
      <c r="J375" s="42"/>
      <c r="K375" s="42"/>
    </row>
    <row r="376" spans="10:11" s="41" customFormat="1" x14ac:dyDescent="0.15">
      <c r="J376" s="42"/>
      <c r="K376" s="42"/>
    </row>
    <row r="377" spans="10:11" s="41" customFormat="1" x14ac:dyDescent="0.15">
      <c r="J377" s="42"/>
      <c r="K377" s="42"/>
    </row>
    <row r="378" spans="10:11" s="41" customFormat="1" x14ac:dyDescent="0.15">
      <c r="J378" s="42"/>
      <c r="K378" s="42"/>
    </row>
    <row r="379" spans="10:11" s="41" customFormat="1" x14ac:dyDescent="0.15">
      <c r="J379" s="42"/>
      <c r="K379" s="42"/>
    </row>
    <row r="380" spans="10:11" s="41" customFormat="1" x14ac:dyDescent="0.15">
      <c r="J380" s="42"/>
      <c r="K380" s="42"/>
    </row>
    <row r="381" spans="10:11" s="41" customFormat="1" x14ac:dyDescent="0.15">
      <c r="J381" s="42"/>
      <c r="K381" s="42"/>
    </row>
  </sheetData>
  <phoneticPr fontId="2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M1:AT196"/>
  <sheetViews>
    <sheetView tabSelected="1" view="pageBreakPreview" zoomScale="80" zoomScaleNormal="75" zoomScaleSheetLayoutView="80" workbookViewId="0">
      <selection activeCell="R101" sqref="R101"/>
    </sheetView>
  </sheetViews>
  <sheetFormatPr defaultRowHeight="13.2" x14ac:dyDescent="0.2"/>
  <cols>
    <col min="1" max="13" width="9.109375" customWidth="1"/>
    <col min="14" max="15" width="10.109375" customWidth="1"/>
    <col min="16" max="16" width="11.21875" customWidth="1"/>
    <col min="17" max="17" width="11.77734375" hidden="1" customWidth="1"/>
    <col min="18" max="23" width="11.77734375" bestFit="1" customWidth="1"/>
  </cols>
  <sheetData>
    <row r="1" spans="13:46" x14ac:dyDescent="0.2">
      <c r="M1" s="39" t="str">
        <f>旧栃木市２!$M$1</f>
        <v>栃木市</v>
      </c>
      <c r="Q1" t="str">
        <f>旧栃木市２・歳入!B3</f>
        <v>８９（元）</v>
      </c>
      <c r="R1" t="str">
        <f>歳入!D3</f>
        <v>９１（H3）</v>
      </c>
      <c r="S1" t="str">
        <f>歳入!E3</f>
        <v>９２（H4）</v>
      </c>
      <c r="T1" t="str">
        <f>歳入!F3</f>
        <v>９３（H5）</v>
      </c>
      <c r="U1" t="str">
        <f>歳入!G3</f>
        <v>９４（H6）</v>
      </c>
      <c r="V1" t="str">
        <f>歳入!H3</f>
        <v>９５（H7）</v>
      </c>
      <c r="W1" t="str">
        <f>歳入!I3</f>
        <v>９６（H8）</v>
      </c>
      <c r="X1" t="str">
        <f>歳入!J3</f>
        <v>９７(H9）</v>
      </c>
      <c r="Y1" t="str">
        <f>歳入!K3</f>
        <v>９８(H10）</v>
      </c>
      <c r="Z1" t="str">
        <f>歳入!L3</f>
        <v>９９(H11）</v>
      </c>
      <c r="AA1" t="str">
        <f>歳入!M3</f>
        <v>００(H12）</v>
      </c>
      <c r="AB1" t="str">
        <f>歳入!N3</f>
        <v>０１(H13)</v>
      </c>
      <c r="AC1" t="str">
        <f>歳入!O3</f>
        <v>０２(H14)</v>
      </c>
      <c r="AD1" t="str">
        <f>歳入!P3</f>
        <v>０３(H15)</v>
      </c>
      <c r="AE1" t="str">
        <f>歳入!Q3</f>
        <v>０４(H16)</v>
      </c>
      <c r="AF1" t="str">
        <f>歳入!R3</f>
        <v>０５(H17)</v>
      </c>
      <c r="AG1" t="str">
        <f>歳入!S3</f>
        <v>０６(H18)</v>
      </c>
      <c r="AH1" t="str">
        <f>歳入!T3</f>
        <v>０７(H19)</v>
      </c>
      <c r="AI1" t="str">
        <f>歳入!U3</f>
        <v>０８(H20)</v>
      </c>
      <c r="AJ1" t="str">
        <f>歳入!V3</f>
        <v>０９(H21)</v>
      </c>
      <c r="AK1" t="str">
        <f>歳入!W3</f>
        <v>１０(H22)</v>
      </c>
      <c r="AL1" t="str">
        <f>歳入!X3</f>
        <v>１１(H23)</v>
      </c>
      <c r="AM1" t="str">
        <f>歳入!Y3</f>
        <v>１２(H24)</v>
      </c>
      <c r="AN1" t="str">
        <f>歳入!Z3</f>
        <v>１３(H25)</v>
      </c>
      <c r="AO1" t="str">
        <f>歳入!AA3</f>
        <v>１４(H26)</v>
      </c>
      <c r="AP1" t="str">
        <f>歳入!AB3</f>
        <v>１５(H27)</v>
      </c>
      <c r="AQ1" t="str">
        <f>歳入!AC3</f>
        <v>１６(H28)</v>
      </c>
      <c r="AR1" t="str">
        <f>歳入!AD3</f>
        <v>１７(H29)</v>
      </c>
      <c r="AS1" t="str">
        <f>歳入!AE3</f>
        <v>１８(H30)</v>
      </c>
      <c r="AT1" t="str">
        <f>歳入!AF3</f>
        <v>１９(R１)</v>
      </c>
    </row>
    <row r="2" spans="13:46" x14ac:dyDescent="0.2">
      <c r="P2" t="s">
        <v>139</v>
      </c>
      <c r="Q2" s="47">
        <f>旧栃木市２・歳入!B4</f>
        <v>0</v>
      </c>
      <c r="R2" s="47">
        <f>歳入!D4</f>
        <v>20379459</v>
      </c>
      <c r="S2" s="47">
        <f>歳入!E4</f>
        <v>21826952</v>
      </c>
      <c r="T2" s="47">
        <f>歳入!F4</f>
        <v>21355839</v>
      </c>
      <c r="U2" s="47">
        <f>歳入!G4</f>
        <v>20441493</v>
      </c>
      <c r="V2" s="47">
        <f>歳入!H4</f>
        <v>21185877</v>
      </c>
      <c r="W2" s="47">
        <f>歳入!I4</f>
        <v>21822261</v>
      </c>
      <c r="X2" s="47">
        <f>歳入!J4</f>
        <v>22577132</v>
      </c>
      <c r="Y2" s="47">
        <f>歳入!K4</f>
        <v>21778816</v>
      </c>
      <c r="Z2" s="47">
        <f>歳入!L4</f>
        <v>21604350</v>
      </c>
      <c r="AA2" s="47">
        <f>歳入!M4</f>
        <v>21064902</v>
      </c>
      <c r="AB2" s="47">
        <f>歳入!N4</f>
        <v>21158052</v>
      </c>
      <c r="AC2" s="47">
        <f>歳入!O4</f>
        <v>21039440</v>
      </c>
      <c r="AD2" s="47">
        <f>歳入!P4</f>
        <v>20327173</v>
      </c>
      <c r="AE2" s="47">
        <f>歳入!Q4</f>
        <v>20063713</v>
      </c>
      <c r="AF2" s="47">
        <f>歳入!R4</f>
        <v>20349370</v>
      </c>
      <c r="AG2" s="47">
        <f>歳入!S4</f>
        <v>20574108</v>
      </c>
      <c r="AH2" s="47">
        <f>歳入!T4</f>
        <v>22175049</v>
      </c>
      <c r="AI2" s="47">
        <f>歳入!U4</f>
        <v>22407082</v>
      </c>
      <c r="AJ2" s="47">
        <f>歳入!V4</f>
        <v>21602196</v>
      </c>
      <c r="AK2" s="47">
        <f>歳入!W4</f>
        <v>21121486</v>
      </c>
      <c r="AL2" s="47">
        <f>歳入!X4</f>
        <v>21376198</v>
      </c>
      <c r="AM2" s="47">
        <f>歳入!Y4</f>
        <v>20895312</v>
      </c>
      <c r="AN2" s="47">
        <f>歳入!Z4</f>
        <v>21598063</v>
      </c>
      <c r="AO2" s="47">
        <f>歳入!AA4</f>
        <v>21921749</v>
      </c>
      <c r="AP2" s="47">
        <f>歳入!AB4</f>
        <v>20990251</v>
      </c>
      <c r="AQ2" s="47">
        <f>歳入!AC4</f>
        <v>21562461</v>
      </c>
      <c r="AR2" s="47">
        <f>歳入!AD4</f>
        <v>22061757</v>
      </c>
      <c r="AS2" s="47">
        <f>歳入!AE4</f>
        <v>22359531</v>
      </c>
      <c r="AT2" s="47">
        <f>歳入!AF4</f>
        <v>22555584</v>
      </c>
    </row>
    <row r="3" spans="13:46" x14ac:dyDescent="0.2">
      <c r="P3" s="47" t="s">
        <v>173</v>
      </c>
      <c r="Q3" s="47">
        <f>旧栃木市２・歳入!B15</f>
        <v>0</v>
      </c>
      <c r="R3" s="47">
        <f>歳入!D15</f>
        <v>8326445</v>
      </c>
      <c r="S3" s="47">
        <f>歳入!E15</f>
        <v>9040477</v>
      </c>
      <c r="T3" s="47">
        <f>歳入!F15</f>
        <v>8727059</v>
      </c>
      <c r="U3" s="47">
        <f>歳入!G15</f>
        <v>9132943</v>
      </c>
      <c r="V3" s="47">
        <f>歳入!H15</f>
        <v>9643766</v>
      </c>
      <c r="W3" s="47">
        <f>歳入!I15</f>
        <v>10142776</v>
      </c>
      <c r="X3" s="47">
        <f>歳入!J15</f>
        <v>10461990</v>
      </c>
      <c r="Y3" s="47">
        <f>歳入!K15</f>
        <v>11322749</v>
      </c>
      <c r="Z3" s="47">
        <f>歳入!L15</f>
        <v>12535231</v>
      </c>
      <c r="AA3" s="47">
        <f>歳入!M15</f>
        <v>13057305</v>
      </c>
      <c r="AB3" s="47">
        <f>歳入!N15</f>
        <v>11819358</v>
      </c>
      <c r="AC3" s="47">
        <f>歳入!O15</f>
        <v>10671931</v>
      </c>
      <c r="AD3" s="47">
        <f>歳入!P15</f>
        <v>9079595</v>
      </c>
      <c r="AE3" s="47">
        <f>歳入!Q15</f>
        <v>8743423</v>
      </c>
      <c r="AF3" s="47">
        <f>歳入!R15</f>
        <v>9024736</v>
      </c>
      <c r="AG3" s="47">
        <f>歳入!S15</f>
        <v>8440188</v>
      </c>
      <c r="AH3" s="47">
        <f>歳入!T15</f>
        <v>8260484</v>
      </c>
      <c r="AI3" s="47">
        <f>歳入!U15</f>
        <v>9196793</v>
      </c>
      <c r="AJ3" s="47">
        <f>歳入!V15</f>
        <v>9725107</v>
      </c>
      <c r="AK3" s="47">
        <f>歳入!W15</f>
        <v>11415243</v>
      </c>
      <c r="AL3" s="47">
        <f>歳入!X15</f>
        <v>11865035</v>
      </c>
      <c r="AM3" s="47">
        <f>歳入!Y15</f>
        <v>11732659</v>
      </c>
      <c r="AN3" s="47">
        <f>歳入!Z15</f>
        <v>11739623</v>
      </c>
      <c r="AO3" s="47">
        <f>歳入!AA15</f>
        <v>11357406</v>
      </c>
      <c r="AP3" s="47">
        <f>歳入!AB15</f>
        <v>11310021</v>
      </c>
      <c r="AQ3" s="47">
        <f>歳入!AC15</f>
        <v>10473018</v>
      </c>
      <c r="AR3" s="47">
        <f>歳入!AD15</f>
        <v>9841138</v>
      </c>
      <c r="AS3" s="47">
        <f>歳入!AE15</f>
        <v>9507347</v>
      </c>
      <c r="AT3" s="47">
        <f>歳入!AF15</f>
        <v>9906127</v>
      </c>
    </row>
    <row r="4" spans="13:46" x14ac:dyDescent="0.2">
      <c r="P4" t="s">
        <v>140</v>
      </c>
      <c r="Q4" s="47">
        <f>旧栃木市２・歳入!B23</f>
        <v>0</v>
      </c>
      <c r="R4" s="47">
        <f>歳入!D23</f>
        <v>2527439</v>
      </c>
      <c r="S4" s="47">
        <f>歳入!E23</f>
        <v>2798737</v>
      </c>
      <c r="T4" s="47">
        <f>歳入!F23</f>
        <v>3042551</v>
      </c>
      <c r="U4" s="47">
        <f>歳入!G23</f>
        <v>3928583</v>
      </c>
      <c r="V4" s="47">
        <f>歳入!H23</f>
        <v>3632685</v>
      </c>
      <c r="W4" s="47">
        <f>歳入!I23</f>
        <v>3420104</v>
      </c>
      <c r="X4" s="47">
        <f>歳入!J23</f>
        <v>3377549</v>
      </c>
      <c r="Y4" s="47">
        <f>歳入!K23</f>
        <v>4429800</v>
      </c>
      <c r="Z4" s="47">
        <f>歳入!L23</f>
        <v>5059419</v>
      </c>
      <c r="AA4" s="47">
        <f>歳入!M23</f>
        <v>2985020</v>
      </c>
      <c r="AB4" s="47">
        <f>歳入!N23</f>
        <v>3273896</v>
      </c>
      <c r="AC4" s="47">
        <f>歳入!O23</f>
        <v>3070726</v>
      </c>
      <c r="AD4" s="47">
        <f>歳入!P23</f>
        <v>3951997</v>
      </c>
      <c r="AE4" s="47">
        <f>歳入!Q23</f>
        <v>3639717</v>
      </c>
      <c r="AF4" s="47">
        <f>歳入!R23</f>
        <v>3572830</v>
      </c>
      <c r="AG4" s="47">
        <f>歳入!S23</f>
        <v>2954108</v>
      </c>
      <c r="AH4" s="47">
        <f>歳入!T23</f>
        <v>2974644</v>
      </c>
      <c r="AI4" s="47">
        <f>歳入!U23</f>
        <v>3825303</v>
      </c>
      <c r="AJ4" s="47">
        <f>歳入!V23</f>
        <v>7502717</v>
      </c>
      <c r="AK4" s="47">
        <f>歳入!W23</f>
        <v>6618515</v>
      </c>
      <c r="AL4" s="47">
        <f>歳入!X23</f>
        <v>6949429</v>
      </c>
      <c r="AM4" s="47">
        <f>歳入!Y23</f>
        <v>6104400</v>
      </c>
      <c r="AN4" s="47">
        <f>歳入!Z23</f>
        <v>6699220</v>
      </c>
      <c r="AO4" s="47">
        <f>歳入!AA23</f>
        <v>6921806</v>
      </c>
      <c r="AP4" s="47">
        <f>歳入!AB23</f>
        <v>7817853</v>
      </c>
      <c r="AQ4" s="47">
        <f>歳入!AC23</f>
        <v>8773351</v>
      </c>
      <c r="AR4" s="47">
        <f>歳入!AD23</f>
        <v>8835753</v>
      </c>
      <c r="AS4" s="47">
        <f>歳入!AE23</f>
        <v>8024682</v>
      </c>
      <c r="AT4" s="47">
        <f>歳入!AF23</f>
        <v>9530644</v>
      </c>
    </row>
    <row r="5" spans="13:46" x14ac:dyDescent="0.2">
      <c r="P5" t="s">
        <v>180</v>
      </c>
      <c r="Q5" s="47">
        <f>旧栃木市２・歳入!B29</f>
        <v>0</v>
      </c>
      <c r="R5" s="47">
        <f>歳入!D24</f>
        <v>2332945</v>
      </c>
      <c r="S5" s="47">
        <f>歳入!E24</f>
        <v>2873747</v>
      </c>
      <c r="T5" s="47">
        <f>歳入!F24</f>
        <v>3284576</v>
      </c>
      <c r="U5" s="47">
        <f>歳入!G24</f>
        <v>2202836</v>
      </c>
      <c r="V5" s="47">
        <f>歳入!H24</f>
        <v>2289196</v>
      </c>
      <c r="W5" s="47">
        <f>歳入!I24</f>
        <v>2749974</v>
      </c>
      <c r="X5" s="47">
        <f>歳入!J24</f>
        <v>2767215</v>
      </c>
      <c r="Y5" s="47">
        <f>歳入!K24</f>
        <v>2594833</v>
      </c>
      <c r="Z5" s="47">
        <f>歳入!L24</f>
        <v>2817066</v>
      </c>
      <c r="AA5" s="47">
        <f>歳入!M24</f>
        <v>2199888</v>
      </c>
      <c r="AB5" s="47">
        <f>歳入!N24</f>
        <v>2171568</v>
      </c>
      <c r="AC5" s="47">
        <f>歳入!O24</f>
        <v>2411055</v>
      </c>
      <c r="AD5" s="47">
        <f>歳入!P24</f>
        <v>2446260</v>
      </c>
      <c r="AE5" s="47">
        <f>歳入!Q24</f>
        <v>2486340</v>
      </c>
      <c r="AF5" s="47">
        <f>歳入!R24</f>
        <v>2329475</v>
      </c>
      <c r="AG5" s="47">
        <f>歳入!S24</f>
        <v>2118824</v>
      </c>
      <c r="AH5" s="47">
        <f>歳入!T24</f>
        <v>2563960</v>
      </c>
      <c r="AI5" s="47">
        <f>歳入!U24</f>
        <v>2674397</v>
      </c>
      <c r="AJ5" s="47">
        <f>歳入!V24</f>
        <v>3106540</v>
      </c>
      <c r="AK5" s="47">
        <f>歳入!W24</f>
        <v>3638298</v>
      </c>
      <c r="AL5" s="47">
        <f>歳入!X24</f>
        <v>4444548</v>
      </c>
      <c r="AM5" s="47">
        <f>歳入!Y24</f>
        <v>3648290</v>
      </c>
      <c r="AN5" s="47">
        <f>歳入!Z24</f>
        <v>3298495</v>
      </c>
      <c r="AO5" s="47">
        <f>歳入!AA24</f>
        <v>4265080</v>
      </c>
      <c r="AP5" s="47">
        <f>歳入!AB24</f>
        <v>4989777</v>
      </c>
      <c r="AQ5" s="47">
        <f>歳入!AC24</f>
        <v>4151526</v>
      </c>
      <c r="AR5" s="47">
        <f>歳入!AD24</f>
        <v>4616068</v>
      </c>
      <c r="AS5" s="47">
        <f>歳入!AE24</f>
        <v>4164039</v>
      </c>
      <c r="AT5" s="47">
        <f>歳入!AF24</f>
        <v>6714165</v>
      </c>
    </row>
    <row r="6" spans="13:46" x14ac:dyDescent="0.2">
      <c r="P6" t="s">
        <v>141</v>
      </c>
      <c r="Q6" s="47">
        <f>旧栃木市２・歳入!B30</f>
        <v>0</v>
      </c>
      <c r="R6" s="47">
        <f>歳入!D30</f>
        <v>3833537</v>
      </c>
      <c r="S6" s="47">
        <f>歳入!E30</f>
        <v>5065762</v>
      </c>
      <c r="T6" s="47">
        <f>歳入!F30</f>
        <v>4812100</v>
      </c>
      <c r="U6" s="47">
        <f>歳入!G30</f>
        <v>6321800</v>
      </c>
      <c r="V6" s="47">
        <f>歳入!H30</f>
        <v>5688700</v>
      </c>
      <c r="W6" s="47">
        <f>歳入!I30</f>
        <v>5524200</v>
      </c>
      <c r="X6" s="47">
        <f>歳入!J30</f>
        <v>4488100</v>
      </c>
      <c r="Y6" s="47">
        <f>歳入!K30</f>
        <v>5599100</v>
      </c>
      <c r="Z6" s="47">
        <f>歳入!L30</f>
        <v>5104900</v>
      </c>
      <c r="AA6" s="47">
        <f>歳入!M30</f>
        <v>5495700</v>
      </c>
      <c r="AB6" s="47">
        <f>歳入!N30</f>
        <v>6064659</v>
      </c>
      <c r="AC6" s="47">
        <f>歳入!O30</f>
        <v>6289793</v>
      </c>
      <c r="AD6" s="47">
        <f>歳入!P30</f>
        <v>8933200</v>
      </c>
      <c r="AE6" s="47">
        <f>歳入!Q30</f>
        <v>5423418</v>
      </c>
      <c r="AF6" s="47">
        <f>歳入!R30</f>
        <v>4963582</v>
      </c>
      <c r="AG6" s="47">
        <f>歳入!S30</f>
        <v>3774600</v>
      </c>
      <c r="AH6" s="47">
        <f>歳入!T30</f>
        <v>2917494</v>
      </c>
      <c r="AI6" s="47">
        <f>歳入!U30</f>
        <v>2247861</v>
      </c>
      <c r="AJ6" s="47">
        <f>歳入!V30</f>
        <v>3772397</v>
      </c>
      <c r="AK6" s="47">
        <f>歳入!W30</f>
        <v>6255600</v>
      </c>
      <c r="AL6" s="47">
        <f>歳入!X30</f>
        <v>6645232</v>
      </c>
      <c r="AM6" s="47">
        <f>歳入!Y30</f>
        <v>6517546</v>
      </c>
      <c r="AN6" s="47">
        <f>歳入!Z30</f>
        <v>8668786</v>
      </c>
      <c r="AO6" s="47">
        <f>歳入!AA30</f>
        <v>6041900</v>
      </c>
      <c r="AP6" s="47">
        <f>歳入!AB30</f>
        <v>7323500</v>
      </c>
      <c r="AQ6" s="47">
        <f>歳入!AC30</f>
        <v>5155000</v>
      </c>
      <c r="AR6" s="47">
        <f>歳入!AD30</f>
        <v>5258755</v>
      </c>
      <c r="AS6" s="47">
        <f>歳入!AE30</f>
        <v>4395700</v>
      </c>
      <c r="AT6" s="47">
        <f>歳入!AF30</f>
        <v>6751800</v>
      </c>
    </row>
    <row r="7" spans="13:46" x14ac:dyDescent="0.2">
      <c r="P7" s="72" t="str">
        <f>旧栃木市２・歳入!A33</f>
        <v>　 歳 入 合 計</v>
      </c>
      <c r="Q7" s="47">
        <f>旧栃木市２・歳入!B33</f>
        <v>0</v>
      </c>
      <c r="R7" s="47">
        <f>歳入!D33</f>
        <v>51299439</v>
      </c>
      <c r="S7" s="47">
        <f>歳入!E33</f>
        <v>54708038</v>
      </c>
      <c r="T7" s="47">
        <f>歳入!F33</f>
        <v>53410915</v>
      </c>
      <c r="U7" s="47">
        <f>歳入!G33</f>
        <v>54345094</v>
      </c>
      <c r="V7" s="47">
        <f>歳入!H33</f>
        <v>54128459</v>
      </c>
      <c r="W7" s="47">
        <f>歳入!I33</f>
        <v>54583884</v>
      </c>
      <c r="X7" s="47">
        <f>歳入!J33</f>
        <v>54342674</v>
      </c>
      <c r="Y7" s="47">
        <f>歳入!K33</f>
        <v>58344584</v>
      </c>
      <c r="Z7" s="47">
        <f>歳入!L33</f>
        <v>60354618</v>
      </c>
      <c r="AA7" s="47">
        <f>歳入!M33</f>
        <v>57297667</v>
      </c>
      <c r="AB7" s="47">
        <f>歳入!N33</f>
        <v>58262323</v>
      </c>
      <c r="AC7" s="47">
        <f>歳入!O33</f>
        <v>57101241</v>
      </c>
      <c r="AD7" s="47">
        <f>歳入!P33</f>
        <v>60604537</v>
      </c>
      <c r="AE7" s="47">
        <f>歳入!Q33</f>
        <v>54192951</v>
      </c>
      <c r="AF7" s="47">
        <f>歳入!R33</f>
        <v>53954010</v>
      </c>
      <c r="AG7" s="47">
        <f>歳入!S33</f>
        <v>52002102</v>
      </c>
      <c r="AH7" s="47">
        <f>歳入!T33</f>
        <v>51061359</v>
      </c>
      <c r="AI7" s="47">
        <f>歳入!U33</f>
        <v>51575461</v>
      </c>
      <c r="AJ7" s="47">
        <f>歳入!V33</f>
        <v>59283523</v>
      </c>
      <c r="AK7" s="47">
        <f>歳入!W33</f>
        <v>60620216</v>
      </c>
      <c r="AL7" s="47">
        <f>歳入!X33</f>
        <v>63911915</v>
      </c>
      <c r="AM7" s="47">
        <f>歳入!Y33</f>
        <v>62822698</v>
      </c>
      <c r="AN7" s="47">
        <f>歳入!Z33</f>
        <v>67519996</v>
      </c>
      <c r="AO7" s="47">
        <f>歳入!AA33</f>
        <v>69013027</v>
      </c>
      <c r="AP7" s="47">
        <f>歳入!AB33</f>
        <v>70398508</v>
      </c>
      <c r="AQ7" s="47">
        <f>歳入!AC33</f>
        <v>66265321</v>
      </c>
      <c r="AR7" s="47">
        <f>歳入!AD33</f>
        <v>66521951</v>
      </c>
      <c r="AS7" s="47">
        <f>歳入!AE33</f>
        <v>63544149</v>
      </c>
      <c r="AT7" s="47">
        <f>歳入!AF33</f>
        <v>75141772</v>
      </c>
    </row>
    <row r="40" spans="13:46" x14ac:dyDescent="0.2">
      <c r="M40" s="39" t="str">
        <f>旧栃木市２!$M$1</f>
        <v>栃木市</v>
      </c>
      <c r="Q40" t="str">
        <f>旧栃木市２・税!B3</f>
        <v>８９（元）</v>
      </c>
      <c r="R40" t="str">
        <f>'税 '!D3</f>
        <v>９１(H3）</v>
      </c>
      <c r="S40" t="str">
        <f>'税 '!E3</f>
        <v>９２（H4）</v>
      </c>
      <c r="T40" t="str">
        <f>'税 '!F3</f>
        <v>９３（H5）</v>
      </c>
      <c r="U40" t="str">
        <f>'税 '!G3</f>
        <v>９４（H6）</v>
      </c>
      <c r="V40" t="str">
        <f>'税 '!H3</f>
        <v>９５（H7）</v>
      </c>
      <c r="W40" t="str">
        <f>'税 '!I3</f>
        <v>９６（H8）</v>
      </c>
      <c r="X40" t="str">
        <f>'税 '!J3</f>
        <v>９７（H9）</v>
      </c>
      <c r="Y40" t="str">
        <f>'税 '!K3</f>
        <v>９８(H10)</v>
      </c>
      <c r="Z40" t="str">
        <f>'税 '!L3</f>
        <v>９９(H11)</v>
      </c>
      <c r="AA40" t="str">
        <f>'税 '!M3</f>
        <v>００(H12)</v>
      </c>
      <c r="AB40" t="str">
        <f>'税 '!N3</f>
        <v>０１(H13)</v>
      </c>
      <c r="AC40" t="str">
        <f>'税 '!O3</f>
        <v>０２(H14)</v>
      </c>
      <c r="AD40" t="str">
        <f>'税 '!P3</f>
        <v>０３(H15)</v>
      </c>
      <c r="AE40" t="str">
        <f>'税 '!Q3</f>
        <v>０４(H16)</v>
      </c>
      <c r="AF40" t="str">
        <f>'税 '!R3</f>
        <v>０５(H17)</v>
      </c>
      <c r="AG40" t="str">
        <f>'税 '!S3</f>
        <v>０６(H18)</v>
      </c>
      <c r="AH40" t="str">
        <f>'税 '!T3</f>
        <v>０７(H19)</v>
      </c>
      <c r="AI40" t="str">
        <f>'税 '!U3</f>
        <v>０８(H20)</v>
      </c>
      <c r="AJ40" t="str">
        <f>'税 '!V3</f>
        <v>０９(H21)</v>
      </c>
      <c r="AK40" t="str">
        <f>'税 '!W3</f>
        <v>１０(H22)</v>
      </c>
      <c r="AL40" t="str">
        <f>'税 '!X3</f>
        <v>１１(H23)</v>
      </c>
      <c r="AM40" t="str">
        <f>'税 '!Y3</f>
        <v>１２(H24)</v>
      </c>
      <c r="AN40" t="str">
        <f>'税 '!Z3</f>
        <v>１３(H25)</v>
      </c>
      <c r="AO40" t="str">
        <f>'税 '!AA3</f>
        <v>１４(H26)</v>
      </c>
      <c r="AP40" t="str">
        <f>'税 '!AB3</f>
        <v>１５(H27)</v>
      </c>
      <c r="AQ40" t="str">
        <f>'税 '!AC3</f>
        <v>１６(H28)</v>
      </c>
      <c r="AR40" t="str">
        <f>'税 '!AD3</f>
        <v>１７(H29)</v>
      </c>
      <c r="AS40" t="str">
        <f>'税 '!AE3</f>
        <v>１８(H30)</v>
      </c>
      <c r="AT40" t="str">
        <f>'税 '!AF3</f>
        <v>１９(R１)</v>
      </c>
    </row>
    <row r="41" spans="13:46" x14ac:dyDescent="0.2">
      <c r="P41" t="s">
        <v>142</v>
      </c>
      <c r="Q41">
        <f>旧栃木市２・税!B4</f>
        <v>0</v>
      </c>
      <c r="R41" s="47">
        <f>'税 '!D4</f>
        <v>10370842</v>
      </c>
      <c r="S41" s="47">
        <f>'税 '!E4</f>
        <v>11051609</v>
      </c>
      <c r="T41" s="47">
        <f>'税 '!F4</f>
        <v>10106807</v>
      </c>
      <c r="U41" s="47">
        <f>'税 '!G4</f>
        <v>8504447</v>
      </c>
      <c r="V41" s="47">
        <f>'税 '!H4</f>
        <v>8736911</v>
      </c>
      <c r="W41" s="47">
        <f>'税 '!I4</f>
        <v>8884885</v>
      </c>
      <c r="X41" s="47">
        <f>'税 '!J4</f>
        <v>9607977</v>
      </c>
      <c r="Y41" s="47">
        <f>'税 '!K4</f>
        <v>8359660</v>
      </c>
      <c r="Z41" s="47">
        <f>'税 '!L4</f>
        <v>7839230</v>
      </c>
      <c r="AA41" s="47">
        <f>'税 '!M4</f>
        <v>7766344</v>
      </c>
      <c r="AB41" s="47">
        <f>'税 '!N4</f>
        <v>7503017</v>
      </c>
      <c r="AC41" s="47">
        <f>'税 '!O4</f>
        <v>7306124</v>
      </c>
      <c r="AD41" s="47">
        <f>'税 '!P4</f>
        <v>6950031</v>
      </c>
      <c r="AE41" s="47">
        <f>'税 '!Q4</f>
        <v>6748540</v>
      </c>
      <c r="AF41" s="47">
        <f>'税 '!R4</f>
        <v>7010874</v>
      </c>
      <c r="AG41" s="47">
        <f>'税 '!S4</f>
        <v>7933089</v>
      </c>
      <c r="AH41" s="47">
        <f>'税 '!T4</f>
        <v>9393503</v>
      </c>
      <c r="AI41" s="47">
        <f>'税 '!U4</f>
        <v>9532747</v>
      </c>
      <c r="AJ41" s="47">
        <f>'税 '!V4</f>
        <v>9003583</v>
      </c>
      <c r="AK41" s="47">
        <f>'税 '!W4</f>
        <v>8436341</v>
      </c>
      <c r="AL41" s="47">
        <f>'税 '!X4</f>
        <v>8458197</v>
      </c>
      <c r="AM41" s="47">
        <f>'税 '!Y4</f>
        <v>8813098</v>
      </c>
      <c r="AN41" s="47">
        <f>'税 '!Z4</f>
        <v>9481571</v>
      </c>
      <c r="AO41" s="47">
        <f>'税 '!AA4</f>
        <v>9601595</v>
      </c>
      <c r="AP41" s="47">
        <f>'税 '!AB4</f>
        <v>9487310</v>
      </c>
      <c r="AQ41" s="47">
        <f>'税 '!AC4</f>
        <v>9580156</v>
      </c>
      <c r="AR41" s="47">
        <f>'税 '!AD4</f>
        <v>9713357</v>
      </c>
      <c r="AS41" s="47">
        <f>'税 '!AE4</f>
        <v>10018778</v>
      </c>
      <c r="AT41" s="47">
        <f>'税 '!AF4</f>
        <v>9883914</v>
      </c>
    </row>
    <row r="42" spans="13:46" x14ac:dyDescent="0.2">
      <c r="P42" t="s">
        <v>143</v>
      </c>
      <c r="Q42">
        <f>旧栃木市２・税!B9</f>
        <v>0</v>
      </c>
      <c r="R42" s="47">
        <f>'税 '!D9</f>
        <v>7700994</v>
      </c>
      <c r="S42" s="47">
        <f>'税 '!E9</f>
        <v>8415586</v>
      </c>
      <c r="T42" s="47">
        <f>'税 '!F9</f>
        <v>8811390</v>
      </c>
      <c r="U42" s="47">
        <f>'税 '!G9</f>
        <v>9475025</v>
      </c>
      <c r="V42" s="47">
        <f>'税 '!H9</f>
        <v>9887282</v>
      </c>
      <c r="W42" s="47">
        <f>'税 '!I9</f>
        <v>10353105</v>
      </c>
      <c r="X42" s="47">
        <f>'税 '!J9</f>
        <v>10282751</v>
      </c>
      <c r="Y42" s="47">
        <f>'税 '!K9</f>
        <v>10730230</v>
      </c>
      <c r="Z42" s="47">
        <f>'税 '!L9</f>
        <v>11217661</v>
      </c>
      <c r="AA42" s="47">
        <f>'税 '!M9</f>
        <v>10848425</v>
      </c>
      <c r="AB42" s="47">
        <f>'税 '!N9</f>
        <v>11207442</v>
      </c>
      <c r="AC42" s="47">
        <f>'税 '!O9</f>
        <v>11318316</v>
      </c>
      <c r="AD42" s="47">
        <f>'税 '!P9</f>
        <v>11049861</v>
      </c>
      <c r="AE42" s="47">
        <f>'税 '!Q9</f>
        <v>10965466</v>
      </c>
      <c r="AF42" s="47">
        <f>'税 '!R9</f>
        <v>11031616</v>
      </c>
      <c r="AG42" s="47">
        <f>'税 '!S9</f>
        <v>10372318</v>
      </c>
      <c r="AH42" s="47">
        <f>'税 '!T9</f>
        <v>10464971</v>
      </c>
      <c r="AI42" s="47">
        <f>'税 '!U9</f>
        <v>10612771</v>
      </c>
      <c r="AJ42" s="47">
        <f>'税 '!V9</f>
        <v>10417344</v>
      </c>
      <c r="AK42" s="47">
        <f>'税 '!W9</f>
        <v>10478279</v>
      </c>
      <c r="AL42" s="47">
        <f>'税 '!X9</f>
        <v>10400811</v>
      </c>
      <c r="AM42" s="47">
        <f>'税 '!Y9</f>
        <v>9793814</v>
      </c>
      <c r="AN42" s="47">
        <f>'税 '!Z9</f>
        <v>9714574</v>
      </c>
      <c r="AO42" s="47">
        <f>'税 '!AA9</f>
        <v>9921138</v>
      </c>
      <c r="AP42" s="47">
        <f>'税 '!AB9</f>
        <v>9614461</v>
      </c>
      <c r="AQ42" s="47">
        <f>'税 '!AC9</f>
        <v>9864573</v>
      </c>
      <c r="AR42" s="47">
        <f>'税 '!AD9</f>
        <v>10088356</v>
      </c>
      <c r="AS42" s="47">
        <f>'税 '!AE9</f>
        <v>10064071</v>
      </c>
      <c r="AT42" s="47">
        <f>'税 '!AF9</f>
        <v>10342758</v>
      </c>
    </row>
    <row r="43" spans="13:46" x14ac:dyDescent="0.2">
      <c r="P43" t="s">
        <v>144</v>
      </c>
      <c r="Q43">
        <f>旧栃木市２・税!B12</f>
        <v>0</v>
      </c>
      <c r="R43" s="47">
        <f>'税 '!D12</f>
        <v>904412</v>
      </c>
      <c r="S43" s="47">
        <f>'税 '!E12</f>
        <v>912193</v>
      </c>
      <c r="T43" s="47">
        <f>'税 '!F12</f>
        <v>941551</v>
      </c>
      <c r="U43" s="47">
        <f>'税 '!G12</f>
        <v>977065</v>
      </c>
      <c r="V43" s="47">
        <f>'税 '!H12</f>
        <v>1061466</v>
      </c>
      <c r="W43" s="47">
        <f>'税 '!I12</f>
        <v>1067518</v>
      </c>
      <c r="X43" s="47">
        <f>'税 '!J12</f>
        <v>1225188</v>
      </c>
      <c r="Y43" s="47">
        <f>'税 '!K12</f>
        <v>1289916</v>
      </c>
      <c r="Z43" s="47">
        <f>'税 '!L12</f>
        <v>1132757</v>
      </c>
      <c r="AA43" s="47">
        <f>'税 '!M12</f>
        <v>1058601</v>
      </c>
      <c r="AB43" s="47">
        <f>'税 '!N12</f>
        <v>1038560</v>
      </c>
      <c r="AC43" s="47">
        <f>'税 '!O12</f>
        <v>1003952</v>
      </c>
      <c r="AD43" s="47">
        <f>'税 '!P12</f>
        <v>992473</v>
      </c>
      <c r="AE43" s="47">
        <f>'税 '!Q12</f>
        <v>1014101</v>
      </c>
      <c r="AF43" s="47">
        <f>'税 '!R12</f>
        <v>978047</v>
      </c>
      <c r="AG43" s="47">
        <f>'税 '!S12</f>
        <v>1009463</v>
      </c>
      <c r="AH43" s="47">
        <f>'税 '!T12</f>
        <v>1015026</v>
      </c>
      <c r="AI43" s="47">
        <f>'税 '!U12</f>
        <v>962337</v>
      </c>
      <c r="AJ43" s="47">
        <f>'税 '!V12</f>
        <v>906242</v>
      </c>
      <c r="AK43" s="47">
        <f>'税 '!W12</f>
        <v>931118</v>
      </c>
      <c r="AL43" s="47">
        <f>'税 '!X12</f>
        <v>1092729</v>
      </c>
      <c r="AM43" s="47">
        <f>'税 '!Y12</f>
        <v>1092710</v>
      </c>
      <c r="AN43" s="47">
        <f>'税 '!Z12</f>
        <v>1211809</v>
      </c>
      <c r="AO43" s="47">
        <f>'税 '!AA12</f>
        <v>1197986</v>
      </c>
      <c r="AP43" s="47">
        <f>'税 '!AB12</f>
        <v>1194364</v>
      </c>
      <c r="AQ43" s="47">
        <f>'税 '!AC12</f>
        <v>1158954</v>
      </c>
      <c r="AR43" s="47">
        <f>'税 '!AD12</f>
        <v>1089219</v>
      </c>
      <c r="AS43" s="47">
        <f>'税 '!AE12</f>
        <v>1067644</v>
      </c>
      <c r="AT43" s="47">
        <f>'税 '!AF12</f>
        <v>1088883</v>
      </c>
    </row>
    <row r="44" spans="13:46" x14ac:dyDescent="0.2">
      <c r="P44" t="s">
        <v>424</v>
      </c>
      <c r="Q44">
        <f>旧栃木市２・税!B22</f>
        <v>0</v>
      </c>
      <c r="R44" s="47">
        <f>'税 '!D22</f>
        <v>20379459</v>
      </c>
      <c r="S44" s="47">
        <f>'税 '!E22</f>
        <v>21826952</v>
      </c>
      <c r="T44" s="47">
        <f>'税 '!F22</f>
        <v>21355839</v>
      </c>
      <c r="U44" s="47">
        <f>'税 '!G22</f>
        <v>20441193</v>
      </c>
      <c r="V44" s="47">
        <f>'税 '!H22</f>
        <v>21185877</v>
      </c>
      <c r="W44" s="47">
        <f>'税 '!I22</f>
        <v>21822261</v>
      </c>
      <c r="X44" s="47">
        <f>'税 '!J22</f>
        <v>22577132</v>
      </c>
      <c r="Y44" s="47">
        <f>'税 '!K22</f>
        <v>21778816</v>
      </c>
      <c r="Z44" s="47">
        <f>'税 '!L22</f>
        <v>21604350</v>
      </c>
      <c r="AA44" s="47">
        <f>'税 '!M22</f>
        <v>21064992</v>
      </c>
      <c r="AB44" s="47">
        <f>'税 '!N22</f>
        <v>21158052</v>
      </c>
      <c r="AC44" s="47">
        <f>'税 '!O22</f>
        <v>21039446</v>
      </c>
      <c r="AD44" s="47">
        <f>'税 '!P22</f>
        <v>20327179</v>
      </c>
      <c r="AE44" s="47">
        <f>'税 '!Q22</f>
        <v>20063861</v>
      </c>
      <c r="AF44" s="47">
        <f>'税 '!R22</f>
        <v>20349518</v>
      </c>
      <c r="AG44" s="47">
        <f>'税 '!S22</f>
        <v>20574256</v>
      </c>
      <c r="AH44" s="47">
        <f>'税 '!T22</f>
        <v>22175065</v>
      </c>
      <c r="AI44" s="47">
        <f>'税 '!U22</f>
        <v>22407098</v>
      </c>
      <c r="AJ44" s="47">
        <f>'税 '!V22</f>
        <v>21602209</v>
      </c>
      <c r="AK44" s="47">
        <f>'税 '!W22</f>
        <v>21121499</v>
      </c>
      <c r="AL44" s="47">
        <f>'税 '!X22</f>
        <v>21376198</v>
      </c>
      <c r="AM44" s="47">
        <f>'税 '!Y22</f>
        <v>20895312</v>
      </c>
      <c r="AN44" s="47">
        <f>'税 '!Z22</f>
        <v>21598063</v>
      </c>
      <c r="AO44" s="47">
        <f>'税 '!AA22</f>
        <v>21921749</v>
      </c>
      <c r="AP44" s="47">
        <f>'税 '!AB22</f>
        <v>20990251</v>
      </c>
      <c r="AQ44" s="47">
        <f>'税 '!AC22</f>
        <v>21562461</v>
      </c>
      <c r="AR44" s="47">
        <f>'税 '!AD22</f>
        <v>22061757</v>
      </c>
      <c r="AS44" s="47">
        <f>'税 '!AE22</f>
        <v>22359531</v>
      </c>
      <c r="AT44" s="47">
        <f>'税 '!AF22</f>
        <v>22555584</v>
      </c>
    </row>
    <row r="79" spans="13:46" x14ac:dyDescent="0.2">
      <c r="M79" s="39" t="str">
        <f>旧栃木市２!$M$1</f>
        <v>栃木市</v>
      </c>
      <c r="P79">
        <f>'歳出（性質別）'!A3</f>
        <v>0</v>
      </c>
      <c r="Q79" t="str">
        <f>'歳出（性質別）'!B3</f>
        <v>８９（元）</v>
      </c>
      <c r="R79" t="str">
        <f>'歳出（性質別）'!D3</f>
        <v>９１（H3）</v>
      </c>
      <c r="S79" t="str">
        <f>'歳出（性質別）'!E3</f>
        <v>９２（H4）</v>
      </c>
      <c r="T79" t="str">
        <f>'歳出（性質別）'!F3</f>
        <v>９３（H5）</v>
      </c>
      <c r="U79" t="str">
        <f>'歳出（性質別）'!G3</f>
        <v>９４（H6）</v>
      </c>
      <c r="V79" t="str">
        <f>'歳出（性質別）'!H3</f>
        <v>９５（H7）</v>
      </c>
      <c r="W79" t="str">
        <f>'歳出（性質別）'!I3</f>
        <v>９６（H8）</v>
      </c>
      <c r="X79" t="str">
        <f>'歳出（性質別）'!J3</f>
        <v>９７(H9）</v>
      </c>
      <c r="Y79" t="str">
        <f>'歳出（性質別）'!K3</f>
        <v>９８(H10）</v>
      </c>
      <c r="Z79" t="str">
        <f>'歳出（性質別）'!L3</f>
        <v>９９(H11)</v>
      </c>
      <c r="AA79" t="str">
        <f>'歳出（性質別）'!M3</f>
        <v>００(H12)</v>
      </c>
      <c r="AB79" t="str">
        <f>'歳出（性質別）'!N3</f>
        <v>０１(H13)</v>
      </c>
      <c r="AC79" t="str">
        <f>'歳出（性質別）'!O3</f>
        <v>０２(H14)</v>
      </c>
      <c r="AD79" t="str">
        <f>'歳出（性質別）'!P3</f>
        <v>０３(H15)</v>
      </c>
      <c r="AE79" t="str">
        <f>'歳出（性質別）'!Q3</f>
        <v>０４(H16)</v>
      </c>
      <c r="AF79" t="str">
        <f>'歳出（性質別）'!R3</f>
        <v>０５(H17)</v>
      </c>
      <c r="AG79" t="str">
        <f>'歳出（性質別）'!S3</f>
        <v>０６(H18)</v>
      </c>
      <c r="AH79" t="str">
        <f>'歳出（性質別）'!T3</f>
        <v>０７(H19)</v>
      </c>
      <c r="AI79" t="str">
        <f>'歳出（性質別）'!U3</f>
        <v>０８(H20)</v>
      </c>
      <c r="AJ79" t="str">
        <f>'歳出（性質別）'!V3</f>
        <v>０９(H21)</v>
      </c>
      <c r="AK79" t="str">
        <f>'歳出（性質別）'!W3</f>
        <v>１０(H22)</v>
      </c>
      <c r="AL79" t="str">
        <f>'歳出（性質別）'!X3</f>
        <v>１１(H23)</v>
      </c>
      <c r="AM79" t="str">
        <f>'歳出（性質別）'!Y3</f>
        <v>１２(H24)</v>
      </c>
      <c r="AN79" t="str">
        <f>'歳出（性質別）'!Z3</f>
        <v>１３(H25)</v>
      </c>
      <c r="AO79" t="str">
        <f>'歳出（性質別）'!AA3</f>
        <v>１４(H26)</v>
      </c>
      <c r="AP79" t="str">
        <f>'歳出（性質別）'!AB3</f>
        <v>１５(H27)</v>
      </c>
      <c r="AQ79" t="str">
        <f>'歳出（性質別）'!AC3</f>
        <v>１６(H28)</v>
      </c>
      <c r="AR79" t="str">
        <f>'歳出（性質別）'!AD3</f>
        <v>１７(H29)</v>
      </c>
      <c r="AS79" t="str">
        <f>'歳出（性質別）'!AE3</f>
        <v>１８(H30)</v>
      </c>
      <c r="AT79" t="str">
        <f>'歳出（性質別）'!AF3</f>
        <v>１９(R１)</v>
      </c>
    </row>
    <row r="80" spans="13:46" x14ac:dyDescent="0.2">
      <c r="P80" t="s">
        <v>147</v>
      </c>
      <c r="Q80">
        <f>'歳出（性質別）'!B4</f>
        <v>0</v>
      </c>
      <c r="R80" s="47">
        <f>'歳出（性質別）'!D4</f>
        <v>10102915</v>
      </c>
      <c r="S80" s="47">
        <f>'歳出（性質別）'!E4</f>
        <v>10814135</v>
      </c>
      <c r="T80" s="47">
        <f>'歳出（性質別）'!F4</f>
        <v>11112041</v>
      </c>
      <c r="U80" s="47">
        <f>'歳出（性質別）'!G4</f>
        <v>11466167</v>
      </c>
      <c r="V80" s="47">
        <f>'歳出（性質別）'!H4</f>
        <v>11708865</v>
      </c>
      <c r="W80" s="47">
        <f>'歳出（性質別）'!I4</f>
        <v>12043513</v>
      </c>
      <c r="X80" s="47">
        <f>'歳出（性質別）'!J4</f>
        <v>12434685</v>
      </c>
      <c r="Y80" s="47">
        <f>'歳出（性質別）'!K4</f>
        <v>12402935</v>
      </c>
      <c r="Z80" s="47">
        <f>'歳出（性質別）'!L4</f>
        <v>12360399</v>
      </c>
      <c r="AA80" s="47">
        <f>'歳出（性質別）'!M4</f>
        <v>12319501</v>
      </c>
      <c r="AB80" s="47">
        <f>'歳出（性質別）'!N4</f>
        <v>12374350</v>
      </c>
      <c r="AC80" s="47">
        <f>'歳出（性質別）'!O4</f>
        <v>11959135</v>
      </c>
      <c r="AD80" s="47">
        <f>'歳出（性質別）'!P4</f>
        <v>11715430</v>
      </c>
      <c r="AE80" s="47">
        <f>'歳出（性質別）'!Q4</f>
        <v>11700595</v>
      </c>
      <c r="AF80" s="47">
        <f>'歳出（性質別）'!R4</f>
        <v>11760252</v>
      </c>
      <c r="AG80" s="47">
        <f>'歳出（性質別）'!S4</f>
        <v>11134885</v>
      </c>
      <c r="AH80" s="47">
        <f>'歳出（性質別）'!T4</f>
        <v>11189078</v>
      </c>
      <c r="AI80" s="47">
        <f>'歳出（性質別）'!U4</f>
        <v>10773252</v>
      </c>
      <c r="AJ80" s="47">
        <f>'歳出（性質別）'!V4</f>
        <v>10689765</v>
      </c>
      <c r="AK80" s="47">
        <f>'歳出（性質別）'!W4</f>
        <v>10343767</v>
      </c>
      <c r="AL80" s="47">
        <f>'歳出（性質別）'!X4</f>
        <v>10812205</v>
      </c>
      <c r="AM80" s="47">
        <f>'歳出（性質別）'!Y4</f>
        <v>11492472</v>
      </c>
      <c r="AN80" s="47">
        <f>'歳出（性質別）'!Z4</f>
        <v>11094608</v>
      </c>
      <c r="AO80" s="47">
        <f>'歳出（性質別）'!AA4</f>
        <v>11456294</v>
      </c>
      <c r="AP80" s="47">
        <f>'歳出（性質別）'!AB4</f>
        <v>11384372</v>
      </c>
      <c r="AQ80" s="47">
        <f>'歳出（性質別）'!AC4</f>
        <v>11216046</v>
      </c>
      <c r="AR80" s="47">
        <f>'歳出（性質別）'!AD4</f>
        <v>11101132</v>
      </c>
      <c r="AS80" s="47">
        <f>'歳出（性質別）'!AE4</f>
        <v>11181476</v>
      </c>
      <c r="AT80" s="47">
        <f>'歳出（性質別）'!AF4</f>
        <v>11294503</v>
      </c>
    </row>
    <row r="81" spans="16:46" x14ac:dyDescent="0.2">
      <c r="P81" t="s">
        <v>148</v>
      </c>
      <c r="Q81">
        <f>'歳出（性質別）'!B6</f>
        <v>0</v>
      </c>
      <c r="R81" s="47">
        <f>'歳出（性質別）'!D6</f>
        <v>1614286</v>
      </c>
      <c r="S81" s="47">
        <f>'歳出（性質別）'!E6</f>
        <v>1824850</v>
      </c>
      <c r="T81" s="47">
        <f>'歳出（性質別）'!F6</f>
        <v>2291783</v>
      </c>
      <c r="U81" s="47">
        <f>'歳出（性質別）'!G6</f>
        <v>2608765</v>
      </c>
      <c r="V81" s="47">
        <f>'歳出（性質別）'!H6</f>
        <v>2809443</v>
      </c>
      <c r="W81" s="47">
        <f>'歳出（性質別）'!I6</f>
        <v>3191247</v>
      </c>
      <c r="X81" s="47">
        <f>'歳出（性質別）'!J6</f>
        <v>3521827</v>
      </c>
      <c r="Y81" s="47">
        <f>'歳出（性質別）'!K6</f>
        <v>3884637</v>
      </c>
      <c r="Z81" s="47">
        <f>'歳出（性質別）'!L6</f>
        <v>4207449</v>
      </c>
      <c r="AA81" s="47">
        <f>'歳出（性質別）'!M6</f>
        <v>3089565</v>
      </c>
      <c r="AB81" s="47">
        <f>'歳出（性質別）'!N6</f>
        <v>3539490</v>
      </c>
      <c r="AC81" s="47">
        <f>'歳出（性質別）'!O6</f>
        <v>4006394</v>
      </c>
      <c r="AD81" s="47">
        <f>'歳出（性質別）'!P6</f>
        <v>4663356</v>
      </c>
      <c r="AE81" s="47">
        <f>'歳出（性質別）'!Q6</f>
        <v>5115629</v>
      </c>
      <c r="AF81" s="47">
        <f>'歳出（性質別）'!R6</f>
        <v>5273127</v>
      </c>
      <c r="AG81" s="47">
        <f>'歳出（性質別）'!S6</f>
        <v>5338506</v>
      </c>
      <c r="AH81" s="47">
        <f>'歳出（性質別）'!T6</f>
        <v>5694603</v>
      </c>
      <c r="AI81" s="47">
        <f>'歳出（性質別）'!U6</f>
        <v>5744759</v>
      </c>
      <c r="AJ81" s="47">
        <f>'歳出（性質別）'!V6</f>
        <v>6102137</v>
      </c>
      <c r="AK81" s="47">
        <f>'歳出（性質別）'!W6</f>
        <v>8848294</v>
      </c>
      <c r="AL81" s="47">
        <f>'歳出（性質別）'!X6</f>
        <v>9326886</v>
      </c>
      <c r="AM81" s="47">
        <f>'歳出（性質別）'!Y6</f>
        <v>9388712</v>
      </c>
      <c r="AN81" s="47">
        <f>'歳出（性質別）'!Z6</f>
        <v>9637091</v>
      </c>
      <c r="AO81" s="47">
        <f>'歳出（性質別）'!AA6</f>
        <v>10457835</v>
      </c>
      <c r="AP81" s="47">
        <f>'歳出（性質別）'!AB6</f>
        <v>10807647</v>
      </c>
      <c r="AQ81" s="47">
        <f>'歳出（性質別）'!AC6</f>
        <v>10998743</v>
      </c>
      <c r="AR81" s="47">
        <f>'歳出（性質別）'!AD6</f>
        <v>13128794</v>
      </c>
      <c r="AS81" s="47">
        <f>'歳出（性質別）'!AE6</f>
        <v>13223505</v>
      </c>
      <c r="AT81" s="47">
        <f>'歳出（性質別）'!AF6</f>
        <v>14106661</v>
      </c>
    </row>
    <row r="82" spans="16:46" x14ac:dyDescent="0.2">
      <c r="P82" t="s">
        <v>149</v>
      </c>
      <c r="Q82">
        <f>'歳出（性質別）'!B7</f>
        <v>0</v>
      </c>
      <c r="R82" s="47">
        <f>'歳出（性質別）'!D7</f>
        <v>3849979</v>
      </c>
      <c r="S82" s="47">
        <f>'歳出（性質別）'!E7</f>
        <v>4070762</v>
      </c>
      <c r="T82" s="47">
        <f>'歳出（性質別）'!F7</f>
        <v>4297273</v>
      </c>
      <c r="U82" s="47">
        <f>'歳出（性質別）'!G7</f>
        <v>4558919</v>
      </c>
      <c r="V82" s="47">
        <f>'歳出（性質別）'!H7</f>
        <v>4944559</v>
      </c>
      <c r="W82" s="47">
        <f>'歳出（性質別）'!I7</f>
        <v>5323285</v>
      </c>
      <c r="X82" s="47">
        <f>'歳出（性質別）'!J7</f>
        <v>5546581</v>
      </c>
      <c r="Y82" s="47">
        <f>'歳出（性質別）'!K7</f>
        <v>5921583</v>
      </c>
      <c r="Z82" s="47">
        <f>'歳出（性質別）'!L7</f>
        <v>5722534</v>
      </c>
      <c r="AA82" s="47">
        <f>'歳出（性質別）'!M7</f>
        <v>5838106</v>
      </c>
      <c r="AB82" s="47">
        <f>'歳出（性質別）'!N7</f>
        <v>6510445</v>
      </c>
      <c r="AC82" s="47">
        <f>'歳出（性質別）'!O7</f>
        <v>6165507</v>
      </c>
      <c r="AD82" s="47">
        <f>'歳出（性質別）'!P7</f>
        <v>5791959</v>
      </c>
      <c r="AE82" s="47">
        <f>'歳出（性質別）'!Q7</f>
        <v>6415111</v>
      </c>
      <c r="AF82" s="47">
        <f>'歳出（性質別）'!R7</f>
        <v>5759168</v>
      </c>
      <c r="AG82" s="47">
        <f>'歳出（性質別）'!S7</f>
        <v>5782370</v>
      </c>
      <c r="AH82" s="47">
        <f>'歳出（性質別）'!T7</f>
        <v>6061296</v>
      </c>
      <c r="AI82" s="47">
        <f>'歳出（性質別）'!U7</f>
        <v>5925102</v>
      </c>
      <c r="AJ82" s="47">
        <f>'歳出（性質別）'!V7</f>
        <v>5735940</v>
      </c>
      <c r="AK82" s="47">
        <f>'歳出（性質別）'!W7</f>
        <v>5671138</v>
      </c>
      <c r="AL82" s="47">
        <f>'歳出（性質別）'!X7</f>
        <v>5716563</v>
      </c>
      <c r="AM82" s="47">
        <f>'歳出（性質別）'!Y7</f>
        <v>5563637</v>
      </c>
      <c r="AN82" s="47">
        <f>'歳出（性質別）'!Z7</f>
        <v>5499530</v>
      </c>
      <c r="AO82" s="47">
        <f>'歳出（性質別）'!AA7</f>
        <v>6796267</v>
      </c>
      <c r="AP82" s="47">
        <f>'歳出（性質別）'!AB7</f>
        <v>6771274</v>
      </c>
      <c r="AQ82" s="47">
        <f>'歳出（性質別）'!AC7</f>
        <v>6848025</v>
      </c>
      <c r="AR82" s="47">
        <f>'歳出（性質別）'!AD7</f>
        <v>6996318</v>
      </c>
      <c r="AS82" s="47">
        <f>'歳出（性質別）'!AE7</f>
        <v>6340414</v>
      </c>
      <c r="AT82" s="47">
        <f>'歳出（性質別）'!AF7</f>
        <v>6485223</v>
      </c>
    </row>
    <row r="83" spans="16:46" x14ac:dyDescent="0.2">
      <c r="P83" t="s">
        <v>150</v>
      </c>
      <c r="Q83">
        <f>'歳出（性質別）'!B10</f>
        <v>0</v>
      </c>
      <c r="R83" s="47">
        <f>'歳出（性質別）'!D10</f>
        <v>4902634</v>
      </c>
      <c r="S83" s="47">
        <f>'歳出（性質別）'!E10</f>
        <v>5155273</v>
      </c>
      <c r="T83" s="47">
        <f>'歳出（性質別）'!F10</f>
        <v>5326756</v>
      </c>
      <c r="U83" s="47">
        <f>'歳出（性質別）'!G10</f>
        <v>5241257</v>
      </c>
      <c r="V83" s="47">
        <f>'歳出（性質別）'!H10</f>
        <v>5588982</v>
      </c>
      <c r="W83" s="47">
        <f>'歳出（性質別）'!I10</f>
        <v>5818665</v>
      </c>
      <c r="X83" s="47">
        <f>'歳出（性質別）'!J10</f>
        <v>5896015</v>
      </c>
      <c r="Y83" s="47">
        <f>'歳出（性質別）'!K10</f>
        <v>6135522</v>
      </c>
      <c r="Z83" s="47">
        <f>'歳出（性質別）'!L10</f>
        <v>6207811</v>
      </c>
      <c r="AA83" s="47">
        <f>'歳出（性質別）'!M10</f>
        <v>6179543</v>
      </c>
      <c r="AB83" s="47">
        <f>'歳出（性質別）'!N10</f>
        <v>6602733</v>
      </c>
      <c r="AC83" s="47">
        <f>'歳出（性質別）'!O10</f>
        <v>6763010</v>
      </c>
      <c r="AD83" s="47">
        <f>'歳出（性質別）'!P10</f>
        <v>6783301</v>
      </c>
      <c r="AE83" s="47">
        <f>'歳出（性質別）'!Q10</f>
        <v>6759523</v>
      </c>
      <c r="AF83" s="47">
        <f>'歳出（性質別）'!R10</f>
        <v>6301505</v>
      </c>
      <c r="AG83" s="47">
        <f>'歳出（性質別）'!S10</f>
        <v>6221978</v>
      </c>
      <c r="AH83" s="47">
        <f>'歳出（性質別）'!T10</f>
        <v>6315158</v>
      </c>
      <c r="AI83" s="47">
        <f>'歳出（性質別）'!U10</f>
        <v>6190900</v>
      </c>
      <c r="AJ83" s="47">
        <f>'歳出（性質別）'!V10</f>
        <v>7174377</v>
      </c>
      <c r="AK83" s="47">
        <f>'歳出（性質別）'!W10</f>
        <v>7309063</v>
      </c>
      <c r="AL83" s="47">
        <f>'歳出（性質別）'!X10</f>
        <v>7834411</v>
      </c>
      <c r="AM83" s="47">
        <f>'歳出（性質別）'!Y10</f>
        <v>7730483</v>
      </c>
      <c r="AN83" s="47">
        <f>'歳出（性質別）'!Z10</f>
        <v>8135677</v>
      </c>
      <c r="AO83" s="47">
        <f>'歳出（性質別）'!AA10</f>
        <v>9726630</v>
      </c>
      <c r="AP83" s="47">
        <f>'歳出（性質別）'!AB10</f>
        <v>9244469</v>
      </c>
      <c r="AQ83" s="47">
        <f>'歳出（性質別）'!AC10</f>
        <v>8841775</v>
      </c>
      <c r="AR83" s="47">
        <f>'歳出（性質別）'!AD10</f>
        <v>8952913</v>
      </c>
      <c r="AS83" s="47">
        <f>'歳出（性質別）'!AE10</f>
        <v>8233463</v>
      </c>
      <c r="AT83" s="47">
        <f>'歳出（性質別）'!AF10</f>
        <v>9562834</v>
      </c>
    </row>
    <row r="84" spans="16:46" x14ac:dyDescent="0.2">
      <c r="P84" t="s">
        <v>151</v>
      </c>
      <c r="Q84">
        <f>'歳出（性質別）'!B11</f>
        <v>0</v>
      </c>
      <c r="R84" s="47">
        <f>'歳出（性質別）'!D11</f>
        <v>285109</v>
      </c>
      <c r="S84" s="47">
        <f>'歳出（性質別）'!E11</f>
        <v>359351</v>
      </c>
      <c r="T84" s="47">
        <f>'歳出（性質別）'!F11</f>
        <v>334025</v>
      </c>
      <c r="U84" s="47">
        <f>'歳出（性質別）'!G11</f>
        <v>293243</v>
      </c>
      <c r="V84" s="47">
        <f>'歳出（性質別）'!H11</f>
        <v>313434</v>
      </c>
      <c r="W84" s="47">
        <f>'歳出（性質別）'!I11</f>
        <v>323083</v>
      </c>
      <c r="X84" s="47">
        <f>'歳出（性質別）'!J11</f>
        <v>343904</v>
      </c>
      <c r="Y84" s="47">
        <f>'歳出（性質別）'!K11</f>
        <v>409479</v>
      </c>
      <c r="Z84" s="47">
        <f>'歳出（性質別）'!L11</f>
        <v>360184</v>
      </c>
      <c r="AA84" s="47">
        <f>'歳出（性質別）'!M11</f>
        <v>359687</v>
      </c>
      <c r="AB84" s="47">
        <f>'歳出（性質別）'!N11</f>
        <v>373303</v>
      </c>
      <c r="AC84" s="47">
        <f>'歳出（性質別）'!O11</f>
        <v>371948</v>
      </c>
      <c r="AD84" s="47">
        <f>'歳出（性質別）'!P11</f>
        <v>374876</v>
      </c>
      <c r="AE84" s="47">
        <f>'歳出（性質別）'!Q11</f>
        <v>282275</v>
      </c>
      <c r="AF84" s="47">
        <f>'歳出（性質別）'!R11</f>
        <v>321605</v>
      </c>
      <c r="AG84" s="47">
        <f>'歳出（性質別）'!S11</f>
        <v>311704</v>
      </c>
      <c r="AH84" s="47">
        <f>'歳出（性質別）'!T11</f>
        <v>267772</v>
      </c>
      <c r="AI84" s="47">
        <f>'歳出（性質別）'!U11</f>
        <v>299589</v>
      </c>
      <c r="AJ84" s="47">
        <f>'歳出（性質別）'!V11</f>
        <v>345722</v>
      </c>
      <c r="AK84" s="47">
        <f>'歳出（性質別）'!W11</f>
        <v>197380</v>
      </c>
      <c r="AL84" s="47">
        <f>'歳出（性質別）'!X11</f>
        <v>229318</v>
      </c>
      <c r="AM84" s="47">
        <f>'歳出（性質別）'!Y11</f>
        <v>198144</v>
      </c>
      <c r="AN84" s="47">
        <f>'歳出（性質別）'!Z11</f>
        <v>216052</v>
      </c>
      <c r="AO84" s="47">
        <f>'歳出（性質別）'!AA11</f>
        <v>161520</v>
      </c>
      <c r="AP84" s="47">
        <f>'歳出（性質別）'!AB11</f>
        <v>174897</v>
      </c>
      <c r="AQ84" s="47">
        <f>'歳出（性質別）'!AC11</f>
        <v>195515</v>
      </c>
      <c r="AR84" s="47">
        <f>'歳出（性質別）'!AD11</f>
        <v>170560</v>
      </c>
      <c r="AS84" s="47">
        <f>'歳出（性質別）'!AE11</f>
        <v>158153</v>
      </c>
      <c r="AT84" s="47">
        <f>'歳出（性質別）'!AF11</f>
        <v>162120</v>
      </c>
    </row>
    <row r="85" spans="16:46" x14ac:dyDescent="0.2">
      <c r="P85" t="s">
        <v>152</v>
      </c>
      <c r="Q85">
        <f>'歳出（性質別）'!B16</f>
        <v>0</v>
      </c>
      <c r="R85" s="47">
        <f>'歳出（性質別）'!D16</f>
        <v>1369762</v>
      </c>
      <c r="S85" s="47">
        <f>'歳出（性質別）'!E16</f>
        <v>1609688</v>
      </c>
      <c r="T85" s="47">
        <f>'歳出（性質別）'!F16</f>
        <v>1778898</v>
      </c>
      <c r="U85" s="47">
        <f>'歳出（性質別）'!G16</f>
        <v>1972669</v>
      </c>
      <c r="V85" s="47">
        <f>'歳出（性質別）'!H16</f>
        <v>2106209</v>
      </c>
      <c r="W85" s="47">
        <f>'歳出（性質別）'!I16</f>
        <v>2072743</v>
      </c>
      <c r="X85" s="47">
        <f>'歳出（性質別）'!J16</f>
        <v>2110246</v>
      </c>
      <c r="Y85" s="47">
        <f>'歳出（性質別）'!K16</f>
        <v>2093423</v>
      </c>
      <c r="Z85" s="47">
        <f>'歳出（性質別）'!L16</f>
        <v>2110742</v>
      </c>
      <c r="AA85" s="47">
        <f>'歳出（性質別）'!M16</f>
        <v>1924824</v>
      </c>
      <c r="AB85" s="47">
        <f>'歳出（性質別）'!N16</f>
        <v>1981995</v>
      </c>
      <c r="AC85" s="47">
        <f>'歳出（性質別）'!O16</f>
        <v>2098849</v>
      </c>
      <c r="AD85" s="47">
        <f>'歳出（性質別）'!P16</f>
        <v>2979979</v>
      </c>
      <c r="AE85" s="47">
        <f>'歳出（性質別）'!Q16</f>
        <v>2270458</v>
      </c>
      <c r="AF85" s="47">
        <f>'歳出（性質別）'!R16</f>
        <v>2068823</v>
      </c>
      <c r="AG85" s="47">
        <f>'歳出（性質別）'!S16</f>
        <v>2005590</v>
      </c>
      <c r="AH85" s="47">
        <f>'歳出（性質別）'!T16</f>
        <v>1635368</v>
      </c>
      <c r="AI85" s="47">
        <f>'歳出（性質別）'!U16</f>
        <v>1659041</v>
      </c>
      <c r="AJ85" s="47">
        <f>'歳出（性質別）'!V16</f>
        <v>1856812</v>
      </c>
      <c r="AK85" s="47">
        <f>'歳出（性質別）'!W16</f>
        <v>1679821</v>
      </c>
      <c r="AL85" s="47">
        <f>'歳出（性質別）'!X16</f>
        <v>2771101</v>
      </c>
      <c r="AM85" s="47">
        <f>'歳出（性質別）'!Y16</f>
        <v>2428000</v>
      </c>
      <c r="AN85" s="47">
        <f>'歳出（性質別）'!Z16</f>
        <v>2706200</v>
      </c>
      <c r="AO85" s="47">
        <f>'歳出（性質別）'!AA16</f>
        <v>3213000</v>
      </c>
      <c r="AP85" s="47">
        <f>'歳出（性質別）'!AB16</f>
        <v>3109200</v>
      </c>
      <c r="AQ85" s="47">
        <f>'歳出（性質別）'!AC16</f>
        <v>2954000</v>
      </c>
      <c r="AR85" s="47">
        <f>'歳出（性質別）'!AD16</f>
        <v>3322250</v>
      </c>
      <c r="AS85" s="47">
        <f>'歳出（性質別）'!AE16</f>
        <v>3055716</v>
      </c>
      <c r="AT85" s="47">
        <f>'歳出（性質別）'!AF16</f>
        <v>2535357</v>
      </c>
    </row>
    <row r="86" spans="16:46" x14ac:dyDescent="0.2">
      <c r="P86" t="s">
        <v>154</v>
      </c>
      <c r="Q86">
        <f>'歳出（性質別）'!B18</f>
        <v>0</v>
      </c>
      <c r="R86" s="47">
        <f>'歳出（性質別）'!D18</f>
        <v>16352312</v>
      </c>
      <c r="S86" s="47">
        <f>'歳出（性質別）'!E18</f>
        <v>18936030</v>
      </c>
      <c r="T86" s="47">
        <f>'歳出（性質別）'!F18</f>
        <v>15980640</v>
      </c>
      <c r="U86" s="47">
        <f>'歳出（性質別）'!G18</f>
        <v>15249740</v>
      </c>
      <c r="V86" s="47">
        <f>'歳出（性質別）'!H18</f>
        <v>14451780</v>
      </c>
      <c r="W86" s="47">
        <f>'歳出（性質別）'!I18</f>
        <v>13286872</v>
      </c>
      <c r="X86" s="47">
        <f>'歳出（性質別）'!J18</f>
        <v>11761477</v>
      </c>
      <c r="Y86" s="47">
        <f>'歳出（性質別）'!K18</f>
        <v>13261702</v>
      </c>
      <c r="Z86" s="47">
        <f>'歳出（性質別）'!L18</f>
        <v>14557146</v>
      </c>
      <c r="AA86" s="47">
        <f>'歳出（性質別）'!M18</f>
        <v>12158653</v>
      </c>
      <c r="AB86" s="47">
        <f>'歳出（性質別）'!N18</f>
        <v>11855500</v>
      </c>
      <c r="AC86" s="47">
        <f>'歳出（性質別）'!O18</f>
        <v>10712269</v>
      </c>
      <c r="AD86" s="47">
        <f>'歳出（性質別）'!P18</f>
        <v>12860413</v>
      </c>
      <c r="AE86" s="47">
        <f>'歳出（性質別）'!Q18</f>
        <v>7366753</v>
      </c>
      <c r="AF86" s="47">
        <f>'歳出（性質別）'!R18</f>
        <v>7737157</v>
      </c>
      <c r="AG86" s="47">
        <f>'歳出（性質別）'!S18</f>
        <v>5472006</v>
      </c>
      <c r="AH86" s="47">
        <f>'歳出（性質別）'!T18</f>
        <v>4367420</v>
      </c>
      <c r="AI86" s="47">
        <f>'歳出（性質別）'!U18</f>
        <v>3896129</v>
      </c>
      <c r="AJ86" s="47">
        <f>'歳出（性質別）'!V18</f>
        <v>7557744</v>
      </c>
      <c r="AK86" s="47">
        <f>'歳出（性質別）'!W18</f>
        <v>6641159</v>
      </c>
      <c r="AL86" s="47">
        <f>'歳出（性質別）'!X18</f>
        <v>8786968</v>
      </c>
      <c r="AM86" s="47">
        <f>'歳出（性質別）'!Y18</f>
        <v>7813152</v>
      </c>
      <c r="AN86" s="47">
        <f>'歳出（性質別）'!Z18</f>
        <v>11845139</v>
      </c>
      <c r="AO86" s="47">
        <f>'歳出（性質別）'!AA18</f>
        <v>8679071</v>
      </c>
      <c r="AP86" s="47">
        <f>'歳出（性質別）'!AB18</f>
        <v>10538438</v>
      </c>
      <c r="AQ86" s="47">
        <f>'歳出（性質別）'!AC18</f>
        <v>7805762</v>
      </c>
      <c r="AR86" s="47">
        <f>'歳出（性質別）'!AD18</f>
        <v>7861987</v>
      </c>
      <c r="AS86" s="47">
        <f>'歳出（性質別）'!AE18</f>
        <v>5978782</v>
      </c>
      <c r="AT86" s="47">
        <f>'歳出（性質別）'!AF18</f>
        <v>7811716</v>
      </c>
    </row>
    <row r="87" spans="16:46" x14ac:dyDescent="0.2">
      <c r="P87" t="s">
        <v>153</v>
      </c>
      <c r="Q87">
        <f>'歳出（性質別）'!B23</f>
        <v>0</v>
      </c>
      <c r="R87" s="47">
        <f>'歳出（性質別）'!D23</f>
        <v>49568234</v>
      </c>
      <c r="S87" s="47">
        <f>'歳出（性質別）'!E23</f>
        <v>52622083</v>
      </c>
      <c r="T87" s="47">
        <f>'歳出（性質別）'!F23</f>
        <v>51216276</v>
      </c>
      <c r="U87" s="47">
        <f>'歳出（性質別）'!G23</f>
        <v>52294388</v>
      </c>
      <c r="V87" s="47">
        <f>'歳出（性質別）'!H23</f>
        <v>52065765</v>
      </c>
      <c r="W87" s="47">
        <f>'歳出（性質別）'!I23</f>
        <v>52298947</v>
      </c>
      <c r="X87" s="47">
        <f>'歳出（性質別）'!J23</f>
        <v>51990909</v>
      </c>
      <c r="Y87" s="47">
        <f>'歳出（性質別）'!K23</f>
        <v>55180060</v>
      </c>
      <c r="Z87" s="47">
        <f>'歳出（性質別）'!L23</f>
        <v>58512757</v>
      </c>
      <c r="AA87" s="47">
        <f>'歳出（性質別）'!M23</f>
        <v>54303274</v>
      </c>
      <c r="AB87" s="47">
        <f>'歳出（性質別）'!N23</f>
        <v>55618807</v>
      </c>
      <c r="AC87" s="47">
        <f>'歳出（性質別）'!O23</f>
        <v>54932599</v>
      </c>
      <c r="AD87" s="47">
        <f>'歳出（性質別）'!P23</f>
        <v>58293589</v>
      </c>
      <c r="AE87" s="47">
        <f>'歳出（性質別）'!Q23</f>
        <v>51907890</v>
      </c>
      <c r="AF87" s="47">
        <f>'歳出（性質別）'!R23</f>
        <v>51654153</v>
      </c>
      <c r="AG87" s="47">
        <f>'歳出（性質別）'!S23</f>
        <v>49749978</v>
      </c>
      <c r="AH87" s="47">
        <f>'歳出（性質別）'!T23</f>
        <v>48839585</v>
      </c>
      <c r="AI87" s="47">
        <f>'歳出（性質別）'!U23</f>
        <v>48717299</v>
      </c>
      <c r="AJ87" s="47">
        <f>'歳出（性質別）'!V23</f>
        <v>56088084</v>
      </c>
      <c r="AK87" s="47">
        <f>'歳出（性質別）'!W23</f>
        <v>57310014</v>
      </c>
      <c r="AL87" s="47">
        <f>'歳出（性質別）'!X23</f>
        <v>60364938</v>
      </c>
      <c r="AM87" s="47">
        <f>'歳出（性質別）'!Y23</f>
        <v>59243258</v>
      </c>
      <c r="AN87" s="47">
        <f>'歳出（性質別）'!Z23</f>
        <v>63118195</v>
      </c>
      <c r="AO87" s="47">
        <f>'歳出（性質別）'!AA23</f>
        <v>64973284</v>
      </c>
      <c r="AP87" s="47">
        <f>'歳出（性質別）'!AB23</f>
        <v>66398864</v>
      </c>
      <c r="AQ87" s="47">
        <f>'歳出（性質別）'!AC23</f>
        <v>63862951</v>
      </c>
      <c r="AR87" s="47">
        <f>'歳出（性質別）'!AD23</f>
        <v>63602488</v>
      </c>
      <c r="AS87" s="47">
        <f>'歳出（性質別）'!AE23</f>
        <v>60507217</v>
      </c>
      <c r="AT87" s="47">
        <f>'歳出（性質別）'!AF23</f>
        <v>67294036</v>
      </c>
    </row>
    <row r="117" spans="13:46" x14ac:dyDescent="0.2">
      <c r="P117">
        <f>'歳出（目的別）'!A3</f>
        <v>0</v>
      </c>
      <c r="Q117" t="str">
        <f>'歳出（目的別）'!B3</f>
        <v>８９（元）</v>
      </c>
      <c r="R117" t="str">
        <f>'歳出（目的別）'!D3</f>
        <v>９１（H3）</v>
      </c>
      <c r="S117" t="str">
        <f>'歳出（目的別）'!E3</f>
        <v>９２（H4）</v>
      </c>
      <c r="T117" t="str">
        <f>'歳出（目的別）'!F3</f>
        <v>９３（H5）</v>
      </c>
      <c r="U117" t="str">
        <f>'歳出（目的別）'!G3</f>
        <v>９４（H6）</v>
      </c>
      <c r="V117" t="str">
        <f>'歳出（目的別）'!H3</f>
        <v>９５（H7）</v>
      </c>
      <c r="W117" t="str">
        <f>'歳出（目的別）'!I3</f>
        <v>９６（H8）</v>
      </c>
      <c r="X117" t="str">
        <f>'歳出（目的別）'!J3</f>
        <v>９７(H9）</v>
      </c>
      <c r="Y117" t="str">
        <f>'歳出（目的別）'!K3</f>
        <v>９８(H10）</v>
      </c>
      <c r="Z117" t="str">
        <f>'歳出（目的別）'!L3</f>
        <v>９９(H11)</v>
      </c>
      <c r="AA117" t="str">
        <f>'歳出（目的別）'!M3</f>
        <v>００(H12)</v>
      </c>
      <c r="AB117" t="str">
        <f>'歳出（目的別）'!N3</f>
        <v>０１(H13)</v>
      </c>
      <c r="AC117" t="str">
        <f>'歳出（目的別）'!O3</f>
        <v>０２(H14)</v>
      </c>
      <c r="AD117" t="str">
        <f>'歳出（目的別）'!P3</f>
        <v>０３(H15)</v>
      </c>
      <c r="AE117" t="str">
        <f>'歳出（目的別）'!Q3</f>
        <v>０４(H16)</v>
      </c>
      <c r="AF117" t="str">
        <f>'歳出（目的別）'!R3</f>
        <v>０５(H17)</v>
      </c>
      <c r="AG117" t="str">
        <f>'歳出（目的別）'!S3</f>
        <v>０６(H18)</v>
      </c>
      <c r="AH117" t="str">
        <f>'歳出（目的別）'!T3</f>
        <v>０７(H19)</v>
      </c>
      <c r="AI117" t="str">
        <f>'歳出（目的別）'!U3</f>
        <v>０８(H20)</v>
      </c>
      <c r="AJ117" t="str">
        <f>'歳出（目的別）'!V3</f>
        <v>０９(H21)</v>
      </c>
      <c r="AK117" t="str">
        <f>'歳出（目的別）'!W3</f>
        <v>１０(H22)</v>
      </c>
      <c r="AL117" t="str">
        <f>'歳出（目的別）'!X3</f>
        <v>１１(H23)</v>
      </c>
      <c r="AM117" t="str">
        <f>'歳出（目的別）'!Y3</f>
        <v>１２(H24)</v>
      </c>
      <c r="AN117" t="str">
        <f>'歳出（目的別）'!Z3</f>
        <v>１３(H25)</v>
      </c>
      <c r="AO117" t="str">
        <f>'歳出（目的別）'!AA3</f>
        <v>１４(H26)</v>
      </c>
      <c r="AP117" t="str">
        <f>'歳出（目的別）'!AB3</f>
        <v>１５(H27)</v>
      </c>
      <c r="AQ117" t="str">
        <f>'歳出（目的別）'!AC3</f>
        <v>１６(H28)</v>
      </c>
      <c r="AR117" t="str">
        <f>'歳出（目的別）'!AD3</f>
        <v>１７(H29)</v>
      </c>
      <c r="AS117" t="str">
        <f>'歳出（目的別）'!AE3</f>
        <v>１８(H30)</v>
      </c>
      <c r="AT117" t="str">
        <f>'歳出（目的別）'!AF3</f>
        <v>１９(R１)</v>
      </c>
    </row>
    <row r="118" spans="13:46" x14ac:dyDescent="0.2">
      <c r="M118" t="s">
        <v>346</v>
      </c>
      <c r="P118" t="s">
        <v>155</v>
      </c>
      <c r="Q118">
        <f>'歳出（目的別）'!B5</f>
        <v>2191932</v>
      </c>
      <c r="R118" s="47">
        <f>'歳出（目的別）'!D5</f>
        <v>9066629</v>
      </c>
      <c r="S118" s="47">
        <f>'歳出（目的別）'!E5</f>
        <v>7195260</v>
      </c>
      <c r="T118" s="47">
        <f>'歳出（目的別）'!F5</f>
        <v>7156248</v>
      </c>
      <c r="U118" s="47">
        <f>'歳出（目的別）'!G5</f>
        <v>7734716</v>
      </c>
      <c r="V118" s="47">
        <f>'歳出（目的別）'!H5</f>
        <v>7576495</v>
      </c>
      <c r="W118" s="47">
        <f>'歳出（目的別）'!I5</f>
        <v>7330086</v>
      </c>
      <c r="X118" s="47">
        <f>'歳出（目的別）'!J5</f>
        <v>7896307</v>
      </c>
      <c r="Y118" s="47">
        <f>'歳出（目的別）'!K5</f>
        <v>8133381</v>
      </c>
      <c r="Z118" s="47">
        <f>'歳出（目的別）'!L5</f>
        <v>9575210</v>
      </c>
      <c r="AA118" s="47">
        <f>'歳出（目的別）'!M5</f>
        <v>8573564</v>
      </c>
      <c r="AB118" s="47">
        <f>'歳出（目的別）'!N5</f>
        <v>8749879</v>
      </c>
      <c r="AC118" s="47">
        <f>'歳出（目的別）'!O5</f>
        <v>8514830</v>
      </c>
      <c r="AD118" s="47">
        <f>'歳出（目的別）'!P5</f>
        <v>9278516</v>
      </c>
      <c r="AE118" s="47">
        <f>'歳出（目的別）'!Q5</f>
        <v>8134710</v>
      </c>
      <c r="AF118" s="47">
        <f>'歳出（目的別）'!R5</f>
        <v>8505814</v>
      </c>
      <c r="AG118" s="47">
        <f>'歳出（目的別）'!S5</f>
        <v>8129102</v>
      </c>
      <c r="AH118" s="47">
        <f>'歳出（目的別）'!T5</f>
        <v>8265445</v>
      </c>
      <c r="AI118" s="47">
        <f>'歳出（目的別）'!U5</f>
        <v>8223168</v>
      </c>
      <c r="AJ118" s="47">
        <f>'歳出（目的別）'!V5</f>
        <v>10875212</v>
      </c>
      <c r="AK118" s="47">
        <f>'歳出（目的別）'!W5</f>
        <v>9882671</v>
      </c>
      <c r="AL118" s="47">
        <f>'歳出（目的別）'!X5</f>
        <v>8378814</v>
      </c>
      <c r="AM118" s="47">
        <f>'歳出（目的別）'!Y5</f>
        <v>8859313</v>
      </c>
      <c r="AN118" s="47">
        <f>'歳出（目的別）'!Z5</f>
        <v>12198811</v>
      </c>
      <c r="AO118" s="47">
        <f>'歳出（目的別）'!AA5</f>
        <v>8875361</v>
      </c>
      <c r="AP118" s="47">
        <f>'歳出（目的別）'!AB5</f>
        <v>7660908</v>
      </c>
      <c r="AQ118" s="47">
        <f>'歳出（目的別）'!AC5</f>
        <v>7676253</v>
      </c>
      <c r="AR118" s="47">
        <f>'歳出（目的別）'!AD5</f>
        <v>7268429</v>
      </c>
      <c r="AS118" s="47">
        <f>'歳出（目的別）'!AE5</f>
        <v>7172473</v>
      </c>
      <c r="AT118" s="47">
        <f>'歳出（目的別）'!AF5</f>
        <v>7167777</v>
      </c>
    </row>
    <row r="119" spans="13:46" x14ac:dyDescent="0.2">
      <c r="P119" t="s">
        <v>156</v>
      </c>
      <c r="Q119">
        <f>'歳出（目的別）'!B6</f>
        <v>2156375</v>
      </c>
      <c r="R119" s="47">
        <f>'歳出（目的別）'!D6</f>
        <v>6526218</v>
      </c>
      <c r="S119" s="47">
        <f>'歳出（目的別）'!E6</f>
        <v>5826391</v>
      </c>
      <c r="T119" s="47">
        <f>'歳出（目的別）'!F6</f>
        <v>6911101</v>
      </c>
      <c r="U119" s="47">
        <f>'歳出（目的別）'!G6</f>
        <v>7004318</v>
      </c>
      <c r="V119" s="47">
        <f>'歳出（目的別）'!H6</f>
        <v>7532113</v>
      </c>
      <c r="W119" s="47">
        <f>'歳出（目的別）'!I6</f>
        <v>8342828</v>
      </c>
      <c r="X119" s="47">
        <f>'歳出（目的別）'!J6</f>
        <v>8160117</v>
      </c>
      <c r="Y119" s="47">
        <f>'歳出（目的別）'!K6</f>
        <v>9635878</v>
      </c>
      <c r="Z119" s="47">
        <f>'歳出（目的別）'!L6</f>
        <v>11905504</v>
      </c>
      <c r="AA119" s="47">
        <f>'歳出（目的別）'!M6</f>
        <v>9826403</v>
      </c>
      <c r="AB119" s="47">
        <f>'歳出（目的別）'!N6</f>
        <v>10287392</v>
      </c>
      <c r="AC119" s="47">
        <f>'歳出（目的別）'!O6</f>
        <v>11278824</v>
      </c>
      <c r="AD119" s="47">
        <f>'歳出（目的別）'!P6</f>
        <v>11018855</v>
      </c>
      <c r="AE119" s="47">
        <f>'歳出（目的別）'!Q6</f>
        <v>11581840</v>
      </c>
      <c r="AF119" s="47">
        <f>'歳出（目的別）'!R6</f>
        <v>11679137</v>
      </c>
      <c r="AG119" s="47">
        <f>'歳出（目的別）'!S6</f>
        <v>12208076</v>
      </c>
      <c r="AH119" s="47">
        <f>'歳出（目的別）'!T6</f>
        <v>12520535</v>
      </c>
      <c r="AI119" s="47">
        <f>'歳出（目的別）'!U6</f>
        <v>12866312</v>
      </c>
      <c r="AJ119" s="47">
        <f>'歳出（目的別）'!V6</f>
        <v>13321305</v>
      </c>
      <c r="AK119" s="47">
        <f>'歳出（目的別）'!W6</f>
        <v>16342186</v>
      </c>
      <c r="AL119" s="47">
        <f>'歳出（目的別）'!X6</f>
        <v>17998439</v>
      </c>
      <c r="AM119" s="47">
        <f>'歳出（目的別）'!Y6</f>
        <v>17674837</v>
      </c>
      <c r="AN119" s="47">
        <f>'歳出（目的別）'!Z6</f>
        <v>17881391</v>
      </c>
      <c r="AO119" s="47">
        <f>'歳出（目的別）'!AA6</f>
        <v>20833484</v>
      </c>
      <c r="AP119" s="47">
        <f>'歳出（目的別）'!AB6</f>
        <v>21618956</v>
      </c>
      <c r="AQ119" s="47">
        <f>'歳出（目的別）'!AC6</f>
        <v>21862096</v>
      </c>
      <c r="AR119" s="47">
        <f>'歳出（目的別）'!AD6</f>
        <v>23204848</v>
      </c>
      <c r="AS119" s="47">
        <f>'歳出（目的別）'!AE6</f>
        <v>21601222</v>
      </c>
      <c r="AT119" s="47">
        <f>'歳出（目的別）'!AF6</f>
        <v>25463091</v>
      </c>
    </row>
    <row r="120" spans="13:46" x14ac:dyDescent="0.2">
      <c r="P120" t="s">
        <v>157</v>
      </c>
      <c r="Q120">
        <f>'歳出（目的別）'!B7</f>
        <v>1318219</v>
      </c>
      <c r="R120" s="47">
        <f>'歳出（目的別）'!D7</f>
        <v>3047110</v>
      </c>
      <c r="S120" s="47">
        <f>'歳出（目的別）'!E7</f>
        <v>3556376</v>
      </c>
      <c r="T120" s="47">
        <f>'歳出（目的別）'!F7</f>
        <v>3440851</v>
      </c>
      <c r="U120" s="47">
        <f>'歳出（目的別）'!G7</f>
        <v>4221441</v>
      </c>
      <c r="V120" s="47">
        <f>'歳出（目的別）'!H7</f>
        <v>3659120</v>
      </c>
      <c r="W120" s="47">
        <f>'歳出（目的別）'!I7</f>
        <v>3888294</v>
      </c>
      <c r="X120" s="47">
        <f>'歳出（目的別）'!J7</f>
        <v>3883011</v>
      </c>
      <c r="Y120" s="47">
        <f>'歳出（目的別）'!K7</f>
        <v>3790798</v>
      </c>
      <c r="Z120" s="47">
        <f>'歳出（目的別）'!L7</f>
        <v>3746813</v>
      </c>
      <c r="AA120" s="47">
        <f>'歳出（目的別）'!M7</f>
        <v>3771420</v>
      </c>
      <c r="AB120" s="47">
        <f>'歳出（目的別）'!N7</f>
        <v>3939473</v>
      </c>
      <c r="AC120" s="47">
        <f>'歳出（目的別）'!O7</f>
        <v>4359677</v>
      </c>
      <c r="AD120" s="47">
        <f>'歳出（目的別）'!P7</f>
        <v>4108339</v>
      </c>
      <c r="AE120" s="47">
        <f>'歳出（目的別）'!Q7</f>
        <v>3648075</v>
      </c>
      <c r="AF120" s="47">
        <f>'歳出（目的別）'!R7</f>
        <v>4108254</v>
      </c>
      <c r="AG120" s="47">
        <f>'歳出（目的別）'!S7</f>
        <v>4465730</v>
      </c>
      <c r="AH120" s="47">
        <f>'歳出（目的別）'!T7</f>
        <v>4184195</v>
      </c>
      <c r="AI120" s="47">
        <f>'歳出（目的別）'!U7</f>
        <v>4411614</v>
      </c>
      <c r="AJ120" s="47">
        <f>'歳出（目的別）'!V7</f>
        <v>4757277</v>
      </c>
      <c r="AK120" s="47">
        <f>'歳出（目的別）'!W7</f>
        <v>4682877</v>
      </c>
      <c r="AL120" s="47">
        <f>'歳出（目的別）'!X7</f>
        <v>5284957</v>
      </c>
      <c r="AM120" s="47">
        <f>'歳出（目的別）'!Y7</f>
        <v>6230930</v>
      </c>
      <c r="AN120" s="47">
        <f>'歳出（目的別）'!Z7</f>
        <v>5794882</v>
      </c>
      <c r="AO120" s="47">
        <f>'歳出（目的別）'!AA7</f>
        <v>6370892</v>
      </c>
      <c r="AP120" s="47">
        <f>'歳出（目的別）'!AB7</f>
        <v>5552405</v>
      </c>
      <c r="AQ120" s="47">
        <f>'歳出（目的別）'!AC7</f>
        <v>4498402</v>
      </c>
      <c r="AR120" s="47">
        <f>'歳出（目的別）'!AD7</f>
        <v>4539298</v>
      </c>
      <c r="AS120" s="47">
        <f>'歳出（目的別）'!AE7</f>
        <v>4037647</v>
      </c>
      <c r="AT120" s="47">
        <f>'歳出（目的別）'!AF7</f>
        <v>4350444</v>
      </c>
    </row>
    <row r="121" spans="13:46" x14ac:dyDescent="0.2">
      <c r="P121" t="s">
        <v>171</v>
      </c>
      <c r="Q121">
        <f>'歳出（目的別）'!B9</f>
        <v>630337</v>
      </c>
      <c r="R121" s="47">
        <f>'歳出（目的別）'!D9</f>
        <v>2539225</v>
      </c>
      <c r="S121" s="47">
        <f>'歳出（目的別）'!E9</f>
        <v>2960200</v>
      </c>
      <c r="T121" s="47">
        <f>'歳出（目的別）'!F9</f>
        <v>3766405</v>
      </c>
      <c r="U121" s="47">
        <f>'歳出（目的別）'!G9</f>
        <v>3234568</v>
      </c>
      <c r="V121" s="47">
        <f>'歳出（目的別）'!H9</f>
        <v>3290369</v>
      </c>
      <c r="W121" s="47">
        <f>'歳出（目的別）'!I9</f>
        <v>3641856</v>
      </c>
      <c r="X121" s="47">
        <f>'歳出（目的別）'!J9</f>
        <v>3441853</v>
      </c>
      <c r="Y121" s="47">
        <f>'歳出（目的別）'!K9</f>
        <v>2766626</v>
      </c>
      <c r="Z121" s="47">
        <f>'歳出（目的別）'!L9</f>
        <v>2695970</v>
      </c>
      <c r="AA121" s="47">
        <f>'歳出（目的別）'!M9</f>
        <v>2292334</v>
      </c>
      <c r="AB121" s="47">
        <f>'歳出（目的別）'!N9</f>
        <v>2244334</v>
      </c>
      <c r="AC121" s="47">
        <f>'歳出（目的別）'!O9</f>
        <v>2061942</v>
      </c>
      <c r="AD121" s="47">
        <f>'歳出（目的別）'!P9</f>
        <v>2003291</v>
      </c>
      <c r="AE121" s="47">
        <f>'歳出（目的別）'!Q9</f>
        <v>2015531</v>
      </c>
      <c r="AF121" s="47">
        <f>'歳出（目的別）'!R9</f>
        <v>2097456</v>
      </c>
      <c r="AG121" s="47">
        <f>'歳出（目的別）'!S9</f>
        <v>1369363</v>
      </c>
      <c r="AH121" s="47">
        <f>'歳出（目的別）'!T9</f>
        <v>1308772</v>
      </c>
      <c r="AI121" s="47">
        <f>'歳出（目的別）'!U9</f>
        <v>1134710</v>
      </c>
      <c r="AJ121" s="47">
        <f>'歳出（目的別）'!V9</f>
        <v>1570155</v>
      </c>
      <c r="AK121" s="47">
        <f>'歳出（目的別）'!W9</f>
        <v>1370578</v>
      </c>
      <c r="AL121" s="47">
        <f>'歳出（目的別）'!X9</f>
        <v>1792931</v>
      </c>
      <c r="AM121" s="47">
        <f>'歳出（目的別）'!Y9</f>
        <v>1621951</v>
      </c>
      <c r="AN121" s="47">
        <f>'歳出（目的別）'!Z9</f>
        <v>1313748</v>
      </c>
      <c r="AO121" s="47">
        <f>'歳出（目的別）'!AA9</f>
        <v>2116253</v>
      </c>
      <c r="AP121" s="47">
        <f>'歳出（目的別）'!AB9</f>
        <v>2554683</v>
      </c>
      <c r="AQ121" s="47">
        <f>'歳出（目的別）'!AC9</f>
        <v>1616816</v>
      </c>
      <c r="AR121" s="47">
        <f>'歳出（目的別）'!AD9</f>
        <v>1746970</v>
      </c>
      <c r="AS121" s="47">
        <f>'歳出（目的別）'!AE9</f>
        <v>1510496</v>
      </c>
      <c r="AT121" s="47">
        <f>'歳出（目的別）'!AF9</f>
        <v>1509649</v>
      </c>
    </row>
    <row r="122" spans="13:46" x14ac:dyDescent="0.2">
      <c r="P122" t="s">
        <v>158</v>
      </c>
      <c r="Q122">
        <f>'歳出（目的別）'!B10</f>
        <v>781350</v>
      </c>
      <c r="R122" s="47">
        <f>'歳出（目的別）'!D10</f>
        <v>2200694</v>
      </c>
      <c r="S122" s="47">
        <f>'歳出（目的別）'!E10</f>
        <v>2655729</v>
      </c>
      <c r="T122" s="47">
        <f>'歳出（目的別）'!F10</f>
        <v>2567058</v>
      </c>
      <c r="U122" s="47">
        <f>'歳出（目的別）'!G10</f>
        <v>2273929</v>
      </c>
      <c r="V122" s="47">
        <f>'歳出（目的別）'!H10</f>
        <v>2981581</v>
      </c>
      <c r="W122" s="47">
        <f>'歳出（目的別）'!I10</f>
        <v>2448327</v>
      </c>
      <c r="X122" s="47">
        <f>'歳出（目的別）'!J10</f>
        <v>2388151</v>
      </c>
      <c r="Y122" s="47">
        <f>'歳出（目的別）'!K10</f>
        <v>2971545</v>
      </c>
      <c r="Z122" s="47">
        <f>'歳出（目的別）'!L10</f>
        <v>2496690</v>
      </c>
      <c r="AA122" s="47">
        <f>'歳出（目的別）'!M10</f>
        <v>2444193</v>
      </c>
      <c r="AB122" s="47">
        <f>'歳出（目的別）'!N10</f>
        <v>2512055</v>
      </c>
      <c r="AC122" s="47">
        <f>'歳出（目的別）'!O10</f>
        <v>2548238</v>
      </c>
      <c r="AD122" s="47">
        <f>'歳出（目的別）'!P10</f>
        <v>3529836</v>
      </c>
      <c r="AE122" s="47">
        <f>'歳出（目的別）'!Q10</f>
        <v>2947262</v>
      </c>
      <c r="AF122" s="47">
        <f>'歳出（目的別）'!R10</f>
        <v>2810261</v>
      </c>
      <c r="AG122" s="47">
        <f>'歳出（目的別）'!S10</f>
        <v>2577679</v>
      </c>
      <c r="AH122" s="47">
        <f>'歳出（目的別）'!T10</f>
        <v>2346114</v>
      </c>
      <c r="AI122" s="47">
        <f>'歳出（目的別）'!U10</f>
        <v>2391069</v>
      </c>
      <c r="AJ122" s="47">
        <f>'歳出（目的別）'!V10</f>
        <v>2361997</v>
      </c>
      <c r="AK122" s="47">
        <f>'歳出（目的別）'!W10</f>
        <v>2241265</v>
      </c>
      <c r="AL122" s="47">
        <f>'歳出（目的別）'!X10</f>
        <v>3323602</v>
      </c>
      <c r="AM122" s="47">
        <f>'歳出（目的別）'!Y10</f>
        <v>2969641</v>
      </c>
      <c r="AN122" s="47">
        <f>'歳出（目的別）'!Z10</f>
        <v>3491022</v>
      </c>
      <c r="AO122" s="47">
        <f>'歳出（目的別）'!AA10</f>
        <v>3711975</v>
      </c>
      <c r="AP122" s="47">
        <f>'歳出（目的別）'!AB10</f>
        <v>3807514</v>
      </c>
      <c r="AQ122" s="47">
        <f>'歳出（目的別）'!AC10</f>
        <v>3402162</v>
      </c>
      <c r="AR122" s="47">
        <f>'歳出（目的別）'!AD10</f>
        <v>3557285</v>
      </c>
      <c r="AS122" s="47">
        <f>'歳出（目的別）'!AE10</f>
        <v>3524685</v>
      </c>
      <c r="AT122" s="47">
        <f>'歳出（目的別）'!AF10</f>
        <v>3261218</v>
      </c>
    </row>
    <row r="123" spans="13:46" x14ac:dyDescent="0.2">
      <c r="P123" t="s">
        <v>159</v>
      </c>
      <c r="Q123">
        <f>'歳出（目的別）'!B11</f>
        <v>4362091</v>
      </c>
      <c r="R123" s="47">
        <f>'歳出（目的別）'!D11</f>
        <v>11382298</v>
      </c>
      <c r="S123" s="47">
        <f>'歳出（目的別）'!E11</f>
        <v>12251903</v>
      </c>
      <c r="T123" s="47">
        <f>'歳出（目的別）'!F11</f>
        <v>11110114</v>
      </c>
      <c r="U123" s="47">
        <f>'歳出（目的別）'!G11</f>
        <v>13193004</v>
      </c>
      <c r="V123" s="47">
        <f>'歳出（目的別）'!H11</f>
        <v>12582767</v>
      </c>
      <c r="W123" s="47">
        <f>'歳出（目的別）'!I11</f>
        <v>10883935</v>
      </c>
      <c r="X123" s="47">
        <f>'歳出（目的別）'!J11</f>
        <v>11139038</v>
      </c>
      <c r="Y123" s="47">
        <f>'歳出（目的別）'!K11</f>
        <v>11853488</v>
      </c>
      <c r="Z123" s="47">
        <f>'歳出（目的別）'!L11</f>
        <v>11655186</v>
      </c>
      <c r="AA123" s="47">
        <f>'歳出（目的別）'!M11</f>
        <v>11488029</v>
      </c>
      <c r="AB123" s="47">
        <f>'歳出（目的別）'!N11</f>
        <v>10304166</v>
      </c>
      <c r="AC123" s="47">
        <f>'歳出（目的別）'!O11</f>
        <v>9847255</v>
      </c>
      <c r="AD123" s="47">
        <f>'歳出（目的別）'!P11</f>
        <v>11426066</v>
      </c>
      <c r="AE123" s="47">
        <f>'歳出（目的別）'!Q11</f>
        <v>7988303</v>
      </c>
      <c r="AF123" s="47">
        <f>'歳出（目的別）'!R11</f>
        <v>6857815</v>
      </c>
      <c r="AG123" s="47">
        <f>'歳出（目的別）'!S11</f>
        <v>6499492</v>
      </c>
      <c r="AH123" s="47">
        <f>'歳出（目的別）'!T11</f>
        <v>6307616</v>
      </c>
      <c r="AI123" s="47">
        <f>'歳出（目的別）'!U11</f>
        <v>5850497</v>
      </c>
      <c r="AJ123" s="47">
        <f>'歳出（目的別）'!V11</f>
        <v>7467767</v>
      </c>
      <c r="AK123" s="47">
        <f>'歳出（目的別）'!W11</f>
        <v>6575831</v>
      </c>
      <c r="AL123" s="47">
        <f>'歳出（目的別）'!X11</f>
        <v>6274321</v>
      </c>
      <c r="AM123" s="47">
        <f>'歳出（目的別）'!Y11</f>
        <v>5713919</v>
      </c>
      <c r="AN123" s="47">
        <f>'歳出（目的別）'!Z11</f>
        <v>6363564</v>
      </c>
      <c r="AO123" s="47">
        <f>'歳出（目的別）'!AA11</f>
        <v>5667948</v>
      </c>
      <c r="AP123" s="47">
        <f>'歳出（目的別）'!AB11</f>
        <v>5632426</v>
      </c>
      <c r="AQ123" s="47">
        <f>'歳出（目的別）'!AC11</f>
        <v>6010839</v>
      </c>
      <c r="AR123" s="47">
        <f>'歳出（目的別）'!AD11</f>
        <v>6406863</v>
      </c>
      <c r="AS123" s="47">
        <f>'歳出（目的別）'!AE11</f>
        <v>6877055</v>
      </c>
      <c r="AT123" s="47">
        <f>'歳出（目的別）'!AF11</f>
        <v>6511878</v>
      </c>
    </row>
    <row r="124" spans="13:46" x14ac:dyDescent="0.2">
      <c r="P124" t="s">
        <v>160</v>
      </c>
      <c r="Q124">
        <f>'歳出（目的別）'!B13</f>
        <v>4498802</v>
      </c>
      <c r="R124" s="47">
        <f>'歳出（目的別）'!D13</f>
        <v>7716708</v>
      </c>
      <c r="S124" s="47">
        <f>'歳出（目的別）'!E13</f>
        <v>10656327</v>
      </c>
      <c r="T124" s="47">
        <f>'歳出（目的別）'!F13</f>
        <v>8566232</v>
      </c>
      <c r="U124" s="47">
        <f>'歳出（目的別）'!G13</f>
        <v>6466849</v>
      </c>
      <c r="V124" s="47">
        <f>'歳出（目的別）'!H13</f>
        <v>6106650</v>
      </c>
      <c r="W124" s="47">
        <f>'歳出（目的別）'!I13</f>
        <v>6747415</v>
      </c>
      <c r="X124" s="47">
        <f>'歳出（目的別）'!J13</f>
        <v>6413910</v>
      </c>
      <c r="Y124" s="47">
        <f>'歳出（目的別）'!K13</f>
        <v>6740136</v>
      </c>
      <c r="Z124" s="47">
        <f>'歳出（目的別）'!L13</f>
        <v>6654752</v>
      </c>
      <c r="AA124" s="47">
        <f>'歳出（目的別）'!M13</f>
        <v>6882579</v>
      </c>
      <c r="AB124" s="47">
        <f>'歳出（目的別）'!N13</f>
        <v>7826951</v>
      </c>
      <c r="AC124" s="47">
        <f>'歳出（目的別）'!O13</f>
        <v>6856325</v>
      </c>
      <c r="AD124" s="47">
        <f>'歳出（目的別）'!P13</f>
        <v>7747507</v>
      </c>
      <c r="AE124" s="47">
        <f>'歳出（目的別）'!Q13</f>
        <v>6299663</v>
      </c>
      <c r="AF124" s="47">
        <f>'歳出（目的別）'!R13</f>
        <v>7015422</v>
      </c>
      <c r="AG124" s="47">
        <f>'歳出（目的別）'!S13</f>
        <v>5904660</v>
      </c>
      <c r="AH124" s="47">
        <f>'歳出（目的別）'!T13</f>
        <v>5019796</v>
      </c>
      <c r="AI124" s="47">
        <f>'歳出（目的別）'!U13</f>
        <v>5170312</v>
      </c>
      <c r="AJ124" s="47">
        <f>'歳出（目的別）'!V13</f>
        <v>6848295</v>
      </c>
      <c r="AK124" s="47">
        <f>'歳出（目的別）'!W13</f>
        <v>7271482</v>
      </c>
      <c r="AL124" s="47">
        <f>'歳出（目的別）'!X13</f>
        <v>8290683</v>
      </c>
      <c r="AM124" s="47">
        <f>'歳出（目的別）'!Y13</f>
        <v>7820151</v>
      </c>
      <c r="AN124" s="47">
        <f>'歳出（目的別）'!Z13</f>
        <v>7627151</v>
      </c>
      <c r="AO124" s="47">
        <f>'歳出（目的別）'!AA13</f>
        <v>7478143</v>
      </c>
      <c r="AP124" s="47">
        <f>'歳出（目的別）'!AB13</f>
        <v>9325265</v>
      </c>
      <c r="AQ124" s="47">
        <f>'歳出（目的別）'!AC13</f>
        <v>8152200</v>
      </c>
      <c r="AR124" s="47">
        <f>'歳出（目的別）'!AD13</f>
        <v>6874649</v>
      </c>
      <c r="AS124" s="47">
        <f>'歳出（目的別）'!AE13</f>
        <v>6727139</v>
      </c>
      <c r="AT124" s="47">
        <f>'歳出（目的別）'!AF13</f>
        <v>7273300</v>
      </c>
    </row>
    <row r="125" spans="13:46" x14ac:dyDescent="0.2">
      <c r="P125" t="s">
        <v>161</v>
      </c>
      <c r="Q125">
        <f>'歳出（目的別）'!B15</f>
        <v>1764698</v>
      </c>
      <c r="R125" s="47">
        <f>'歳出（目的別）'!D15</f>
        <v>3850675</v>
      </c>
      <c r="S125" s="47">
        <f>'歳出（目的別）'!E15</f>
        <v>4071932</v>
      </c>
      <c r="T125" s="47">
        <f>'歳出（目的別）'!F15</f>
        <v>4298978</v>
      </c>
      <c r="U125" s="47">
        <f>'歳出（目的別）'!G15</f>
        <v>4560362</v>
      </c>
      <c r="V125" s="47">
        <f>'歳出（目的別）'!H15</f>
        <v>4945436</v>
      </c>
      <c r="W125" s="47">
        <f>'歳出（目的別）'!I15</f>
        <v>5324014</v>
      </c>
      <c r="X125" s="47">
        <f>'歳出（目的別）'!J15</f>
        <v>5547550</v>
      </c>
      <c r="Y125" s="47">
        <f>'歳出（目的別）'!K15</f>
        <v>5922019</v>
      </c>
      <c r="Z125" s="47">
        <f>'歳出（目的別）'!L15</f>
        <v>5722903</v>
      </c>
      <c r="AA125" s="47">
        <f>'歳出（目的別）'!M15</f>
        <v>5838173</v>
      </c>
      <c r="AB125" s="47">
        <f>'歳出（目的別）'!N15</f>
        <v>6510516</v>
      </c>
      <c r="AC125" s="47">
        <f>'歳出（目的別）'!O15</f>
        <v>6165578</v>
      </c>
      <c r="AD125" s="47">
        <f>'歳出（目的別）'!P15</f>
        <v>5911579</v>
      </c>
      <c r="AE125" s="47">
        <f>'歳出（目的別）'!Q15</f>
        <v>6415326</v>
      </c>
      <c r="AF125" s="47">
        <f>'歳出（目的別）'!R15</f>
        <v>5759391</v>
      </c>
      <c r="AG125" s="47">
        <f>'歳出（目的別）'!S15</f>
        <v>5782586</v>
      </c>
      <c r="AH125" s="47">
        <f>'歳出（目的別）'!T15</f>
        <v>6061513</v>
      </c>
      <c r="AI125" s="47">
        <f>'歳出（目的別）'!U15</f>
        <v>5925316</v>
      </c>
      <c r="AJ125" s="47">
        <f>'歳出（目的別）'!V15</f>
        <v>5736145</v>
      </c>
      <c r="AK125" s="47">
        <f>'歳出（目的別）'!W15</f>
        <v>5671170</v>
      </c>
      <c r="AL125" s="47">
        <f>'歳出（目的別）'!X15</f>
        <v>5716637</v>
      </c>
      <c r="AM125" s="47">
        <f>'歳出（目的別）'!Y15</f>
        <v>5563667</v>
      </c>
      <c r="AN125" s="47">
        <f>'歳出（目的別）'!Z15</f>
        <v>5499552</v>
      </c>
      <c r="AO125" s="47">
        <f>'歳出（目的別）'!AA15</f>
        <v>6796278</v>
      </c>
      <c r="AP125" s="47">
        <f>'歳出（目的別）'!AB15</f>
        <v>6771274</v>
      </c>
      <c r="AQ125" s="47">
        <f>'歳出（目的別）'!AC15</f>
        <v>6848025</v>
      </c>
      <c r="AR125" s="47">
        <f>'歳出（目的別）'!AD15</f>
        <v>6996318</v>
      </c>
      <c r="AS125" s="47">
        <f>'歳出（目的別）'!AE15</f>
        <v>6340414</v>
      </c>
      <c r="AT125" s="47">
        <f>'歳出（目的別）'!AF15</f>
        <v>6485223</v>
      </c>
    </row>
    <row r="126" spans="13:46" x14ac:dyDescent="0.2">
      <c r="P126" t="s">
        <v>162</v>
      </c>
      <c r="Q126">
        <f>'歳出（目的別）'!B19</f>
        <v>18954311</v>
      </c>
      <c r="R126" s="47">
        <f>'歳出（目的別）'!D19</f>
        <v>49468234</v>
      </c>
      <c r="S126" s="47">
        <f>'歳出（目的別）'!E19</f>
        <v>52622083</v>
      </c>
      <c r="T126" s="47">
        <f>'歳出（目的別）'!F19</f>
        <v>51216276</v>
      </c>
      <c r="U126" s="47">
        <f>'歳出（目的別）'!G19</f>
        <v>52294388</v>
      </c>
      <c r="V126" s="47">
        <f>'歳出（目的別）'!H19</f>
        <v>52065527</v>
      </c>
      <c r="W126" s="47">
        <f>'歳出（目的別）'!I19</f>
        <v>52298947</v>
      </c>
      <c r="X126" s="47">
        <f>'歳出（目的別）'!J19</f>
        <v>51991209</v>
      </c>
      <c r="Y126" s="47">
        <f>'歳出（目的別）'!K19</f>
        <v>55180184</v>
      </c>
      <c r="Z126" s="47">
        <f>'歳出（目的別）'!L19</f>
        <v>58512959</v>
      </c>
      <c r="AA126" s="47">
        <f>'歳出（目的別）'!M19</f>
        <v>54303274</v>
      </c>
      <c r="AB126" s="47">
        <f>'歳出（目的別）'!N19</f>
        <v>55618807</v>
      </c>
      <c r="AC126" s="47">
        <f>'歳出（目的別）'!O19</f>
        <v>54932599</v>
      </c>
      <c r="AD126" s="47">
        <f>'歳出（目的別）'!P19</f>
        <v>58198239</v>
      </c>
      <c r="AE126" s="47">
        <f>'歳出（目的別）'!Q19</f>
        <v>51907891</v>
      </c>
      <c r="AF126" s="47">
        <f>'歳出（目的別）'!R19</f>
        <v>51654154</v>
      </c>
      <c r="AG126" s="47">
        <f>'歳出（目的別）'!S19</f>
        <v>49749567</v>
      </c>
      <c r="AH126" s="47">
        <f>'歳出（目的別）'!T19</f>
        <v>48839586</v>
      </c>
      <c r="AI126" s="47">
        <f>'歳出（目的別）'!U19</f>
        <v>48717301</v>
      </c>
      <c r="AJ126" s="47">
        <f>'歳出（目的別）'!V19</f>
        <v>56083695</v>
      </c>
      <c r="AK126" s="47">
        <f>'歳出（目的別）'!W19</f>
        <v>57310016</v>
      </c>
      <c r="AL126" s="47">
        <f>'歳出（目的別）'!X19</f>
        <v>60364938</v>
      </c>
      <c r="AM126" s="47">
        <f>'歳出（目的別）'!Y19</f>
        <v>59243258</v>
      </c>
      <c r="AN126" s="47">
        <f>'歳出（目的別）'!Z19</f>
        <v>63118195</v>
      </c>
      <c r="AO126" s="47">
        <f>'歳出（目的別）'!AA19</f>
        <v>64973284</v>
      </c>
      <c r="AP126" s="47">
        <f>'歳出（目的別）'!AB19</f>
        <v>66398864</v>
      </c>
      <c r="AQ126" s="47">
        <f>'歳出（目的別）'!AC19</f>
        <v>63862951</v>
      </c>
      <c r="AR126" s="47">
        <f>'歳出（目的別）'!AD19</f>
        <v>63602488</v>
      </c>
      <c r="AS126" s="47">
        <f>'歳出（目的別）'!AE19</f>
        <v>60507217</v>
      </c>
      <c r="AT126" s="47">
        <f>'歳出（目的別）'!AF19</f>
        <v>67294036</v>
      </c>
    </row>
    <row r="155" spans="13:46" x14ac:dyDescent="0.2">
      <c r="P155">
        <f>'歳出（性質別）'!A3</f>
        <v>0</v>
      </c>
      <c r="Q155" t="str">
        <f>'歳出（性質別）'!B3</f>
        <v>８９（元）</v>
      </c>
      <c r="R155" t="str">
        <f>'歳出（性質別）'!D3</f>
        <v>９１（H3）</v>
      </c>
      <c r="S155" t="str">
        <f>'歳出（性質別）'!E3</f>
        <v>９２（H4）</v>
      </c>
      <c r="T155" t="str">
        <f>'歳出（性質別）'!F3</f>
        <v>９３（H5）</v>
      </c>
      <c r="U155" t="str">
        <f>'歳出（性質別）'!G3</f>
        <v>９４（H6）</v>
      </c>
      <c r="V155" t="str">
        <f>'歳出（性質別）'!H3</f>
        <v>９５（H7）</v>
      </c>
      <c r="W155" t="str">
        <f>'歳出（性質別）'!I3</f>
        <v>９６（H8）</v>
      </c>
      <c r="X155" t="str">
        <f>'歳出（性質別）'!J3</f>
        <v>９７(H9）</v>
      </c>
      <c r="Y155" t="str">
        <f>'歳出（性質別）'!K3</f>
        <v>９８(H10）</v>
      </c>
      <c r="Z155" t="str">
        <f>'歳出（性質別）'!L3</f>
        <v>９９(H11)</v>
      </c>
      <c r="AA155" t="str">
        <f>'歳出（性質別）'!M3</f>
        <v>００(H12)</v>
      </c>
      <c r="AB155" t="str">
        <f>'歳出（性質別）'!N3</f>
        <v>０１(H13)</v>
      </c>
      <c r="AC155" t="str">
        <f>'歳出（性質別）'!O3</f>
        <v>０２(H14)</v>
      </c>
      <c r="AD155" t="str">
        <f>'歳出（性質別）'!P3</f>
        <v>０３(H15)</v>
      </c>
      <c r="AE155" t="str">
        <f>'歳出（性質別）'!Q3</f>
        <v>０４(H16)</v>
      </c>
      <c r="AF155" t="str">
        <f>'歳出（性質別）'!R3</f>
        <v>０５(H17)</v>
      </c>
      <c r="AG155" t="str">
        <f>'歳出（性質別）'!S3</f>
        <v>０６(H18)</v>
      </c>
      <c r="AH155" t="str">
        <f>'歳出（性質別）'!T3</f>
        <v>０７(H19)</v>
      </c>
      <c r="AI155" t="str">
        <f>'歳出（性質別）'!U3</f>
        <v>０８(H20)</v>
      </c>
      <c r="AJ155" t="str">
        <f>'歳出（性質別）'!V3</f>
        <v>０９(H21)</v>
      </c>
      <c r="AK155" t="str">
        <f>'歳出（性質別）'!W3</f>
        <v>１０(H22)</v>
      </c>
      <c r="AL155" t="str">
        <f>'歳出（性質別）'!X3</f>
        <v>１１(H23)</v>
      </c>
      <c r="AM155" t="str">
        <f>'歳出（性質別）'!Y3</f>
        <v>１２(H24)</v>
      </c>
      <c r="AN155" t="str">
        <f>'歳出（性質別）'!Z3</f>
        <v>１３(H25)</v>
      </c>
      <c r="AO155" t="str">
        <f>'歳出（性質別）'!AA3</f>
        <v>１４(H26)</v>
      </c>
      <c r="AP155" t="str">
        <f>'歳出（性質別）'!AB3</f>
        <v>１５(H27)</v>
      </c>
      <c r="AQ155" t="str">
        <f>'歳出（性質別）'!AC3</f>
        <v>１６(H28)</v>
      </c>
      <c r="AR155" t="str">
        <f>'歳出（性質別）'!AD3</f>
        <v>１７(H29)</v>
      </c>
      <c r="AS155" t="str">
        <f>'歳出（性質別）'!AE3</f>
        <v>１８(H30)</v>
      </c>
      <c r="AT155" t="str">
        <f>'歳出（性質別）'!AF3</f>
        <v>１９(R１)</v>
      </c>
    </row>
    <row r="156" spans="13:46" x14ac:dyDescent="0.2">
      <c r="P156" t="s">
        <v>163</v>
      </c>
      <c r="Q156">
        <f>'歳出（性質別）'!B19</f>
        <v>0</v>
      </c>
      <c r="R156" s="47">
        <f>'歳出（性質別）'!D19</f>
        <v>2709929</v>
      </c>
      <c r="S156" s="47">
        <f>'歳出（性質別）'!E19</f>
        <v>3126001</v>
      </c>
      <c r="T156" s="47">
        <f>'歳出（性質別）'!F19</f>
        <v>3732611</v>
      </c>
      <c r="U156" s="47">
        <f>'歳出（性質別）'!G19</f>
        <v>4566027</v>
      </c>
      <c r="V156" s="47">
        <f>'歳出（性質別）'!H19</f>
        <v>3027601</v>
      </c>
      <c r="W156" s="47">
        <f>'歳出（性質別）'!I19</f>
        <v>2299607</v>
      </c>
      <c r="X156" s="47">
        <f>'歳出（性質別）'!J19</f>
        <v>1671121</v>
      </c>
      <c r="Y156" s="47">
        <f>'歳出（性質別）'!K19</f>
        <v>2754416</v>
      </c>
      <c r="Z156" s="47">
        <f>'歳出（性質別）'!L19</f>
        <v>2836213</v>
      </c>
      <c r="AA156" s="47">
        <f>'歳出（性質別）'!M19</f>
        <v>2355188</v>
      </c>
      <c r="AB156" s="47">
        <f>'歳出（性質別）'!N19</f>
        <v>2637898</v>
      </c>
      <c r="AC156" s="47">
        <f>'歳出（性質別）'!O19</f>
        <v>1341134</v>
      </c>
      <c r="AD156" s="47">
        <f>'歳出（性質別）'!P19</f>
        <v>1953497</v>
      </c>
      <c r="AE156" s="47">
        <f>'歳出（性質別）'!Q19</f>
        <v>1649530</v>
      </c>
      <c r="AF156" s="47">
        <f>'歳出（性質別）'!R19</f>
        <v>2271339</v>
      </c>
      <c r="AG156" s="47">
        <f>'歳出（性質別）'!S19</f>
        <v>1035112</v>
      </c>
      <c r="AH156" s="47">
        <f>'歳出（性質別）'!T19</f>
        <v>903293</v>
      </c>
      <c r="AI156" s="47">
        <f>'歳出（性質別）'!U19</f>
        <v>1199524</v>
      </c>
      <c r="AJ156" s="47">
        <f>'歳出（性質別）'!V19</f>
        <v>1913449</v>
      </c>
      <c r="AK156" s="47">
        <f>'歳出（性質別）'!W19</f>
        <v>1989326</v>
      </c>
      <c r="AL156" s="47">
        <f>'歳出（性質別）'!X19</f>
        <v>4045805</v>
      </c>
      <c r="AM156" s="47">
        <f>'歳出（性質別）'!Y19</f>
        <v>2713941</v>
      </c>
      <c r="AN156" s="47">
        <f>'歳出（性質別）'!Z19</f>
        <v>2188265</v>
      </c>
      <c r="AO156" s="47">
        <f>'歳出（性質別）'!AA19</f>
        <v>3112023</v>
      </c>
      <c r="AP156" s="47">
        <f>'歳出（性質別）'!AB19</f>
        <v>4004714</v>
      </c>
      <c r="AQ156" s="47">
        <f>'歳出（性質別）'!AC19</f>
        <v>2477112</v>
      </c>
      <c r="AR156" s="47">
        <f>'歳出（性質別）'!AD19</f>
        <v>3600974</v>
      </c>
      <c r="AS156" s="47">
        <f>'歳出（性質別）'!AE19</f>
        <v>2220274</v>
      </c>
      <c r="AT156" s="47">
        <f>'歳出（性質別）'!AF19</f>
        <v>2689631</v>
      </c>
    </row>
    <row r="157" spans="13:46" x14ac:dyDescent="0.2">
      <c r="M157" t="s">
        <v>346</v>
      </c>
      <c r="P157" t="s">
        <v>164</v>
      </c>
      <c r="Q157">
        <f>'歳出（性質別）'!B20</f>
        <v>0</v>
      </c>
      <c r="R157" s="47">
        <f>'歳出（性質別）'!D20</f>
        <v>13425402</v>
      </c>
      <c r="S157" s="47">
        <f>'歳出（性質別）'!E20</f>
        <v>15435389</v>
      </c>
      <c r="T157" s="47">
        <f>'歳出（性質別）'!F20</f>
        <v>11779467</v>
      </c>
      <c r="U157" s="47">
        <f>'歳出（性質別）'!G20</f>
        <v>10155724</v>
      </c>
      <c r="V157" s="47">
        <f>'歳出（性質別）'!H20</f>
        <v>10447499</v>
      </c>
      <c r="W157" s="47">
        <f>'歳出（性質別）'!I20</f>
        <v>9707590</v>
      </c>
      <c r="X157" s="47">
        <f>'歳出（性質別）'!J20</f>
        <v>8698974</v>
      </c>
      <c r="Y157" s="47">
        <f>'歳出（性質別）'!K20</f>
        <v>9533814</v>
      </c>
      <c r="Z157" s="47">
        <f>'歳出（性質別）'!L20</f>
        <v>10297025</v>
      </c>
      <c r="AA157" s="47">
        <f>'歳出（性質別）'!M20</f>
        <v>8976469</v>
      </c>
      <c r="AB157" s="47">
        <f>'歳出（性質別）'!N20</f>
        <v>8491140</v>
      </c>
      <c r="AC157" s="47">
        <f>'歳出（性質別）'!O20</f>
        <v>8502884</v>
      </c>
      <c r="AD157" s="47">
        <f>'歳出（性質別）'!P20</f>
        <v>10040608</v>
      </c>
      <c r="AE157" s="47">
        <f>'歳出（性質別）'!Q20</f>
        <v>5432751</v>
      </c>
      <c r="AF157" s="47">
        <f>'歳出（性質別）'!R20</f>
        <v>5251001</v>
      </c>
      <c r="AG157" s="47">
        <f>'歳出（性質別）'!S20</f>
        <v>4208356</v>
      </c>
      <c r="AH157" s="47">
        <f>'歳出（性質別）'!T20</f>
        <v>3350897</v>
      </c>
      <c r="AI157" s="47">
        <f>'歳出（性質別）'!U20</f>
        <v>2656586</v>
      </c>
      <c r="AJ157" s="47">
        <f>'歳出（性質別）'!V20</f>
        <v>5597161</v>
      </c>
      <c r="AK157" s="47">
        <f>'歳出（性質別）'!W20</f>
        <v>4583512</v>
      </c>
      <c r="AL157" s="47">
        <f>'歳出（性質別）'!X20</f>
        <v>4579425</v>
      </c>
      <c r="AM157" s="47">
        <f>'歳出（性質別）'!Y20</f>
        <v>4807093</v>
      </c>
      <c r="AN157" s="47">
        <f>'歳出（性質別）'!Z20</f>
        <v>9635725</v>
      </c>
      <c r="AO157" s="47">
        <f>'歳出（性質別）'!AA20</f>
        <v>5415852</v>
      </c>
      <c r="AP157" s="47">
        <f>'歳出（性質別）'!AB20</f>
        <v>6423694</v>
      </c>
      <c r="AQ157" s="47">
        <f>'歳出（性質別）'!AC20</f>
        <v>5109870</v>
      </c>
      <c r="AR157" s="47">
        <f>'歳出（性質別）'!AD20</f>
        <v>4067912</v>
      </c>
      <c r="AS157" s="47">
        <f>'歳出（性質別）'!AE20</f>
        <v>3484586</v>
      </c>
      <c r="AT157" s="47">
        <f>'歳出（性質別）'!AF20</f>
        <v>4975233</v>
      </c>
    </row>
    <row r="193" spans="13:46" x14ac:dyDescent="0.2">
      <c r="Q193" t="str">
        <f>旧栃木市２!C3</f>
        <v>８９（元）</v>
      </c>
      <c r="R193" t="str">
        <f>財政指標!E3</f>
        <v>９１（H3）</v>
      </c>
      <c r="S193" t="str">
        <f>財政指標!F3</f>
        <v>９２（H4）</v>
      </c>
      <c r="T193" t="str">
        <f>財政指標!G3</f>
        <v>９３（H5）</v>
      </c>
      <c r="U193" t="str">
        <f>財政指標!H3</f>
        <v>９４（H6）</v>
      </c>
      <c r="V193" t="str">
        <f>財政指標!I3</f>
        <v>９５（H7）</v>
      </c>
      <c r="W193" t="str">
        <f>財政指標!J3</f>
        <v>９６（H8）</v>
      </c>
      <c r="X193" t="str">
        <f>財政指標!K3</f>
        <v>９７（H9）</v>
      </c>
      <c r="Y193" t="str">
        <f>財政指標!L3</f>
        <v>９８(H10)</v>
      </c>
      <c r="Z193" t="str">
        <f>財政指標!M3</f>
        <v>９９(H11)</v>
      </c>
      <c r="AA193" t="str">
        <f>財政指標!N3</f>
        <v>００(H12)</v>
      </c>
      <c r="AB193" t="str">
        <f>財政指標!O3</f>
        <v>０１(H13)</v>
      </c>
      <c r="AC193" t="str">
        <f>財政指標!P3</f>
        <v>０２(H14)</v>
      </c>
      <c r="AD193" t="str">
        <f>財政指標!Q3</f>
        <v>０３(H15)</v>
      </c>
      <c r="AE193" t="str">
        <f>財政指標!R3</f>
        <v>０４(H16)</v>
      </c>
      <c r="AF193" t="str">
        <f>財政指標!S3</f>
        <v>０５(H17)</v>
      </c>
      <c r="AG193" t="str">
        <f>財政指標!T3</f>
        <v>０６(H18)</v>
      </c>
      <c r="AH193" t="str">
        <f>財政指標!U3</f>
        <v>０７(H19)</v>
      </c>
      <c r="AI193" t="str">
        <f>財政指標!V3</f>
        <v>０８(H20)</v>
      </c>
      <c r="AJ193" t="str">
        <f>財政指標!W3</f>
        <v>０９(H21)</v>
      </c>
      <c r="AK193" t="str">
        <f>財政指標!X3</f>
        <v>１０(H22)</v>
      </c>
      <c r="AL193" t="str">
        <f>財政指標!Y3</f>
        <v>１１(H23)</v>
      </c>
      <c r="AM193" t="str">
        <f>財政指標!Z3</f>
        <v>１２(H24)</v>
      </c>
      <c r="AN193" t="str">
        <f>財政指標!AA3</f>
        <v>１３(H25)</v>
      </c>
      <c r="AO193" t="str">
        <f>財政指標!AB3</f>
        <v>１４(H26)</v>
      </c>
      <c r="AP193" t="str">
        <f>財政指標!AC3</f>
        <v>１5(H27)</v>
      </c>
      <c r="AQ193" t="str">
        <f>財政指標!AD3</f>
        <v>１６(H28)</v>
      </c>
      <c r="AR193" t="str">
        <f>財政指標!AE3</f>
        <v>１７(H29)</v>
      </c>
      <c r="AS193" t="str">
        <f>財政指標!AF3</f>
        <v>１８(H30)</v>
      </c>
      <c r="AT193" t="str">
        <f>財政指標!AG3</f>
        <v>１９(R１)</v>
      </c>
    </row>
    <row r="194" spans="13:46" x14ac:dyDescent="0.2">
      <c r="P194" t="s">
        <v>145</v>
      </c>
      <c r="Q194">
        <f>旧栃木市２!C6</f>
        <v>0</v>
      </c>
      <c r="R194" s="47">
        <f>財政指標!E6</f>
        <v>49568234</v>
      </c>
      <c r="S194" s="47">
        <f>財政指標!F6</f>
        <v>52622083</v>
      </c>
      <c r="T194" s="47">
        <f>財政指標!G6</f>
        <v>51216276</v>
      </c>
      <c r="U194" s="47">
        <f>財政指標!H6</f>
        <v>52294388</v>
      </c>
      <c r="V194" s="47">
        <f>財政指標!I6</f>
        <v>52065756</v>
      </c>
      <c r="W194" s="47">
        <f>財政指標!J6</f>
        <v>52298947</v>
      </c>
      <c r="X194" s="47">
        <f>財政指標!K6</f>
        <v>51991209</v>
      </c>
      <c r="Y194" s="47">
        <f>財政指標!L6</f>
        <v>55180184</v>
      </c>
      <c r="Z194" s="47">
        <f>財政指標!M6</f>
        <v>58512757</v>
      </c>
      <c r="AA194" s="47">
        <f>財政指標!N6</f>
        <v>54303274</v>
      </c>
      <c r="AB194" s="47">
        <f>財政指標!O6</f>
        <v>55618807</v>
      </c>
      <c r="AC194" s="47">
        <f>財政指標!P6</f>
        <v>54932599</v>
      </c>
      <c r="AD194" s="47">
        <f>財政指標!Q6</f>
        <v>58293589</v>
      </c>
      <c r="AE194" s="47">
        <f>財政指標!R6</f>
        <v>51907886</v>
      </c>
      <c r="AF194" s="47">
        <f>財政指標!S6</f>
        <v>51654149</v>
      </c>
      <c r="AG194" s="47">
        <f>財政指標!T6</f>
        <v>49749562</v>
      </c>
      <c r="AH194" s="47">
        <f>財政指標!U6</f>
        <v>48839581</v>
      </c>
      <c r="AI194" s="47">
        <f>財政指標!V6</f>
        <v>48717296</v>
      </c>
      <c r="AJ194" s="47">
        <f>財政指標!W6</f>
        <v>56083692</v>
      </c>
      <c r="AK194" s="47">
        <f>財政指標!X6</f>
        <v>57310013</v>
      </c>
      <c r="AL194" s="47">
        <f>財政指標!Y6</f>
        <v>60364938</v>
      </c>
      <c r="AM194" s="47">
        <f>財政指標!Z6</f>
        <v>59243258</v>
      </c>
      <c r="AN194" s="47">
        <f>財政指標!AA6</f>
        <v>60228579</v>
      </c>
      <c r="AO194" s="47">
        <f>財政指標!AB6</f>
        <v>64973284</v>
      </c>
      <c r="AP194" s="47">
        <f>財政指標!AC6</f>
        <v>66398864</v>
      </c>
      <c r="AQ194" s="47">
        <f>財政指標!AD6</f>
        <v>63862951</v>
      </c>
      <c r="AR194" s="47">
        <f>財政指標!AE6</f>
        <v>63602488</v>
      </c>
      <c r="AS194" s="47">
        <f>財政指標!AF6</f>
        <v>60507217</v>
      </c>
      <c r="AT194" s="47">
        <f>財政指標!AG6</f>
        <v>67294036</v>
      </c>
    </row>
    <row r="195" spans="13:46" x14ac:dyDescent="0.2">
      <c r="P195" t="s">
        <v>146</v>
      </c>
      <c r="Q195">
        <f>旧栃木市２!B31</f>
        <v>0</v>
      </c>
      <c r="R195" s="47">
        <f>財政指標!E31</f>
        <v>30604739</v>
      </c>
      <c r="S195" s="47">
        <f>財政指標!F31</f>
        <v>33363233</v>
      </c>
      <c r="T195" s="47">
        <f>財政指標!G31</f>
        <v>35433692</v>
      </c>
      <c r="U195" s="47">
        <f>財政指標!H31</f>
        <v>38693785</v>
      </c>
      <c r="V195" s="47">
        <f>財政指標!I31</f>
        <v>41420699</v>
      </c>
      <c r="W195" s="47">
        <f>財政指標!J31</f>
        <v>43627681</v>
      </c>
      <c r="X195" s="47">
        <f>財政指標!K31</f>
        <v>44525628</v>
      </c>
      <c r="Y195" s="47">
        <f>財政指標!L31</f>
        <v>46059551</v>
      </c>
      <c r="Z195" s="47">
        <f>財政指標!M31</f>
        <v>47182135</v>
      </c>
      <c r="AA195" s="47">
        <f>財政指標!N31</f>
        <v>48484543</v>
      </c>
      <c r="AB195" s="47">
        <f>財政指標!O31</f>
        <v>49568868</v>
      </c>
      <c r="AC195" s="47">
        <f>財政指標!P31</f>
        <v>51105640</v>
      </c>
      <c r="AD195" s="47">
        <f>財政指標!Q31</f>
        <v>55518418</v>
      </c>
      <c r="AE195" s="47">
        <f>財政指標!R31</f>
        <v>55714315</v>
      </c>
      <c r="AF195" s="47">
        <f>財政指標!S31</f>
        <v>56018951</v>
      </c>
      <c r="AG195" s="47">
        <f>財政指標!T31</f>
        <v>55064856</v>
      </c>
      <c r="AH195" s="47">
        <f>財政指標!U31</f>
        <v>52924680</v>
      </c>
      <c r="AI195" s="47">
        <f>財政指標!V31</f>
        <v>50171147</v>
      </c>
      <c r="AJ195" s="47">
        <f>財政指標!W31</f>
        <v>49052879</v>
      </c>
      <c r="AK195" s="47">
        <f>財政指標!X31</f>
        <v>50416179</v>
      </c>
      <c r="AL195" s="47">
        <f>財政指標!Y31</f>
        <v>52472823</v>
      </c>
      <c r="AM195" s="47">
        <f>財政指標!Z31</f>
        <v>54155555</v>
      </c>
      <c r="AN195" s="47">
        <f>財政指標!AA31</f>
        <v>54493650</v>
      </c>
      <c r="AO195" s="47">
        <f>財政指標!AB31</f>
        <v>60944834</v>
      </c>
      <c r="AP195" s="47">
        <f>財政指標!AC31</f>
        <v>62060549</v>
      </c>
      <c r="AQ195" s="47">
        <f>財政指標!AD31</f>
        <v>60853830</v>
      </c>
      <c r="AR195" s="47">
        <f>財政指標!AE31</f>
        <v>59579313</v>
      </c>
      <c r="AS195" s="47">
        <f>財政指標!AF31</f>
        <v>59579313</v>
      </c>
      <c r="AT195" s="47">
        <f>財政指標!AG31</f>
        <v>58534807</v>
      </c>
    </row>
    <row r="196" spans="13:46" x14ac:dyDescent="0.2">
      <c r="M196" t="s">
        <v>346</v>
      </c>
      <c r="P196" s="47" t="str">
        <f>財政指標!B32</f>
        <v>うち臨時財政対策債</v>
      </c>
      <c r="R196" s="47">
        <f>財政指標!E32</f>
        <v>0</v>
      </c>
      <c r="S196" s="47">
        <f>財政指標!F32</f>
        <v>0</v>
      </c>
      <c r="T196" s="47">
        <f>財政指標!G32</f>
        <v>0</v>
      </c>
      <c r="U196" s="47">
        <f>財政指標!H32</f>
        <v>0</v>
      </c>
      <c r="V196" s="47">
        <f>財政指標!I32</f>
        <v>0</v>
      </c>
      <c r="W196" s="47">
        <f>財政指標!J32</f>
        <v>0</v>
      </c>
      <c r="X196" s="47">
        <f>財政指標!K32</f>
        <v>0</v>
      </c>
      <c r="Y196" s="47">
        <f>財政指標!L32</f>
        <v>0</v>
      </c>
      <c r="Z196" s="47">
        <f>財政指標!M32</f>
        <v>0</v>
      </c>
      <c r="AA196" s="47">
        <f>財政指標!N32</f>
        <v>0</v>
      </c>
      <c r="AB196" s="47">
        <f>財政指標!O32</f>
        <v>747700</v>
      </c>
      <c r="AC196" s="47">
        <f>財政指標!P32</f>
        <v>2570900</v>
      </c>
      <c r="AD196" s="47">
        <f>財政指標!Q32</f>
        <v>6132600</v>
      </c>
      <c r="AE196" s="47">
        <f>財政指標!R32</f>
        <v>8692600</v>
      </c>
      <c r="AF196" s="47">
        <f>財政指標!S32</f>
        <v>10534046</v>
      </c>
      <c r="AG196" s="47">
        <f>財政指標!T32</f>
        <v>12069563</v>
      </c>
      <c r="AH196" s="47">
        <f>財政指標!U32</f>
        <v>13256620</v>
      </c>
      <c r="AI196" s="47">
        <f>財政指標!V32</f>
        <v>14221346</v>
      </c>
      <c r="AJ196" s="47">
        <f>財政指標!W32</f>
        <v>15909488</v>
      </c>
      <c r="AK196" s="47">
        <f>財政指標!X32</f>
        <v>19007996</v>
      </c>
      <c r="AL196" s="47">
        <f>財政指標!Y32</f>
        <v>21235289</v>
      </c>
      <c r="AM196" s="47">
        <f>財政指標!Z32</f>
        <v>23494781</v>
      </c>
      <c r="AN196" s="47">
        <f>財政指標!AA32</f>
        <v>25783344</v>
      </c>
      <c r="AO196" s="47">
        <f>財政指標!AB32</f>
        <v>27453644</v>
      </c>
      <c r="AP196" s="47">
        <f>財政指標!AC32</f>
        <v>28508892</v>
      </c>
      <c r="AQ196" s="47">
        <f>財政指標!AD32</f>
        <v>28757389</v>
      </c>
      <c r="AR196" s="47">
        <f>財政指標!AE32</f>
        <v>28658338</v>
      </c>
      <c r="AS196" s="47">
        <f>財政指標!AF32</f>
        <v>28706347</v>
      </c>
      <c r="AT196" s="47">
        <f>財政指標!AG32</f>
        <v>0</v>
      </c>
    </row>
  </sheetData>
  <phoneticPr fontId="2"/>
  <pageMargins left="0.78740157480314965" right="0.78740157480314965" top="0.78740157480314965" bottom="0.78740157480314965" header="0" footer="0.51181102362204722"/>
  <pageSetup paperSize="9" firstPageNumber="10" orientation="landscape" useFirstPageNumber="1" r:id="rId1"/>
  <headerFooter alignWithMargins="0">
    <oddFooter>&amp;C-&amp;P--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48"/>
  <sheetViews>
    <sheetView view="pageBreakPreview" zoomScale="80" zoomScaleNormal="100" zoomScaleSheetLayoutView="80" workbookViewId="0">
      <selection activeCell="O32" sqref="O32:AA32"/>
    </sheetView>
  </sheetViews>
  <sheetFormatPr defaultColWidth="9" defaultRowHeight="12" x14ac:dyDescent="0.2"/>
  <cols>
    <col min="1" max="1" width="3" style="43" customWidth="1"/>
    <col min="2" max="2" width="22.109375" style="43" customWidth="1"/>
    <col min="3" max="3" width="8.6640625" style="45" hidden="1" customWidth="1"/>
    <col min="4" max="4" width="8.6640625" style="43" hidden="1" customWidth="1"/>
    <col min="5" max="8" width="8.6640625" style="43" customWidth="1"/>
    <col min="9" max="9" width="8.6640625" style="45" customWidth="1"/>
    <col min="10" max="14" width="8.6640625" style="43" customWidth="1"/>
    <col min="15" max="16384" width="9" style="43"/>
  </cols>
  <sheetData>
    <row r="1" spans="1:27" ht="14.1" customHeight="1" x14ac:dyDescent="0.2">
      <c r="A1" s="44" t="s">
        <v>138</v>
      </c>
      <c r="M1" s="46" t="s">
        <v>292</v>
      </c>
      <c r="X1" s="46" t="s">
        <v>292</v>
      </c>
    </row>
    <row r="2" spans="1:27" ht="14.1" customHeight="1" x14ac:dyDescent="0.15">
      <c r="M2" s="22" t="s">
        <v>170</v>
      </c>
      <c r="X2" s="22" t="s">
        <v>170</v>
      </c>
    </row>
    <row r="3" spans="1:27" ht="14.1" customHeight="1" x14ac:dyDescent="0.2">
      <c r="A3" s="48"/>
      <c r="B3" s="48"/>
      <c r="C3" s="48" t="s">
        <v>10</v>
      </c>
      <c r="D3" s="48" t="s">
        <v>85</v>
      </c>
      <c r="E3" s="48" t="s">
        <v>205</v>
      </c>
      <c r="F3" s="48" t="s">
        <v>206</v>
      </c>
      <c r="G3" s="48" t="s">
        <v>88</v>
      </c>
      <c r="H3" s="48" t="s">
        <v>207</v>
      </c>
      <c r="I3" s="49" t="s">
        <v>90</v>
      </c>
      <c r="J3" s="48" t="s">
        <v>208</v>
      </c>
      <c r="K3" s="49" t="s">
        <v>209</v>
      </c>
      <c r="L3" s="49" t="s">
        <v>210</v>
      </c>
      <c r="M3" s="48" t="s">
        <v>83</v>
      </c>
      <c r="N3" s="48" t="s">
        <v>174</v>
      </c>
      <c r="O3" s="48" t="s">
        <v>182</v>
      </c>
      <c r="P3" s="48" t="s">
        <v>186</v>
      </c>
      <c r="Q3" s="48" t="s">
        <v>293</v>
      </c>
      <c r="R3" s="48" t="s">
        <v>294</v>
      </c>
      <c r="S3" s="48" t="s">
        <v>295</v>
      </c>
      <c r="T3" s="48" t="s">
        <v>296</v>
      </c>
      <c r="U3" s="48" t="s">
        <v>297</v>
      </c>
      <c r="V3" s="48" t="s">
        <v>298</v>
      </c>
      <c r="W3" s="48" t="s">
        <v>299</v>
      </c>
      <c r="X3" s="48" t="s">
        <v>300</v>
      </c>
      <c r="Y3" s="48" t="s">
        <v>301</v>
      </c>
      <c r="Z3" s="48" t="s">
        <v>302</v>
      </c>
      <c r="AA3" s="48" t="s">
        <v>303</v>
      </c>
    </row>
    <row r="4" spans="1:27" ht="14.1" customHeight="1" x14ac:dyDescent="0.2">
      <c r="A4" s="179" t="s">
        <v>84</v>
      </c>
      <c r="B4" s="179"/>
      <c r="C4" s="50"/>
      <c r="D4" s="50"/>
      <c r="E4" s="50">
        <v>19436</v>
      </c>
      <c r="F4" s="50">
        <v>19610</v>
      </c>
      <c r="G4" s="50">
        <v>19507</v>
      </c>
      <c r="H4" s="50">
        <v>19682</v>
      </c>
      <c r="I4" s="50">
        <v>19704</v>
      </c>
      <c r="J4" s="50">
        <v>19777</v>
      </c>
      <c r="K4" s="50">
        <v>19798</v>
      </c>
      <c r="L4" s="50">
        <v>19697</v>
      </c>
      <c r="M4" s="50">
        <v>19691</v>
      </c>
      <c r="N4" s="50">
        <v>19644</v>
      </c>
      <c r="O4" s="50">
        <v>19533</v>
      </c>
      <c r="P4" s="50">
        <v>19319</v>
      </c>
      <c r="Q4" s="50">
        <v>19224</v>
      </c>
      <c r="R4" s="50">
        <v>19228</v>
      </c>
      <c r="S4" s="50">
        <v>19049</v>
      </c>
      <c r="T4" s="50">
        <v>18919</v>
      </c>
      <c r="U4" s="50">
        <v>18722</v>
      </c>
      <c r="V4" s="50">
        <v>18618</v>
      </c>
      <c r="W4" s="50">
        <v>18446</v>
      </c>
      <c r="X4" s="50">
        <v>18338</v>
      </c>
      <c r="Y4" s="50">
        <v>18184</v>
      </c>
      <c r="Z4" s="50">
        <v>18089</v>
      </c>
      <c r="AA4" s="50">
        <v>17948</v>
      </c>
    </row>
    <row r="5" spans="1:27" ht="14.1" customHeight="1" x14ac:dyDescent="0.2">
      <c r="A5" s="180" t="s">
        <v>13</v>
      </c>
      <c r="B5" s="52" t="s">
        <v>304</v>
      </c>
      <c r="C5" s="53"/>
      <c r="D5" s="53"/>
      <c r="E5" s="53">
        <v>4422074</v>
      </c>
      <c r="F5" s="53">
        <v>5790187</v>
      </c>
      <c r="G5" s="53">
        <v>5891415</v>
      </c>
      <c r="H5" s="53">
        <v>4772435</v>
      </c>
      <c r="I5" s="54">
        <v>4924694</v>
      </c>
      <c r="J5" s="53">
        <v>5145758</v>
      </c>
      <c r="K5" s="53">
        <v>5078612</v>
      </c>
      <c r="L5" s="53">
        <v>5448471</v>
      </c>
      <c r="M5" s="55">
        <v>5729503</v>
      </c>
      <c r="N5" s="55">
        <v>6058916</v>
      </c>
      <c r="O5" s="55">
        <v>6308466</v>
      </c>
      <c r="P5" s="55">
        <v>6243963</v>
      </c>
      <c r="Q5" s="55">
        <v>6738847</v>
      </c>
      <c r="R5" s="55">
        <v>6194071</v>
      </c>
      <c r="S5" s="55">
        <v>5750342</v>
      </c>
      <c r="T5" s="55">
        <v>5103742</v>
      </c>
      <c r="U5" s="55">
        <v>5204321</v>
      </c>
      <c r="V5" s="55">
        <v>5384529</v>
      </c>
      <c r="W5" s="55">
        <v>6342778</v>
      </c>
      <c r="X5" s="55">
        <v>5994165</v>
      </c>
      <c r="Y5" s="55">
        <v>6253118</v>
      </c>
      <c r="Z5" s="55">
        <v>6154101</v>
      </c>
      <c r="AA5" s="55">
        <v>7165233</v>
      </c>
    </row>
    <row r="6" spans="1:27" ht="14.1" customHeight="1" x14ac:dyDescent="0.2">
      <c r="A6" s="180"/>
      <c r="B6" s="52" t="s">
        <v>305</v>
      </c>
      <c r="C6" s="53"/>
      <c r="D6" s="53"/>
      <c r="E6" s="53">
        <v>4314137</v>
      </c>
      <c r="F6" s="53">
        <v>5593084</v>
      </c>
      <c r="G6" s="53">
        <v>5712984</v>
      </c>
      <c r="H6" s="53">
        <v>4608410</v>
      </c>
      <c r="I6" s="54">
        <v>4789689</v>
      </c>
      <c r="J6" s="53">
        <v>4978089</v>
      </c>
      <c r="K6" s="53">
        <v>4893190</v>
      </c>
      <c r="L6" s="53">
        <v>5153613</v>
      </c>
      <c r="M6" s="55">
        <v>5433755</v>
      </c>
      <c r="N6" s="55">
        <v>5749332</v>
      </c>
      <c r="O6" s="55">
        <v>6030598</v>
      </c>
      <c r="P6" s="55">
        <v>6010908</v>
      </c>
      <c r="Q6" s="55">
        <v>6485951</v>
      </c>
      <c r="R6" s="55">
        <v>5972231</v>
      </c>
      <c r="S6" s="55">
        <v>5457024</v>
      </c>
      <c r="T6" s="55">
        <v>4791488</v>
      </c>
      <c r="U6" s="55">
        <v>4930890</v>
      </c>
      <c r="V6" s="55">
        <v>4993940</v>
      </c>
      <c r="W6" s="55">
        <v>5957263</v>
      </c>
      <c r="X6" s="55">
        <v>5637073</v>
      </c>
      <c r="Y6" s="55">
        <v>5911253</v>
      </c>
      <c r="Z6" s="55">
        <v>5801577</v>
      </c>
      <c r="AA6" s="55">
        <v>6786898</v>
      </c>
    </row>
    <row r="7" spans="1:27" ht="14.1" customHeight="1" x14ac:dyDescent="0.2">
      <c r="A7" s="180"/>
      <c r="B7" s="52" t="s">
        <v>306</v>
      </c>
      <c r="C7" s="54">
        <f>+C5-C6</f>
        <v>0</v>
      </c>
      <c r="D7" s="54">
        <f>+D5-D6</f>
        <v>0</v>
      </c>
      <c r="E7" s="54">
        <f t="shared" ref="E7:K7" si="0">+E5-E6</f>
        <v>107937</v>
      </c>
      <c r="F7" s="54">
        <f t="shared" si="0"/>
        <v>197103</v>
      </c>
      <c r="G7" s="54">
        <f t="shared" si="0"/>
        <v>178431</v>
      </c>
      <c r="H7" s="54">
        <f t="shared" si="0"/>
        <v>164025</v>
      </c>
      <c r="I7" s="54">
        <f t="shared" si="0"/>
        <v>135005</v>
      </c>
      <c r="J7" s="54">
        <f t="shared" si="0"/>
        <v>167669</v>
      </c>
      <c r="K7" s="54">
        <f t="shared" si="0"/>
        <v>185422</v>
      </c>
      <c r="L7" s="54">
        <f>+L5-L6</f>
        <v>294858</v>
      </c>
      <c r="M7" s="54">
        <f>+M5-M6</f>
        <v>295748</v>
      </c>
      <c r="N7" s="54">
        <f>+N5-N6</f>
        <v>309584</v>
      </c>
      <c r="O7" s="54">
        <f>+O5-O6</f>
        <v>277868</v>
      </c>
      <c r="P7" s="54">
        <v>233055</v>
      </c>
      <c r="Q7" s="54">
        <v>252896</v>
      </c>
      <c r="R7" s="54">
        <v>221840</v>
      </c>
      <c r="S7" s="54">
        <v>293318</v>
      </c>
      <c r="T7" s="54">
        <v>312254</v>
      </c>
      <c r="U7" s="54">
        <v>273431</v>
      </c>
      <c r="V7" s="54">
        <v>390589</v>
      </c>
      <c r="W7" s="54">
        <v>385515</v>
      </c>
      <c r="X7" s="54">
        <v>357092</v>
      </c>
      <c r="Y7" s="54">
        <v>341865</v>
      </c>
      <c r="Z7" s="54">
        <v>352524</v>
      </c>
      <c r="AA7" s="54">
        <v>378335</v>
      </c>
    </row>
    <row r="8" spans="1:27" ht="14.1" customHeight="1" x14ac:dyDescent="0.2">
      <c r="A8" s="180"/>
      <c r="B8" s="52" t="s">
        <v>307</v>
      </c>
      <c r="C8" s="53"/>
      <c r="D8" s="53"/>
      <c r="E8" s="53">
        <v>5135</v>
      </c>
      <c r="F8" s="53">
        <v>71371</v>
      </c>
      <c r="G8" s="53">
        <v>41835</v>
      </c>
      <c r="H8" s="53">
        <v>60262</v>
      </c>
      <c r="I8" s="54">
        <v>13906</v>
      </c>
      <c r="J8" s="53">
        <v>0</v>
      </c>
      <c r="K8" s="53">
        <v>13020</v>
      </c>
      <c r="L8" s="54">
        <v>65487</v>
      </c>
      <c r="M8" s="55">
        <v>69418</v>
      </c>
      <c r="N8" s="55">
        <v>115814</v>
      </c>
      <c r="O8" s="55">
        <v>9917</v>
      </c>
      <c r="P8" s="55">
        <v>25419</v>
      </c>
      <c r="Q8" s="55">
        <v>0</v>
      </c>
      <c r="R8" s="55">
        <v>6881</v>
      </c>
      <c r="S8" s="55">
        <v>1350</v>
      </c>
      <c r="T8" s="55">
        <v>0</v>
      </c>
      <c r="U8" s="55">
        <v>0</v>
      </c>
      <c r="V8" s="55">
        <v>24358</v>
      </c>
      <c r="W8" s="55">
        <v>48791</v>
      </c>
      <c r="X8" s="55">
        <v>23675</v>
      </c>
      <c r="Y8" s="55">
        <v>30171</v>
      </c>
      <c r="Z8" s="55">
        <v>11289</v>
      </c>
      <c r="AA8" s="55">
        <v>0</v>
      </c>
    </row>
    <row r="9" spans="1:27" ht="14.1" customHeight="1" x14ac:dyDescent="0.2">
      <c r="A9" s="180"/>
      <c r="B9" s="52" t="s">
        <v>308</v>
      </c>
      <c r="C9" s="54">
        <f>+C7-C8</f>
        <v>0</v>
      </c>
      <c r="D9" s="54">
        <f>+D7-D8</f>
        <v>0</v>
      </c>
      <c r="E9" s="54">
        <f t="shared" ref="E9:K9" si="1">+E7-E8</f>
        <v>102802</v>
      </c>
      <c r="F9" s="54">
        <f t="shared" si="1"/>
        <v>125732</v>
      </c>
      <c r="G9" s="54">
        <f t="shared" si="1"/>
        <v>136596</v>
      </c>
      <c r="H9" s="54">
        <f t="shared" si="1"/>
        <v>103763</v>
      </c>
      <c r="I9" s="54">
        <f t="shared" si="1"/>
        <v>121099</v>
      </c>
      <c r="J9" s="54">
        <f t="shared" si="1"/>
        <v>167669</v>
      </c>
      <c r="K9" s="54">
        <f t="shared" si="1"/>
        <v>172402</v>
      </c>
      <c r="L9" s="54">
        <f>+L7-L8</f>
        <v>229371</v>
      </c>
      <c r="M9" s="54">
        <f>+M7-M8</f>
        <v>226330</v>
      </c>
      <c r="N9" s="54">
        <f>+N7-N8</f>
        <v>193770</v>
      </c>
      <c r="O9" s="54">
        <f>+O7-O8</f>
        <v>267951</v>
      </c>
      <c r="P9" s="54">
        <v>207636</v>
      </c>
      <c r="Q9" s="54">
        <v>252896</v>
      </c>
      <c r="R9" s="54">
        <v>214959</v>
      </c>
      <c r="S9" s="54">
        <v>291968</v>
      </c>
      <c r="T9" s="54">
        <v>312254</v>
      </c>
      <c r="U9" s="54">
        <v>273431</v>
      </c>
      <c r="V9" s="54">
        <v>366231</v>
      </c>
      <c r="W9" s="54">
        <v>336724</v>
      </c>
      <c r="X9" s="54">
        <v>333417</v>
      </c>
      <c r="Y9" s="54">
        <v>311694</v>
      </c>
      <c r="Z9" s="54">
        <v>341235</v>
      </c>
      <c r="AA9" s="54">
        <v>378335</v>
      </c>
    </row>
    <row r="10" spans="1:27" ht="14.1" customHeight="1" x14ac:dyDescent="0.2">
      <c r="A10" s="180"/>
      <c r="B10" s="52" t="s">
        <v>309</v>
      </c>
      <c r="C10" s="55"/>
      <c r="D10" s="55"/>
      <c r="E10" s="55">
        <v>-47667</v>
      </c>
      <c r="F10" s="55">
        <v>22930</v>
      </c>
      <c r="G10" s="55">
        <v>10864</v>
      </c>
      <c r="H10" s="55">
        <v>-32833</v>
      </c>
      <c r="I10" s="55">
        <v>17336</v>
      </c>
      <c r="J10" s="55">
        <v>46570</v>
      </c>
      <c r="K10" s="55">
        <v>4733</v>
      </c>
      <c r="L10" s="55">
        <v>56969</v>
      </c>
      <c r="M10" s="55">
        <v>-3041</v>
      </c>
      <c r="N10" s="55">
        <v>-32560</v>
      </c>
      <c r="O10" s="55">
        <v>74181</v>
      </c>
      <c r="P10" s="55">
        <v>-60315</v>
      </c>
      <c r="Q10" s="55">
        <v>45260</v>
      </c>
      <c r="R10" s="55">
        <v>-37937</v>
      </c>
      <c r="S10" s="55">
        <v>77009</v>
      </c>
      <c r="T10" s="55">
        <v>20286</v>
      </c>
      <c r="U10" s="55">
        <v>-38823</v>
      </c>
      <c r="V10" s="55">
        <v>92800</v>
      </c>
      <c r="W10" s="55">
        <v>-29507</v>
      </c>
      <c r="X10" s="55">
        <v>-3307</v>
      </c>
      <c r="Y10" s="55">
        <v>-21723</v>
      </c>
      <c r="Z10" s="55">
        <v>29541</v>
      </c>
      <c r="AA10" s="55">
        <v>37100</v>
      </c>
    </row>
    <row r="11" spans="1:27" ht="14.1" customHeight="1" x14ac:dyDescent="0.2">
      <c r="A11" s="180"/>
      <c r="B11" s="52" t="s">
        <v>310</v>
      </c>
      <c r="C11" s="53"/>
      <c r="D11" s="53"/>
      <c r="E11" s="53">
        <v>19438</v>
      </c>
      <c r="F11" s="53">
        <v>11657</v>
      </c>
      <c r="G11" s="53">
        <v>6476</v>
      </c>
      <c r="H11" s="53">
        <v>8008</v>
      </c>
      <c r="I11" s="54">
        <v>7064</v>
      </c>
      <c r="J11" s="53">
        <v>23101</v>
      </c>
      <c r="K11" s="53">
        <v>31623</v>
      </c>
      <c r="L11" s="54">
        <v>21763</v>
      </c>
      <c r="M11" s="55">
        <v>1267</v>
      </c>
      <c r="N11" s="55">
        <v>871</v>
      </c>
      <c r="O11" s="55">
        <v>852</v>
      </c>
      <c r="P11" s="55">
        <v>471</v>
      </c>
      <c r="Q11" s="55">
        <v>159</v>
      </c>
      <c r="R11" s="55">
        <v>100</v>
      </c>
      <c r="S11" s="55">
        <v>76</v>
      </c>
      <c r="T11" s="55">
        <v>107111</v>
      </c>
      <c r="U11" s="55">
        <v>913</v>
      </c>
      <c r="V11" s="55">
        <v>942</v>
      </c>
      <c r="W11" s="55">
        <v>20520</v>
      </c>
      <c r="X11" s="55">
        <v>168314</v>
      </c>
      <c r="Y11" s="55">
        <v>258</v>
      </c>
      <c r="Z11" s="55">
        <v>355</v>
      </c>
      <c r="AA11" s="55">
        <v>233023</v>
      </c>
    </row>
    <row r="12" spans="1:27" ht="14.1" customHeight="1" x14ac:dyDescent="0.2">
      <c r="A12" s="180"/>
      <c r="B12" s="52" t="s">
        <v>311</v>
      </c>
      <c r="C12" s="53"/>
      <c r="D12" s="53"/>
      <c r="E12" s="53">
        <v>0</v>
      </c>
      <c r="F12" s="53">
        <v>0</v>
      </c>
      <c r="G12" s="53">
        <v>0</v>
      </c>
      <c r="H12" s="53">
        <v>0</v>
      </c>
      <c r="I12" s="54">
        <v>0</v>
      </c>
      <c r="J12" s="53">
        <v>0</v>
      </c>
      <c r="K12" s="53">
        <v>28616</v>
      </c>
      <c r="L12" s="54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5">
        <v>15084</v>
      </c>
      <c r="V12" s="55">
        <v>982</v>
      </c>
      <c r="W12" s="55">
        <v>0</v>
      </c>
      <c r="X12" s="55">
        <v>0</v>
      </c>
      <c r="Y12" s="55">
        <v>0</v>
      </c>
      <c r="Z12" s="55">
        <v>0</v>
      </c>
      <c r="AA12" s="55">
        <v>0</v>
      </c>
    </row>
    <row r="13" spans="1:27" ht="14.1" customHeight="1" x14ac:dyDescent="0.2">
      <c r="A13" s="180"/>
      <c r="B13" s="52" t="s">
        <v>312</v>
      </c>
      <c r="C13" s="53"/>
      <c r="D13" s="53"/>
      <c r="E13" s="53">
        <v>0</v>
      </c>
      <c r="F13" s="53">
        <v>0</v>
      </c>
      <c r="G13" s="53">
        <v>0</v>
      </c>
      <c r="H13" s="53">
        <v>0</v>
      </c>
      <c r="I13" s="54">
        <v>40000</v>
      </c>
      <c r="J13" s="53">
        <v>0</v>
      </c>
      <c r="K13" s="53">
        <v>0</v>
      </c>
      <c r="L13" s="54">
        <v>0</v>
      </c>
      <c r="M13" s="55">
        <v>0</v>
      </c>
      <c r="N13" s="55">
        <v>0</v>
      </c>
      <c r="O13" s="55">
        <v>0</v>
      </c>
      <c r="P13" s="55">
        <v>50000</v>
      </c>
      <c r="Q13" s="55">
        <v>50000</v>
      </c>
      <c r="R13" s="55">
        <v>150000</v>
      </c>
      <c r="S13" s="55">
        <v>0</v>
      </c>
      <c r="T13" s="55">
        <v>0</v>
      </c>
      <c r="U13" s="55">
        <v>0</v>
      </c>
      <c r="V13" s="55">
        <v>0</v>
      </c>
      <c r="W13" s="55">
        <v>0</v>
      </c>
      <c r="X13" s="55">
        <v>0</v>
      </c>
      <c r="Y13" s="55">
        <v>0</v>
      </c>
      <c r="Z13" s="55">
        <v>100000</v>
      </c>
      <c r="AA13" s="55">
        <v>340000</v>
      </c>
    </row>
    <row r="14" spans="1:27" ht="14.1" customHeight="1" x14ac:dyDescent="0.2">
      <c r="A14" s="180"/>
      <c r="B14" s="52" t="s">
        <v>313</v>
      </c>
      <c r="C14" s="54">
        <f>+C10+C11+C12-C13</f>
        <v>0</v>
      </c>
      <c r="D14" s="54">
        <f>+D10+D11+D12-D13</f>
        <v>0</v>
      </c>
      <c r="E14" s="54">
        <f t="shared" ref="E14:S14" si="2">+E10+E11+E12-E13</f>
        <v>-28229</v>
      </c>
      <c r="F14" s="54">
        <f t="shared" si="2"/>
        <v>34587</v>
      </c>
      <c r="G14" s="54">
        <f t="shared" si="2"/>
        <v>17340</v>
      </c>
      <c r="H14" s="54">
        <f t="shared" si="2"/>
        <v>-24825</v>
      </c>
      <c r="I14" s="54">
        <f t="shared" si="2"/>
        <v>-15600</v>
      </c>
      <c r="J14" s="54">
        <f t="shared" si="2"/>
        <v>69671</v>
      </c>
      <c r="K14" s="54">
        <f t="shared" si="2"/>
        <v>64972</v>
      </c>
      <c r="L14" s="54">
        <f t="shared" si="2"/>
        <v>78732</v>
      </c>
      <c r="M14" s="54">
        <f t="shared" si="2"/>
        <v>-1774</v>
      </c>
      <c r="N14" s="54">
        <f t="shared" si="2"/>
        <v>-31689</v>
      </c>
      <c r="O14" s="54">
        <f t="shared" si="2"/>
        <v>75033</v>
      </c>
      <c r="P14" s="54">
        <f t="shared" si="2"/>
        <v>-109844</v>
      </c>
      <c r="Q14" s="54">
        <f t="shared" si="2"/>
        <v>-4581</v>
      </c>
      <c r="R14" s="54">
        <f t="shared" si="2"/>
        <v>-187837</v>
      </c>
      <c r="S14" s="54">
        <f t="shared" si="2"/>
        <v>77085</v>
      </c>
      <c r="T14" s="54">
        <v>127397</v>
      </c>
      <c r="U14" s="54">
        <v>-22826</v>
      </c>
      <c r="V14" s="54">
        <v>94724</v>
      </c>
      <c r="W14" s="54">
        <v>-8987</v>
      </c>
      <c r="X14" s="54">
        <v>165007</v>
      </c>
      <c r="Y14" s="54">
        <v>-21465</v>
      </c>
      <c r="Z14" s="54">
        <v>-70104</v>
      </c>
      <c r="AA14" s="54">
        <v>-69877</v>
      </c>
    </row>
    <row r="15" spans="1:27" ht="14.1" customHeight="1" x14ac:dyDescent="0.2">
      <c r="A15" s="180"/>
      <c r="B15" s="3" t="s">
        <v>31</v>
      </c>
      <c r="C15" s="56" t="e">
        <f t="shared" ref="C15:T15" si="3">+C9/C19*100</f>
        <v>#DIV/0!</v>
      </c>
      <c r="D15" s="56" t="e">
        <f t="shared" si="3"/>
        <v>#DIV/0!</v>
      </c>
      <c r="E15" s="56">
        <f t="shared" si="3"/>
        <v>3.1867241423136039</v>
      </c>
      <c r="F15" s="56">
        <f t="shared" si="3"/>
        <v>3.5717024986463937</v>
      </c>
      <c r="G15" s="56">
        <f t="shared" si="3"/>
        <v>3.7794088676493045</v>
      </c>
      <c r="H15" s="56">
        <f t="shared" si="3"/>
        <v>2.8985592264176927</v>
      </c>
      <c r="I15" s="56">
        <f t="shared" si="3"/>
        <v>3.2437591273331954</v>
      </c>
      <c r="J15" s="56">
        <f t="shared" si="3"/>
        <v>4.3298068709205264</v>
      </c>
      <c r="K15" s="56">
        <f t="shared" si="3"/>
        <v>4.2866086804310628</v>
      </c>
      <c r="L15" s="56">
        <f t="shared" si="3"/>
        <v>5.5403261862784952</v>
      </c>
      <c r="M15" s="56">
        <f t="shared" si="3"/>
        <v>5.5056512409669303</v>
      </c>
      <c r="N15" s="56">
        <f t="shared" si="3"/>
        <v>4.6859991235970053</v>
      </c>
      <c r="O15" s="56">
        <f t="shared" si="3"/>
        <v>6.702677634052427</v>
      </c>
      <c r="P15" s="56">
        <f t="shared" si="3"/>
        <v>5.4068467560117304</v>
      </c>
      <c r="Q15" s="56">
        <f t="shared" si="3"/>
        <v>7.1498160356314688</v>
      </c>
      <c r="R15" s="56">
        <f t="shared" si="3"/>
        <v>6.18737327857471</v>
      </c>
      <c r="S15" s="56">
        <f t="shared" si="3"/>
        <v>8.2165628039335754</v>
      </c>
      <c r="T15" s="56">
        <f t="shared" si="3"/>
        <v>8.6298108679226093</v>
      </c>
      <c r="U15" s="56">
        <f>+U9/U19*100</f>
        <v>7.216832792484154</v>
      </c>
      <c r="V15" s="56">
        <f>+V9/V19*100</f>
        <v>9.0444580711745015</v>
      </c>
      <c r="W15" s="56">
        <f>+W9/W19*100</f>
        <v>8.0976243691541701</v>
      </c>
      <c r="X15" s="56">
        <f>+X9/X19*100</f>
        <v>7.8157682468606655</v>
      </c>
      <c r="Y15" s="56">
        <f>+Y9/Y19*100</f>
        <v>7.4045109709788424</v>
      </c>
      <c r="Z15" s="56">
        <f t="shared" ref="Z15:AA15" si="4">+Z9/Z19*100</f>
        <v>8.1522420785989524</v>
      </c>
      <c r="AA15" s="56">
        <f t="shared" si="4"/>
        <v>8.984643925881052</v>
      </c>
    </row>
    <row r="16" spans="1:27" ht="14.1" customHeight="1" x14ac:dyDescent="0.2">
      <c r="A16" s="181" t="s">
        <v>32</v>
      </c>
      <c r="B16" s="181"/>
      <c r="C16" s="57"/>
      <c r="D16" s="58"/>
      <c r="E16" s="58">
        <v>1466598</v>
      </c>
      <c r="F16" s="58">
        <v>1686802</v>
      </c>
      <c r="G16" s="58">
        <v>1746096</v>
      </c>
      <c r="H16" s="58">
        <v>1738379</v>
      </c>
      <c r="I16" s="57">
        <v>1799191</v>
      </c>
      <c r="J16" s="58">
        <v>1878838</v>
      </c>
      <c r="K16" s="58">
        <v>1906824</v>
      </c>
      <c r="L16" s="57">
        <v>1940527</v>
      </c>
      <c r="M16" s="58">
        <v>1865240</v>
      </c>
      <c r="N16" s="58">
        <v>1873171</v>
      </c>
      <c r="O16" s="58">
        <v>1891732</v>
      </c>
      <c r="P16" s="58">
        <v>1874033</v>
      </c>
      <c r="Q16" s="58">
        <v>1769492</v>
      </c>
      <c r="R16" s="58">
        <v>1789684</v>
      </c>
      <c r="S16" s="58">
        <v>1825398</v>
      </c>
      <c r="T16" s="58">
        <v>1934352</v>
      </c>
      <c r="U16" s="58">
        <v>2012201</v>
      </c>
      <c r="V16" s="58">
        <v>1999905</v>
      </c>
      <c r="W16" s="58">
        <v>1944476</v>
      </c>
      <c r="X16" s="58">
        <v>1824699</v>
      </c>
      <c r="Y16" s="58">
        <v>1827291</v>
      </c>
      <c r="Z16" s="58">
        <v>1794305</v>
      </c>
      <c r="AA16" s="58">
        <v>1845684</v>
      </c>
    </row>
    <row r="17" spans="1:27" ht="14.1" customHeight="1" x14ac:dyDescent="0.2">
      <c r="A17" s="181" t="s">
        <v>33</v>
      </c>
      <c r="B17" s="181"/>
      <c r="C17" s="57"/>
      <c r="D17" s="58"/>
      <c r="E17" s="58">
        <v>2766555</v>
      </c>
      <c r="F17" s="58">
        <v>2990063</v>
      </c>
      <c r="G17" s="58">
        <v>3063728</v>
      </c>
      <c r="H17" s="58">
        <v>3032705</v>
      </c>
      <c r="I17" s="57">
        <v>3164260</v>
      </c>
      <c r="J17" s="58">
        <v>3274612</v>
      </c>
      <c r="K17" s="58">
        <v>3419672</v>
      </c>
      <c r="L17" s="57">
        <v>3525273</v>
      </c>
      <c r="M17" s="58">
        <v>3521212</v>
      </c>
      <c r="N17" s="58">
        <v>3536505</v>
      </c>
      <c r="O17" s="58">
        <v>3399793</v>
      </c>
      <c r="P17" s="58">
        <v>3247666</v>
      </c>
      <c r="Q17" s="58">
        <v>2944498</v>
      </c>
      <c r="R17" s="58">
        <v>2911144</v>
      </c>
      <c r="S17" s="58">
        <v>3003039</v>
      </c>
      <c r="T17" s="58">
        <v>3066266</v>
      </c>
      <c r="U17" s="58">
        <v>3217996</v>
      </c>
      <c r="V17" s="58">
        <v>3289052</v>
      </c>
      <c r="W17" s="58">
        <v>3295590</v>
      </c>
      <c r="X17" s="58">
        <v>3308932</v>
      </c>
      <c r="Y17" s="58">
        <v>3361146</v>
      </c>
      <c r="Z17" s="58">
        <v>3323130</v>
      </c>
      <c r="AA17" s="58">
        <v>3340162</v>
      </c>
    </row>
    <row r="18" spans="1:27" ht="14.1" customHeight="1" x14ac:dyDescent="0.2">
      <c r="A18" s="181" t="s">
        <v>34</v>
      </c>
      <c r="B18" s="181"/>
      <c r="C18" s="57"/>
      <c r="D18" s="58"/>
      <c r="E18" s="58">
        <v>1932355</v>
      </c>
      <c r="F18" s="58">
        <v>2222839</v>
      </c>
      <c r="G18" s="58">
        <v>2302013</v>
      </c>
      <c r="H18" s="58">
        <v>2290340</v>
      </c>
      <c r="I18" s="57">
        <v>2371378</v>
      </c>
      <c r="J18" s="58">
        <v>2476662</v>
      </c>
      <c r="K18" s="58">
        <v>2510837</v>
      </c>
      <c r="L18" s="57">
        <v>2557507</v>
      </c>
      <c r="M18" s="58">
        <v>2456743</v>
      </c>
      <c r="N18" s="58">
        <v>2467577</v>
      </c>
      <c r="O18" s="58">
        <v>2492128</v>
      </c>
      <c r="P18" s="58">
        <v>2468608</v>
      </c>
      <c r="Q18" s="58">
        <v>2327459</v>
      </c>
      <c r="R18" s="58">
        <v>2352696</v>
      </c>
      <c r="S18" s="58">
        <v>2375767</v>
      </c>
      <c r="T18" s="58">
        <v>2491952</v>
      </c>
      <c r="U18" s="58">
        <v>2588504</v>
      </c>
      <c r="V18" s="58">
        <v>2565360</v>
      </c>
      <c r="W18" s="58">
        <v>2490353</v>
      </c>
      <c r="X18" s="58">
        <v>2330307</v>
      </c>
      <c r="Y18" s="58">
        <v>2328228</v>
      </c>
      <c r="Z18" s="58">
        <v>2304076</v>
      </c>
      <c r="AA18" s="58">
        <v>2370643</v>
      </c>
    </row>
    <row r="19" spans="1:27" ht="14.1" customHeight="1" x14ac:dyDescent="0.2">
      <c r="A19" s="181" t="s">
        <v>35</v>
      </c>
      <c r="B19" s="181"/>
      <c r="C19" s="57"/>
      <c r="D19" s="58"/>
      <c r="E19" s="58">
        <v>3225946</v>
      </c>
      <c r="F19" s="58">
        <v>3520226</v>
      </c>
      <c r="G19" s="58">
        <v>3614216</v>
      </c>
      <c r="H19" s="58">
        <v>3579813</v>
      </c>
      <c r="I19" s="57">
        <v>3733292</v>
      </c>
      <c r="J19" s="58">
        <v>3872436</v>
      </c>
      <c r="K19" s="58">
        <v>4021874</v>
      </c>
      <c r="L19" s="57">
        <v>4140027</v>
      </c>
      <c r="M19" s="58">
        <v>4110867</v>
      </c>
      <c r="N19" s="58">
        <v>4135084</v>
      </c>
      <c r="O19" s="58">
        <v>3997671</v>
      </c>
      <c r="P19" s="58">
        <v>3840242</v>
      </c>
      <c r="Q19" s="58">
        <v>3537098</v>
      </c>
      <c r="R19" s="58">
        <v>3474156</v>
      </c>
      <c r="S19" s="58">
        <v>3553408</v>
      </c>
      <c r="T19" s="58">
        <v>3618318</v>
      </c>
      <c r="U19" s="58">
        <v>3788795</v>
      </c>
      <c r="V19" s="58">
        <v>4049231</v>
      </c>
      <c r="W19" s="58">
        <v>4158306</v>
      </c>
      <c r="X19" s="58">
        <v>4265953</v>
      </c>
      <c r="Y19" s="58">
        <v>4209515</v>
      </c>
      <c r="Z19" s="58">
        <v>4185781</v>
      </c>
      <c r="AA19" s="58">
        <v>4210907</v>
      </c>
    </row>
    <row r="20" spans="1:27" ht="14.1" customHeight="1" x14ac:dyDescent="0.2">
      <c r="A20" s="181" t="s">
        <v>36</v>
      </c>
      <c r="B20" s="181"/>
      <c r="C20" s="59"/>
      <c r="D20" s="60"/>
      <c r="E20" s="60">
        <v>0.53</v>
      </c>
      <c r="F20" s="60">
        <v>0.54</v>
      </c>
      <c r="G20" s="60">
        <v>0.55000000000000004</v>
      </c>
      <c r="H20" s="60">
        <v>0.56999999999999995</v>
      </c>
      <c r="I20" s="61">
        <v>0.56999999999999995</v>
      </c>
      <c r="J20" s="60">
        <v>0.56999999999999995</v>
      </c>
      <c r="K20" s="60">
        <v>0.56999999999999995</v>
      </c>
      <c r="L20" s="61">
        <v>0.56000000000000005</v>
      </c>
      <c r="M20" s="60">
        <v>0.55000000000000004</v>
      </c>
      <c r="N20" s="60">
        <v>0.54</v>
      </c>
      <c r="O20" s="60">
        <v>0.54</v>
      </c>
      <c r="P20" s="60">
        <v>0.56000000000000005</v>
      </c>
      <c r="Q20" s="60">
        <v>0.57999999999999996</v>
      </c>
      <c r="R20" s="60">
        <v>0.6</v>
      </c>
      <c r="S20" s="60">
        <v>0.61</v>
      </c>
      <c r="T20" s="60">
        <v>0.62</v>
      </c>
      <c r="U20" s="60">
        <v>0.62</v>
      </c>
      <c r="V20" s="60">
        <v>0.62</v>
      </c>
      <c r="W20" s="60">
        <v>0.61</v>
      </c>
      <c r="X20" s="60">
        <v>0.57999999999999996</v>
      </c>
      <c r="Y20" s="60">
        <v>0.56000000000000005</v>
      </c>
      <c r="Z20" s="60">
        <v>0.54</v>
      </c>
      <c r="AA20" s="60">
        <v>0.54</v>
      </c>
    </row>
    <row r="21" spans="1:27" ht="14.1" customHeight="1" x14ac:dyDescent="0.2">
      <c r="A21" s="181" t="s">
        <v>37</v>
      </c>
      <c r="B21" s="181"/>
      <c r="C21" s="62"/>
      <c r="D21" s="63"/>
      <c r="E21" s="63">
        <v>66.400000000000006</v>
      </c>
      <c r="F21" s="63">
        <v>67.5</v>
      </c>
      <c r="G21" s="63">
        <v>73</v>
      </c>
      <c r="H21" s="63">
        <v>76.900000000000006</v>
      </c>
      <c r="I21" s="64">
        <v>80.099999999999994</v>
      </c>
      <c r="J21" s="63">
        <v>84.3</v>
      </c>
      <c r="K21" s="63">
        <v>78.900000000000006</v>
      </c>
      <c r="L21" s="64">
        <v>78.8</v>
      </c>
      <c r="M21" s="63">
        <v>78.5</v>
      </c>
      <c r="N21" s="63">
        <v>79.2</v>
      </c>
      <c r="O21" s="63">
        <v>80.8</v>
      </c>
      <c r="P21" s="63">
        <v>85.2</v>
      </c>
      <c r="Q21" s="63">
        <v>81.5</v>
      </c>
      <c r="R21" s="63">
        <v>88.2</v>
      </c>
      <c r="S21" s="63">
        <v>89.1</v>
      </c>
      <c r="T21" s="63">
        <v>90</v>
      </c>
      <c r="U21" s="63">
        <v>92</v>
      </c>
      <c r="V21" s="63">
        <v>89.3</v>
      </c>
      <c r="W21" s="63">
        <v>88.5</v>
      </c>
      <c r="X21" s="63">
        <v>87.6</v>
      </c>
      <c r="Y21" s="63">
        <v>90.2</v>
      </c>
      <c r="Z21" s="63">
        <v>90</v>
      </c>
      <c r="AA21" s="63">
        <v>87.2</v>
      </c>
    </row>
    <row r="22" spans="1:27" ht="14.1" customHeight="1" x14ac:dyDescent="0.2">
      <c r="A22" s="181" t="s">
        <v>38</v>
      </c>
      <c r="B22" s="181"/>
      <c r="C22" s="62"/>
      <c r="D22" s="63"/>
      <c r="E22" s="63">
        <v>9.1</v>
      </c>
      <c r="F22" s="63">
        <v>8.9</v>
      </c>
      <c r="G22" s="63">
        <v>9.9</v>
      </c>
      <c r="H22" s="63">
        <v>10.6</v>
      </c>
      <c r="I22" s="64">
        <v>13.3</v>
      </c>
      <c r="J22" s="63">
        <v>14</v>
      </c>
      <c r="K22" s="63">
        <v>13.7</v>
      </c>
      <c r="L22" s="64">
        <v>12.7</v>
      </c>
      <c r="M22" s="63">
        <v>12.1</v>
      </c>
      <c r="N22" s="63">
        <v>11.8</v>
      </c>
      <c r="O22" s="63">
        <v>20.8</v>
      </c>
      <c r="P22" s="63">
        <v>15.6</v>
      </c>
      <c r="Q22" s="63">
        <v>11.5</v>
      </c>
      <c r="R22" s="63">
        <v>11.1</v>
      </c>
      <c r="S22" s="63">
        <v>12.7</v>
      </c>
      <c r="T22" s="63">
        <v>12.7</v>
      </c>
      <c r="U22" s="63">
        <v>14.6</v>
      </c>
      <c r="V22" s="63">
        <v>14.2</v>
      </c>
      <c r="W22" s="63">
        <v>12.8</v>
      </c>
      <c r="X22" s="63">
        <v>13.1</v>
      </c>
      <c r="Y22" s="63">
        <v>13.6</v>
      </c>
      <c r="Z22" s="63">
        <v>12.8</v>
      </c>
      <c r="AA22" s="63">
        <v>11.1</v>
      </c>
    </row>
    <row r="23" spans="1:27" ht="14.1" customHeight="1" x14ac:dyDescent="0.2">
      <c r="A23" s="181" t="s">
        <v>39</v>
      </c>
      <c r="B23" s="181"/>
      <c r="C23" s="62"/>
      <c r="D23" s="63"/>
      <c r="E23" s="63">
        <v>10.1</v>
      </c>
      <c r="F23" s="63">
        <v>9.1999999999999993</v>
      </c>
      <c r="G23" s="63">
        <v>10.3</v>
      </c>
      <c r="H23" s="63">
        <v>11.2</v>
      </c>
      <c r="I23" s="64">
        <v>14.1</v>
      </c>
      <c r="J23" s="63">
        <v>14.6</v>
      </c>
      <c r="K23" s="63">
        <v>13.4</v>
      </c>
      <c r="L23" s="64">
        <v>12.5</v>
      </c>
      <c r="M23" s="63">
        <v>11.7</v>
      </c>
      <c r="N23" s="63">
        <v>11.1</v>
      </c>
      <c r="O23" s="63">
        <v>12.4</v>
      </c>
      <c r="P23" s="63">
        <v>13</v>
      </c>
      <c r="Q23" s="63">
        <v>10.8</v>
      </c>
      <c r="R23" s="63">
        <v>11</v>
      </c>
      <c r="S23" s="63">
        <v>11.9</v>
      </c>
      <c r="T23" s="63">
        <v>12.1</v>
      </c>
      <c r="U23" s="63"/>
      <c r="V23" s="63"/>
      <c r="W23" s="63"/>
      <c r="X23" s="63"/>
      <c r="Y23" s="63"/>
      <c r="Z23" s="63"/>
      <c r="AA23" s="63"/>
    </row>
    <row r="24" spans="1:27" ht="14.1" customHeight="1" x14ac:dyDescent="0.2">
      <c r="A24" s="151" t="s">
        <v>194</v>
      </c>
      <c r="B24" s="151"/>
      <c r="C24" s="62"/>
      <c r="D24" s="63"/>
      <c r="E24" s="63"/>
      <c r="F24" s="63"/>
      <c r="G24" s="63"/>
      <c r="H24" s="63"/>
      <c r="I24" s="64"/>
      <c r="J24" s="63"/>
      <c r="K24" s="63"/>
      <c r="L24" s="64"/>
      <c r="M24" s="63"/>
      <c r="N24" s="63"/>
      <c r="O24" s="63"/>
      <c r="P24" s="63"/>
      <c r="Q24" s="63"/>
      <c r="R24" s="63"/>
      <c r="S24" s="63">
        <v>10.9</v>
      </c>
      <c r="T24" s="63">
        <v>11.7</v>
      </c>
      <c r="U24" s="63">
        <v>11.7</v>
      </c>
      <c r="V24" s="63">
        <v>11.4</v>
      </c>
      <c r="W24" s="63">
        <v>11.3</v>
      </c>
      <c r="X24" s="63">
        <v>10.9</v>
      </c>
      <c r="Y24" s="63">
        <v>10.9</v>
      </c>
      <c r="Z24" s="63">
        <v>10.6</v>
      </c>
      <c r="AA24" s="63"/>
    </row>
    <row r="25" spans="1:27" ht="14.1" customHeight="1" x14ac:dyDescent="0.2">
      <c r="A25" s="181" t="s">
        <v>195</v>
      </c>
      <c r="B25" s="181"/>
      <c r="C25" s="62"/>
      <c r="D25" s="63"/>
      <c r="E25" s="63">
        <v>8.1999999999999993</v>
      </c>
      <c r="F25" s="63">
        <v>7.5</v>
      </c>
      <c r="G25" s="63">
        <v>7.4</v>
      </c>
      <c r="H25" s="63">
        <v>7.5</v>
      </c>
      <c r="I25" s="64">
        <v>8.8000000000000007</v>
      </c>
      <c r="J25" s="63">
        <v>9.8000000000000007</v>
      </c>
      <c r="K25" s="63">
        <v>9.8000000000000007</v>
      </c>
      <c r="L25" s="64">
        <v>8.6</v>
      </c>
      <c r="M25" s="63">
        <v>7.1</v>
      </c>
      <c r="N25" s="63">
        <v>6.3</v>
      </c>
      <c r="O25" s="63">
        <v>6.7</v>
      </c>
      <c r="P25" s="63">
        <v>7.6</v>
      </c>
      <c r="Q25" s="63">
        <v>8</v>
      </c>
      <c r="R25" s="63">
        <v>8</v>
      </c>
      <c r="S25" s="63">
        <v>7.9</v>
      </c>
      <c r="T25" s="63">
        <v>8</v>
      </c>
      <c r="U25" s="63"/>
      <c r="V25" s="63"/>
      <c r="W25" s="63"/>
      <c r="X25" s="63"/>
      <c r="Y25" s="63"/>
      <c r="Z25" s="63"/>
      <c r="AA25" s="63"/>
    </row>
    <row r="26" spans="1:27" ht="14.1" customHeight="1" x14ac:dyDescent="0.2">
      <c r="A26" s="177" t="s">
        <v>314</v>
      </c>
      <c r="B26" s="178"/>
      <c r="C26" s="62"/>
      <c r="D26" s="63"/>
      <c r="E26" s="63"/>
      <c r="F26" s="63"/>
      <c r="G26" s="63"/>
      <c r="H26" s="63"/>
      <c r="I26" s="64"/>
      <c r="J26" s="63"/>
      <c r="K26" s="63"/>
      <c r="L26" s="64"/>
      <c r="M26" s="63"/>
      <c r="N26" s="63"/>
      <c r="O26" s="63"/>
      <c r="P26" s="63"/>
      <c r="Q26" s="63"/>
      <c r="R26" s="63"/>
      <c r="S26" s="63"/>
      <c r="T26" s="63"/>
      <c r="U26" s="63">
        <v>87.1</v>
      </c>
      <c r="V26" s="63">
        <v>80.3</v>
      </c>
      <c r="W26" s="63">
        <v>66.599999999999994</v>
      </c>
      <c r="X26" s="63">
        <v>62.4</v>
      </c>
      <c r="Y26" s="63">
        <v>67.400000000000006</v>
      </c>
      <c r="Z26" s="63">
        <v>67.099999999999994</v>
      </c>
      <c r="AA26" s="63"/>
    </row>
    <row r="27" spans="1:27" ht="14.1" customHeight="1" x14ac:dyDescent="0.2">
      <c r="A27" s="179" t="s">
        <v>199</v>
      </c>
      <c r="B27" s="179"/>
      <c r="C27" s="54">
        <f>SUM(C28:C30)</f>
        <v>0</v>
      </c>
      <c r="D27" s="54">
        <f>SUM(D28:D30)</f>
        <v>0</v>
      </c>
      <c r="E27" s="54">
        <f t="shared" ref="E27:W27" si="5">SUM(E28:E30)</f>
        <v>1405743</v>
      </c>
      <c r="F27" s="54">
        <f t="shared" si="5"/>
        <v>1459567</v>
      </c>
      <c r="G27" s="54">
        <f t="shared" si="5"/>
        <v>1296238</v>
      </c>
      <c r="H27" s="54">
        <f t="shared" si="5"/>
        <v>1469017</v>
      </c>
      <c r="I27" s="54">
        <f t="shared" si="5"/>
        <v>1490674</v>
      </c>
      <c r="J27" s="54">
        <f t="shared" si="5"/>
        <v>1353659</v>
      </c>
      <c r="K27" s="54">
        <f t="shared" si="5"/>
        <v>1449937</v>
      </c>
      <c r="L27" s="54">
        <f t="shared" si="5"/>
        <v>1473291</v>
      </c>
      <c r="M27" s="54">
        <f t="shared" si="5"/>
        <v>1730962</v>
      </c>
      <c r="N27" s="54">
        <f t="shared" si="5"/>
        <v>1842273</v>
      </c>
      <c r="O27" s="54">
        <f t="shared" si="5"/>
        <v>1954477</v>
      </c>
      <c r="P27" s="54">
        <f t="shared" si="5"/>
        <v>1740882</v>
      </c>
      <c r="Q27" s="54">
        <f t="shared" si="5"/>
        <v>1470403</v>
      </c>
      <c r="R27" s="54">
        <f t="shared" si="5"/>
        <v>1354790</v>
      </c>
      <c r="S27" s="54">
        <f t="shared" si="5"/>
        <v>1315122</v>
      </c>
      <c r="T27" s="54">
        <f t="shared" si="5"/>
        <v>1316569</v>
      </c>
      <c r="U27" s="54">
        <f t="shared" si="5"/>
        <v>1319606</v>
      </c>
      <c r="V27" s="54">
        <f t="shared" si="5"/>
        <v>1345301</v>
      </c>
      <c r="W27" s="54">
        <f t="shared" si="5"/>
        <v>1494865</v>
      </c>
      <c r="X27" s="54">
        <f>SUM(X28:X30)</f>
        <v>1645269</v>
      </c>
      <c r="Y27" s="54">
        <f>SUM(Y28:Y30)</f>
        <v>1601799</v>
      </c>
      <c r="Z27" s="54">
        <f t="shared" ref="Z27:AA27" si="6">SUM(Z28:Z30)</f>
        <v>1288094</v>
      </c>
      <c r="AA27" s="54">
        <f t="shared" si="6"/>
        <v>813987</v>
      </c>
    </row>
    <row r="28" spans="1:27" ht="14.1" customHeight="1" x14ac:dyDescent="0.15">
      <c r="A28" s="65"/>
      <c r="B28" s="2" t="s">
        <v>18</v>
      </c>
      <c r="C28" s="54"/>
      <c r="D28" s="53"/>
      <c r="E28" s="53">
        <v>292933</v>
      </c>
      <c r="F28" s="53">
        <v>304590</v>
      </c>
      <c r="G28" s="53">
        <v>311066</v>
      </c>
      <c r="H28" s="53">
        <v>319074</v>
      </c>
      <c r="I28" s="54">
        <v>286138</v>
      </c>
      <c r="J28" s="53">
        <v>309239</v>
      </c>
      <c r="K28" s="53">
        <v>340862</v>
      </c>
      <c r="L28" s="54">
        <v>362625</v>
      </c>
      <c r="M28" s="53">
        <v>413892</v>
      </c>
      <c r="N28" s="53">
        <v>464763</v>
      </c>
      <c r="O28" s="53">
        <v>465615</v>
      </c>
      <c r="P28" s="53">
        <v>466086</v>
      </c>
      <c r="Q28" s="53">
        <v>416245</v>
      </c>
      <c r="R28" s="53">
        <v>266345</v>
      </c>
      <c r="S28" s="53">
        <v>266420</v>
      </c>
      <c r="T28" s="53">
        <v>373531</v>
      </c>
      <c r="U28" s="53">
        <v>374444</v>
      </c>
      <c r="V28" s="53">
        <v>375386</v>
      </c>
      <c r="W28" s="53">
        <v>395906</v>
      </c>
      <c r="X28" s="53">
        <v>564220</v>
      </c>
      <c r="Y28" s="53">
        <v>564478</v>
      </c>
      <c r="Z28" s="53">
        <v>464833</v>
      </c>
      <c r="AA28" s="53">
        <v>357856</v>
      </c>
    </row>
    <row r="29" spans="1:27" ht="14.1" customHeight="1" x14ac:dyDescent="0.15">
      <c r="A29" s="65"/>
      <c r="B29" s="2" t="s">
        <v>19</v>
      </c>
      <c r="C29" s="54"/>
      <c r="D29" s="53"/>
      <c r="E29" s="53">
        <v>360512</v>
      </c>
      <c r="F29" s="53">
        <v>364820</v>
      </c>
      <c r="G29" s="53">
        <v>330940</v>
      </c>
      <c r="H29" s="53">
        <v>313178</v>
      </c>
      <c r="I29" s="54">
        <v>300607</v>
      </c>
      <c r="J29" s="53">
        <v>286897</v>
      </c>
      <c r="K29" s="53">
        <v>275700</v>
      </c>
      <c r="L29" s="54">
        <v>263564</v>
      </c>
      <c r="M29" s="53">
        <v>250813</v>
      </c>
      <c r="N29" s="53">
        <v>301477</v>
      </c>
      <c r="O29" s="53">
        <v>351967</v>
      </c>
      <c r="P29" s="53">
        <v>352398</v>
      </c>
      <c r="Q29" s="53">
        <v>352494</v>
      </c>
      <c r="R29" s="53">
        <v>352578</v>
      </c>
      <c r="S29" s="53">
        <v>352647</v>
      </c>
      <c r="T29" s="53">
        <v>353061</v>
      </c>
      <c r="U29" s="53">
        <v>353761</v>
      </c>
      <c r="V29" s="53">
        <v>354924</v>
      </c>
      <c r="W29" s="53">
        <v>355755</v>
      </c>
      <c r="X29" s="53">
        <v>356146</v>
      </c>
      <c r="Y29" s="53">
        <v>356321</v>
      </c>
      <c r="Z29" s="53">
        <v>256472</v>
      </c>
      <c r="AA29" s="53">
        <v>69546</v>
      </c>
    </row>
    <row r="30" spans="1:27" ht="14.1" customHeight="1" x14ac:dyDescent="0.15">
      <c r="A30" s="65"/>
      <c r="B30" s="2" t="s">
        <v>20</v>
      </c>
      <c r="C30" s="54"/>
      <c r="D30" s="53"/>
      <c r="E30" s="53">
        <v>752298</v>
      </c>
      <c r="F30" s="53">
        <v>790157</v>
      </c>
      <c r="G30" s="53">
        <v>654232</v>
      </c>
      <c r="H30" s="53">
        <v>836765</v>
      </c>
      <c r="I30" s="54">
        <v>903929</v>
      </c>
      <c r="J30" s="53">
        <v>757523</v>
      </c>
      <c r="K30" s="53">
        <v>833375</v>
      </c>
      <c r="L30" s="54">
        <v>847102</v>
      </c>
      <c r="M30" s="53">
        <v>1066257</v>
      </c>
      <c r="N30" s="53">
        <v>1076033</v>
      </c>
      <c r="O30" s="53">
        <v>1136895</v>
      </c>
      <c r="P30" s="53">
        <v>922398</v>
      </c>
      <c r="Q30" s="53">
        <v>701664</v>
      </c>
      <c r="R30" s="53">
        <v>735867</v>
      </c>
      <c r="S30" s="53">
        <v>696055</v>
      </c>
      <c r="T30" s="53">
        <v>589977</v>
      </c>
      <c r="U30" s="53">
        <v>591401</v>
      </c>
      <c r="V30" s="53">
        <v>614991</v>
      </c>
      <c r="W30" s="53">
        <v>743204</v>
      </c>
      <c r="X30" s="53">
        <v>724903</v>
      </c>
      <c r="Y30" s="53">
        <v>681000</v>
      </c>
      <c r="Z30" s="53">
        <v>566789</v>
      </c>
      <c r="AA30" s="53">
        <v>386585</v>
      </c>
    </row>
    <row r="31" spans="1:27" ht="14.1" customHeight="1" x14ac:dyDescent="0.2">
      <c r="A31" s="179" t="s">
        <v>200</v>
      </c>
      <c r="B31" s="179"/>
      <c r="C31" s="54"/>
      <c r="D31" s="53"/>
      <c r="E31" s="53">
        <v>2586619</v>
      </c>
      <c r="F31" s="53">
        <v>3346427</v>
      </c>
      <c r="G31" s="53">
        <v>4022090</v>
      </c>
      <c r="H31" s="53">
        <v>3952462</v>
      </c>
      <c r="I31" s="54">
        <v>3870201</v>
      </c>
      <c r="J31" s="53">
        <v>3784403</v>
      </c>
      <c r="K31" s="53">
        <v>3540630</v>
      </c>
      <c r="L31" s="54">
        <v>3454907</v>
      </c>
      <c r="M31" s="53">
        <v>3369258</v>
      </c>
      <c r="N31" s="53">
        <v>3714251</v>
      </c>
      <c r="O31" s="53">
        <v>3798514</v>
      </c>
      <c r="P31" s="53">
        <v>4385002</v>
      </c>
      <c r="Q31" s="53">
        <v>5636620</v>
      </c>
      <c r="R31" s="53">
        <v>6275006</v>
      </c>
      <c r="S31" s="53">
        <v>6604511</v>
      </c>
      <c r="T31" s="53">
        <v>6365540</v>
      </c>
      <c r="U31" s="53">
        <v>6053192</v>
      </c>
      <c r="V31" s="53">
        <v>5670025</v>
      </c>
      <c r="W31" s="53">
        <v>5392575</v>
      </c>
      <c r="X31" s="53">
        <v>5278061</v>
      </c>
      <c r="Y31" s="53">
        <v>5232902</v>
      </c>
      <c r="Z31" s="53">
        <v>5057864</v>
      </c>
      <c r="AA31" s="53">
        <v>5395959</v>
      </c>
    </row>
    <row r="32" spans="1:27" ht="14.1" customHeight="1" x14ac:dyDescent="0.2">
      <c r="A32" s="152"/>
      <c r="B32" s="48" t="s">
        <v>428</v>
      </c>
      <c r="C32" s="54"/>
      <c r="D32" s="53"/>
      <c r="E32" s="53"/>
      <c r="F32" s="53"/>
      <c r="G32" s="53"/>
      <c r="H32" s="53"/>
      <c r="I32" s="54"/>
      <c r="J32" s="53"/>
      <c r="K32" s="53"/>
      <c r="L32" s="54"/>
      <c r="M32" s="53"/>
      <c r="N32" s="53"/>
      <c r="O32" s="53">
        <v>108500</v>
      </c>
      <c r="P32" s="53">
        <v>317900</v>
      </c>
      <c r="Q32" s="53">
        <v>763000</v>
      </c>
      <c r="R32" s="53">
        <v>1071600</v>
      </c>
      <c r="S32" s="53">
        <v>1306800</v>
      </c>
      <c r="T32" s="53">
        <v>1516000</v>
      </c>
      <c r="U32" s="53">
        <v>1679336</v>
      </c>
      <c r="V32" s="53">
        <v>1808173</v>
      </c>
      <c r="W32" s="53">
        <v>2027244</v>
      </c>
      <c r="X32" s="53">
        <v>2380695</v>
      </c>
      <c r="Y32" s="53">
        <v>2600859</v>
      </c>
      <c r="Z32" s="53">
        <v>2813469</v>
      </c>
      <c r="AA32" s="53">
        <v>3004557</v>
      </c>
    </row>
    <row r="33" spans="1:27" ht="14.1" customHeight="1" x14ac:dyDescent="0.2">
      <c r="A33" s="182" t="s">
        <v>201</v>
      </c>
      <c r="B33" s="182"/>
      <c r="C33" s="54">
        <f>SUM(C34:C37)</f>
        <v>0</v>
      </c>
      <c r="D33" s="54">
        <f>SUM(D34:D37)</f>
        <v>0</v>
      </c>
      <c r="E33" s="54">
        <f t="shared" ref="E33:W33" si="7">SUM(E34:E37)</f>
        <v>340315</v>
      </c>
      <c r="F33" s="54">
        <f t="shared" si="7"/>
        <v>319715</v>
      </c>
      <c r="G33" s="54">
        <f t="shared" si="7"/>
        <v>256644</v>
      </c>
      <c r="H33" s="54">
        <f t="shared" si="7"/>
        <v>197059</v>
      </c>
      <c r="I33" s="54">
        <f t="shared" si="7"/>
        <v>144467</v>
      </c>
      <c r="J33" s="54">
        <f t="shared" si="7"/>
        <v>102494</v>
      </c>
      <c r="K33" s="54">
        <f t="shared" si="7"/>
        <v>89247</v>
      </c>
      <c r="L33" s="54">
        <f t="shared" si="7"/>
        <v>57438</v>
      </c>
      <c r="M33" s="54">
        <f t="shared" si="7"/>
        <v>28210</v>
      </c>
      <c r="N33" s="54">
        <f t="shared" si="7"/>
        <v>25797</v>
      </c>
      <c r="O33" s="54">
        <f t="shared" si="7"/>
        <v>20131</v>
      </c>
      <c r="P33" s="54">
        <f t="shared" si="7"/>
        <v>20913</v>
      </c>
      <c r="Q33" s="54">
        <f t="shared" si="7"/>
        <v>48577</v>
      </c>
      <c r="R33" s="54">
        <f t="shared" si="7"/>
        <v>43934</v>
      </c>
      <c r="S33" s="54">
        <f t="shared" si="7"/>
        <v>38923</v>
      </c>
      <c r="T33" s="54">
        <f t="shared" si="7"/>
        <v>32620</v>
      </c>
      <c r="U33" s="54">
        <f t="shared" si="7"/>
        <v>27287</v>
      </c>
      <c r="V33" s="54">
        <f t="shared" si="7"/>
        <v>8486</v>
      </c>
      <c r="W33" s="54">
        <f t="shared" si="7"/>
        <v>5784</v>
      </c>
      <c r="X33" s="54">
        <f>SUM(X34:X37)</f>
        <v>4608</v>
      </c>
      <c r="Y33" s="54">
        <f>SUM(Y34:Y37)</f>
        <v>91280</v>
      </c>
      <c r="Z33" s="54">
        <f t="shared" ref="Z33:AA33" si="8">SUM(Z34:Z37)</f>
        <v>48428</v>
      </c>
      <c r="AA33" s="54">
        <f t="shared" si="8"/>
        <v>47075</v>
      </c>
    </row>
    <row r="34" spans="1:27" ht="14.1" customHeight="1" x14ac:dyDescent="0.2">
      <c r="A34" s="48"/>
      <c r="B34" s="48" t="s">
        <v>14</v>
      </c>
      <c r="C34" s="54"/>
      <c r="D34" s="53"/>
      <c r="E34" s="53">
        <v>332743</v>
      </c>
      <c r="F34" s="53">
        <v>312751</v>
      </c>
      <c r="G34" s="53">
        <v>251298</v>
      </c>
      <c r="H34" s="53">
        <v>192532</v>
      </c>
      <c r="I34" s="54">
        <v>141012</v>
      </c>
      <c r="J34" s="53">
        <v>99950</v>
      </c>
      <c r="K34" s="53">
        <v>73933</v>
      </c>
      <c r="L34" s="54">
        <v>49217</v>
      </c>
      <c r="M34" s="53">
        <v>25802</v>
      </c>
      <c r="N34" s="53">
        <v>3678</v>
      </c>
      <c r="O34" s="53">
        <v>0</v>
      </c>
      <c r="P34" s="53">
        <v>0</v>
      </c>
      <c r="Q34" s="53">
        <v>0</v>
      </c>
      <c r="R34" s="53">
        <v>0</v>
      </c>
      <c r="S34" s="53">
        <v>0</v>
      </c>
      <c r="T34" s="53">
        <v>0</v>
      </c>
      <c r="U34" s="53">
        <v>0</v>
      </c>
      <c r="V34" s="53">
        <v>0</v>
      </c>
      <c r="W34" s="53">
        <v>0</v>
      </c>
      <c r="X34" s="53">
        <v>0</v>
      </c>
      <c r="Y34" s="53">
        <v>0</v>
      </c>
      <c r="Z34" s="53">
        <v>0</v>
      </c>
      <c r="AA34" s="53">
        <v>0</v>
      </c>
    </row>
    <row r="35" spans="1:27" ht="14.1" customHeight="1" x14ac:dyDescent="0.2">
      <c r="A35" s="152"/>
      <c r="B35" s="48" t="s">
        <v>15</v>
      </c>
      <c r="C35" s="54"/>
      <c r="D35" s="53"/>
      <c r="E35" s="53">
        <v>0</v>
      </c>
      <c r="F35" s="53">
        <v>0</v>
      </c>
      <c r="G35" s="53">
        <v>0</v>
      </c>
      <c r="H35" s="53">
        <v>0</v>
      </c>
      <c r="I35" s="54">
        <v>0</v>
      </c>
      <c r="J35" s="53">
        <v>0</v>
      </c>
      <c r="K35" s="53">
        <v>0</v>
      </c>
      <c r="L35" s="54">
        <v>0</v>
      </c>
      <c r="M35" s="53">
        <v>0</v>
      </c>
      <c r="N35" s="53">
        <v>0</v>
      </c>
      <c r="O35" s="53">
        <v>0</v>
      </c>
      <c r="P35" s="53">
        <v>0</v>
      </c>
      <c r="Q35" s="53">
        <v>0</v>
      </c>
      <c r="R35" s="53">
        <v>0</v>
      </c>
      <c r="S35" s="53">
        <v>0</v>
      </c>
      <c r="T35" s="53">
        <v>0</v>
      </c>
      <c r="U35" s="53">
        <v>0</v>
      </c>
      <c r="V35" s="53">
        <v>0</v>
      </c>
      <c r="W35" s="53">
        <v>0</v>
      </c>
      <c r="X35" s="53">
        <v>0</v>
      </c>
      <c r="Y35" s="53">
        <v>0</v>
      </c>
      <c r="Z35" s="53">
        <v>0</v>
      </c>
      <c r="AA35" s="53">
        <v>0</v>
      </c>
    </row>
    <row r="36" spans="1:27" ht="14.1" customHeight="1" x14ac:dyDescent="0.2">
      <c r="A36" s="152"/>
      <c r="B36" s="48" t="s">
        <v>16</v>
      </c>
      <c r="C36" s="54"/>
      <c r="D36" s="53"/>
      <c r="E36" s="53">
        <v>7572</v>
      </c>
      <c r="F36" s="53">
        <v>6964</v>
      </c>
      <c r="G36" s="53">
        <v>5346</v>
      </c>
      <c r="H36" s="53">
        <v>4527</v>
      </c>
      <c r="I36" s="54">
        <v>3455</v>
      </c>
      <c r="J36" s="53">
        <v>2544</v>
      </c>
      <c r="K36" s="53">
        <v>15314</v>
      </c>
      <c r="L36" s="54">
        <v>8221</v>
      </c>
      <c r="M36" s="53">
        <v>2408</v>
      </c>
      <c r="N36" s="53">
        <v>22119</v>
      </c>
      <c r="O36" s="53">
        <v>20131</v>
      </c>
      <c r="P36" s="53">
        <v>20913</v>
      </c>
      <c r="Q36" s="53">
        <v>48577</v>
      </c>
      <c r="R36" s="53">
        <v>43934</v>
      </c>
      <c r="S36" s="53">
        <v>38923</v>
      </c>
      <c r="T36" s="53">
        <v>32620</v>
      </c>
      <c r="U36" s="53">
        <v>27287</v>
      </c>
      <c r="V36" s="53">
        <v>8486</v>
      </c>
      <c r="W36" s="53">
        <v>5784</v>
      </c>
      <c r="X36" s="53">
        <v>4608</v>
      </c>
      <c r="Y36" s="53">
        <v>91280</v>
      </c>
      <c r="Z36" s="53">
        <v>48428</v>
      </c>
      <c r="AA36" s="53">
        <v>47075</v>
      </c>
    </row>
    <row r="37" spans="1:27" ht="14.1" customHeight="1" x14ac:dyDescent="0.2">
      <c r="A37" s="152"/>
      <c r="B37" s="48" t="s">
        <v>17</v>
      </c>
      <c r="C37" s="54"/>
      <c r="D37" s="53"/>
      <c r="E37" s="53">
        <v>0</v>
      </c>
      <c r="F37" s="53">
        <v>0</v>
      </c>
      <c r="G37" s="53">
        <v>0</v>
      </c>
      <c r="H37" s="53">
        <v>0</v>
      </c>
      <c r="I37" s="54">
        <v>0</v>
      </c>
      <c r="J37" s="53">
        <v>0</v>
      </c>
      <c r="K37" s="53">
        <v>0</v>
      </c>
      <c r="L37" s="54">
        <v>0</v>
      </c>
      <c r="M37" s="53">
        <v>0</v>
      </c>
      <c r="N37" s="53">
        <v>0</v>
      </c>
      <c r="O37" s="53">
        <v>0</v>
      </c>
      <c r="P37" s="53">
        <v>0</v>
      </c>
      <c r="Q37" s="53">
        <v>0</v>
      </c>
      <c r="R37" s="53">
        <v>0</v>
      </c>
      <c r="S37" s="53">
        <v>0</v>
      </c>
      <c r="T37" s="53">
        <v>0</v>
      </c>
      <c r="U37" s="53">
        <v>0</v>
      </c>
      <c r="V37" s="53">
        <v>0</v>
      </c>
      <c r="W37" s="53">
        <v>0</v>
      </c>
      <c r="X37" s="53">
        <v>0</v>
      </c>
      <c r="Y37" s="53">
        <v>0</v>
      </c>
      <c r="Z37" s="53">
        <v>0</v>
      </c>
      <c r="AA37" s="53">
        <v>0</v>
      </c>
    </row>
    <row r="38" spans="1:27" ht="14.1" customHeight="1" x14ac:dyDescent="0.2">
      <c r="A38" s="179" t="s">
        <v>202</v>
      </c>
      <c r="B38" s="179"/>
      <c r="C38" s="54"/>
      <c r="D38" s="53"/>
      <c r="E38" s="53">
        <v>0</v>
      </c>
      <c r="F38" s="53">
        <v>0</v>
      </c>
      <c r="G38" s="53">
        <v>0</v>
      </c>
      <c r="H38" s="53">
        <v>0</v>
      </c>
      <c r="I38" s="54">
        <v>0</v>
      </c>
      <c r="J38" s="53">
        <v>0</v>
      </c>
      <c r="K38" s="53">
        <v>0</v>
      </c>
      <c r="L38" s="54">
        <v>0</v>
      </c>
      <c r="M38" s="53">
        <v>0</v>
      </c>
      <c r="N38" s="53">
        <v>0</v>
      </c>
      <c r="O38" s="53">
        <v>0</v>
      </c>
      <c r="P38" s="53">
        <v>0</v>
      </c>
      <c r="Q38" s="53">
        <v>0</v>
      </c>
      <c r="R38" s="53">
        <v>0</v>
      </c>
      <c r="S38" s="53">
        <v>0</v>
      </c>
      <c r="T38" s="53">
        <v>0</v>
      </c>
      <c r="U38" s="53">
        <v>0</v>
      </c>
      <c r="V38" s="53">
        <v>0</v>
      </c>
      <c r="W38" s="53">
        <v>0</v>
      </c>
      <c r="X38" s="53">
        <v>0</v>
      </c>
      <c r="Y38" s="53">
        <v>0</v>
      </c>
      <c r="Z38" s="53">
        <v>0</v>
      </c>
      <c r="AA38" s="53">
        <v>0</v>
      </c>
    </row>
    <row r="39" spans="1:27" ht="14.1" customHeight="1" x14ac:dyDescent="0.2">
      <c r="A39" s="179" t="s">
        <v>203</v>
      </c>
      <c r="B39" s="179"/>
      <c r="C39" s="54"/>
      <c r="D39" s="53"/>
      <c r="E39" s="53">
        <v>240961</v>
      </c>
      <c r="F39" s="53">
        <v>332225</v>
      </c>
      <c r="G39" s="53">
        <v>343844</v>
      </c>
      <c r="H39" s="53">
        <v>350655</v>
      </c>
      <c r="I39" s="54">
        <v>358439</v>
      </c>
      <c r="J39" s="53">
        <v>361207</v>
      </c>
      <c r="K39" s="53">
        <v>362832</v>
      </c>
      <c r="L39" s="54">
        <v>365386</v>
      </c>
      <c r="M39" s="53">
        <v>366558</v>
      </c>
      <c r="N39" s="53">
        <v>367273</v>
      </c>
      <c r="O39" s="53">
        <v>367550</v>
      </c>
      <c r="P39" s="53">
        <v>367556</v>
      </c>
      <c r="Q39" s="53">
        <v>367562</v>
      </c>
      <c r="R39" s="53">
        <v>367606</v>
      </c>
      <c r="S39" s="53">
        <v>367643</v>
      </c>
      <c r="T39" s="53">
        <v>367900</v>
      </c>
      <c r="U39" s="53">
        <v>368340</v>
      </c>
      <c r="V39" s="53">
        <v>369031</v>
      </c>
      <c r="W39" s="53">
        <v>50000</v>
      </c>
      <c r="X39" s="53">
        <v>50095</v>
      </c>
      <c r="Y39" s="53">
        <v>50130</v>
      </c>
      <c r="Z39" s="53">
        <v>50149</v>
      </c>
      <c r="AA39" s="53">
        <v>50164</v>
      </c>
    </row>
    <row r="40" spans="1:27" ht="14.1" customHeight="1" x14ac:dyDescent="0.2"/>
    <row r="41" spans="1:27" ht="14.1" customHeight="1" x14ac:dyDescent="0.2"/>
    <row r="42" spans="1:27" ht="14.1" customHeight="1" x14ac:dyDescent="0.2"/>
    <row r="43" spans="1:27" ht="14.1" customHeight="1" x14ac:dyDescent="0.2"/>
    <row r="44" spans="1:27" ht="14.1" customHeight="1" x14ac:dyDescent="0.2"/>
    <row r="45" spans="1:27" ht="14.1" customHeight="1" x14ac:dyDescent="0.2"/>
    <row r="46" spans="1:27" ht="14.1" customHeight="1" x14ac:dyDescent="0.2"/>
    <row r="47" spans="1:27" ht="14.1" customHeight="1" x14ac:dyDescent="0.2"/>
    <row r="48" spans="1:27" ht="14.1" customHeight="1" x14ac:dyDescent="0.2"/>
  </sheetData>
  <mergeCells count="17">
    <mergeCell ref="A27:B27"/>
    <mergeCell ref="A31:B31"/>
    <mergeCell ref="A33:B33"/>
    <mergeCell ref="A38:B38"/>
    <mergeCell ref="A39:B39"/>
    <mergeCell ref="A26:B26"/>
    <mergeCell ref="A4:B4"/>
    <mergeCell ref="A5:A15"/>
    <mergeCell ref="A16:B16"/>
    <mergeCell ref="A17:B17"/>
    <mergeCell ref="A18:B18"/>
    <mergeCell ref="A19:B19"/>
    <mergeCell ref="A20:B20"/>
    <mergeCell ref="A21:B21"/>
    <mergeCell ref="A22:B22"/>
    <mergeCell ref="A23:B23"/>
    <mergeCell ref="A25:B25"/>
  </mergeCells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F80"/>
  <sheetViews>
    <sheetView view="pageBreakPreview" zoomScaleNormal="100" zoomScaleSheetLayoutView="100" workbookViewId="0">
      <pane xSplit="3" ySplit="3" topLeftCell="V4" activePane="bottomRight" state="frozen"/>
      <selection pane="topRight" activeCell="D1" sqref="D1"/>
      <selection pane="bottomLeft" activeCell="A4" sqref="A4"/>
      <selection pane="bottomRight" activeCell="AF39" sqref="AF39"/>
    </sheetView>
  </sheetViews>
  <sheetFormatPr defaultColWidth="9" defaultRowHeight="12" x14ac:dyDescent="0.15"/>
  <cols>
    <col min="1" max="1" width="24.77734375" style="1" customWidth="1"/>
    <col min="2" max="3" width="8.6640625" style="1" hidden="1" customWidth="1"/>
    <col min="4" max="9" width="9.77734375" style="1" customWidth="1"/>
    <col min="10" max="11" width="9.77734375" style="6" customWidth="1"/>
    <col min="12" max="12" width="9.77734375" style="1" customWidth="1"/>
    <col min="13" max="13" width="9.77734375" style="66" customWidth="1"/>
    <col min="14" max="21" width="9.77734375" style="1" customWidth="1"/>
    <col min="22" max="26" width="9.77734375" style="123" customWidth="1"/>
    <col min="27" max="32" width="9.77734375" style="1" customWidth="1"/>
    <col min="33" max="35" width="8.6640625" style="1" customWidth="1"/>
    <col min="36" max="16384" width="9" style="1"/>
  </cols>
  <sheetData>
    <row r="1" spans="1:32" ht="15" customHeight="1" x14ac:dyDescent="0.2">
      <c r="A1" s="28" t="s">
        <v>95</v>
      </c>
      <c r="K1" s="1" t="str">
        <f>旧栃木市２!$M$1</f>
        <v>栃木市</v>
      </c>
      <c r="U1" s="1" t="str">
        <f>旧栃木市２!$M$1</f>
        <v>栃木市</v>
      </c>
      <c r="V1" s="1"/>
      <c r="Y1" s="29"/>
      <c r="Z1" s="115"/>
      <c r="AE1" s="1" t="str">
        <f>旧栃木市２!$M$1</f>
        <v>栃木市</v>
      </c>
    </row>
    <row r="2" spans="1:32" ht="15" customHeight="1" x14ac:dyDescent="0.15">
      <c r="K2" s="1"/>
      <c r="L2" s="183" t="s">
        <v>169</v>
      </c>
      <c r="S2" s="43"/>
      <c r="T2" s="43"/>
      <c r="V2" s="183" t="s">
        <v>169</v>
      </c>
      <c r="W2" s="43" t="s">
        <v>370</v>
      </c>
      <c r="X2" s="116"/>
      <c r="Y2" s="147"/>
      <c r="Z2" s="147"/>
      <c r="AF2" s="183" t="s">
        <v>169</v>
      </c>
    </row>
    <row r="3" spans="1:32" s="153" customFormat="1" ht="15" customHeight="1" x14ac:dyDescent="0.2">
      <c r="A3" s="48"/>
      <c r="B3" s="48" t="s">
        <v>10</v>
      </c>
      <c r="C3" s="48" t="s">
        <v>85</v>
      </c>
      <c r="D3" s="85" t="s">
        <v>205</v>
      </c>
      <c r="E3" s="85" t="s">
        <v>206</v>
      </c>
      <c r="F3" s="85" t="s">
        <v>88</v>
      </c>
      <c r="G3" s="85" t="s">
        <v>207</v>
      </c>
      <c r="H3" s="85" t="s">
        <v>90</v>
      </c>
      <c r="I3" s="85" t="s">
        <v>208</v>
      </c>
      <c r="J3" s="86" t="s">
        <v>228</v>
      </c>
      <c r="K3" s="86" t="s">
        <v>166</v>
      </c>
      <c r="L3" s="85" t="s">
        <v>167</v>
      </c>
      <c r="M3" s="85" t="s">
        <v>231</v>
      </c>
      <c r="N3" s="85" t="s">
        <v>182</v>
      </c>
      <c r="O3" s="85" t="s">
        <v>186</v>
      </c>
      <c r="P3" s="85" t="s">
        <v>187</v>
      </c>
      <c r="Q3" s="85" t="s">
        <v>192</v>
      </c>
      <c r="R3" s="85" t="s">
        <v>193</v>
      </c>
      <c r="S3" s="85" t="s">
        <v>196</v>
      </c>
      <c r="T3" s="85" t="s">
        <v>197</v>
      </c>
      <c r="U3" s="85" t="s">
        <v>204</v>
      </c>
      <c r="V3" s="85" t="s">
        <v>271</v>
      </c>
      <c r="W3" s="85" t="s">
        <v>274</v>
      </c>
      <c r="X3" s="85" t="s">
        <v>291</v>
      </c>
      <c r="Y3" s="85" t="s">
        <v>286</v>
      </c>
      <c r="Z3" s="85" t="s">
        <v>288</v>
      </c>
      <c r="AA3" s="153" t="s">
        <v>421</v>
      </c>
      <c r="AB3" s="48" t="s">
        <v>423</v>
      </c>
      <c r="AC3" s="48" t="s">
        <v>425</v>
      </c>
      <c r="AD3" s="48" t="s">
        <v>431</v>
      </c>
      <c r="AE3" s="48" t="str">
        <f>財政指標!AF3</f>
        <v>１８(H30)</v>
      </c>
      <c r="AF3" s="48" t="str">
        <f>財政指標!AG3</f>
        <v>１９(R１)</v>
      </c>
    </row>
    <row r="4" spans="1:32" ht="15" customHeight="1" x14ac:dyDescent="0.15">
      <c r="A4" s="3" t="s">
        <v>115</v>
      </c>
      <c r="B4" s="15"/>
      <c r="C4" s="15"/>
      <c r="D4" s="80">
        <f>旧栃木市２・歳入!D4+旧岩舟町・歳入!D4</f>
        <v>20379459</v>
      </c>
      <c r="E4" s="80">
        <f>旧栃木市２・歳入!E4+旧岩舟町・歳入!E4</f>
        <v>21826952</v>
      </c>
      <c r="F4" s="80">
        <f>旧栃木市２・歳入!F4+旧岩舟町・歳入!F4</f>
        <v>21355839</v>
      </c>
      <c r="G4" s="80">
        <f>旧栃木市２・歳入!G4+旧岩舟町・歳入!G4</f>
        <v>20441493</v>
      </c>
      <c r="H4" s="80">
        <f>旧栃木市２・歳入!H4+旧岩舟町・歳入!H4</f>
        <v>21185877</v>
      </c>
      <c r="I4" s="80">
        <f>旧栃木市２・歳入!I4+旧岩舟町・歳入!I4</f>
        <v>21822261</v>
      </c>
      <c r="J4" s="80">
        <f>旧栃木市２・歳入!J4+旧岩舟町・歳入!J4</f>
        <v>22577132</v>
      </c>
      <c r="K4" s="80">
        <f>旧栃木市２・歳入!K4+旧岩舟町・歳入!K4</f>
        <v>21778816</v>
      </c>
      <c r="L4" s="80">
        <f>旧栃木市２・歳入!L4+旧岩舟町・歳入!L4</f>
        <v>21604350</v>
      </c>
      <c r="M4" s="80">
        <f>旧栃木市２・歳入!M4+旧岩舟町・歳入!M4</f>
        <v>21064902</v>
      </c>
      <c r="N4" s="80">
        <f>旧栃木市２・歳入!N4+旧岩舟町・歳入!N4</f>
        <v>21158052</v>
      </c>
      <c r="O4" s="80">
        <f>旧栃木市２・歳入!O4+旧岩舟町・歳入!O4</f>
        <v>21039440</v>
      </c>
      <c r="P4" s="80">
        <f>旧栃木市２・歳入!P4+旧岩舟町・歳入!P4</f>
        <v>20327173</v>
      </c>
      <c r="Q4" s="80">
        <f>旧栃木市２・歳入!Q4+旧岩舟町・歳入!Q4</f>
        <v>20063713</v>
      </c>
      <c r="R4" s="80">
        <f>旧栃木市２・歳入!R4+旧岩舟町・歳入!R4</f>
        <v>20349370</v>
      </c>
      <c r="S4" s="80">
        <f>旧栃木市２・歳入!S4+旧岩舟町・歳入!S4</f>
        <v>20574108</v>
      </c>
      <c r="T4" s="80">
        <f>旧栃木市２・歳入!T4+旧岩舟町・歳入!T4</f>
        <v>22175049</v>
      </c>
      <c r="U4" s="80">
        <f>旧栃木市２・歳入!U4+旧岩舟町・歳入!U4</f>
        <v>22407082</v>
      </c>
      <c r="V4" s="80">
        <f>旧栃木市２・歳入!V4+旧岩舟町・歳入!V4</f>
        <v>21602196</v>
      </c>
      <c r="W4" s="80">
        <f>旧栃木市２・歳入!W4+旧岩舟町・歳入!W4</f>
        <v>21121486</v>
      </c>
      <c r="X4" s="80">
        <f>旧栃木市２・歳入!X4+旧岩舟町・歳入!X4</f>
        <v>21376198</v>
      </c>
      <c r="Y4" s="80">
        <f>旧栃木市２・歳入!Y4+旧岩舟町・歳入!Y4</f>
        <v>20895312</v>
      </c>
      <c r="Z4" s="80">
        <f>旧栃木市２・歳入!Z4+旧岩舟町・歳入!Z4</f>
        <v>21598063</v>
      </c>
      <c r="AA4" s="118">
        <v>21921749</v>
      </c>
      <c r="AB4" s="118">
        <v>20990251</v>
      </c>
      <c r="AC4" s="118">
        <v>21562461</v>
      </c>
      <c r="AD4" s="118">
        <v>22061757</v>
      </c>
      <c r="AE4" s="118">
        <v>22359531</v>
      </c>
      <c r="AF4" s="118">
        <v>22555584</v>
      </c>
    </row>
    <row r="5" spans="1:32" ht="15" customHeight="1" x14ac:dyDescent="0.15">
      <c r="A5" s="3" t="s">
        <v>116</v>
      </c>
      <c r="B5" s="15"/>
      <c r="C5" s="15"/>
      <c r="D5" s="80">
        <f>旧栃木市２・歳入!D5+旧岩舟町・歳入!D5</f>
        <v>1220660</v>
      </c>
      <c r="E5" s="80">
        <f>旧栃木市２・歳入!E5+旧岩舟町・歳入!E5</f>
        <v>1304207</v>
      </c>
      <c r="F5" s="80">
        <f>旧栃木市２・歳入!F5+旧岩舟町・歳入!F5</f>
        <v>1421623</v>
      </c>
      <c r="G5" s="80">
        <f>旧栃木市２・歳入!G5+旧岩舟町・歳入!G5</f>
        <v>1429392</v>
      </c>
      <c r="H5" s="80">
        <f>旧栃木市２・歳入!H5+旧岩舟町・歳入!H5</f>
        <v>1468218</v>
      </c>
      <c r="I5" s="80">
        <f>旧栃木市２・歳入!I5+旧岩舟町・歳入!I5</f>
        <v>1514218</v>
      </c>
      <c r="J5" s="80">
        <f>旧栃木市２・歳入!J5+旧岩舟町・歳入!J5</f>
        <v>958269</v>
      </c>
      <c r="K5" s="80">
        <f>旧栃木市２・歳入!K5+旧岩舟町・歳入!K5</f>
        <v>668419</v>
      </c>
      <c r="L5" s="80">
        <f>旧栃木市２・歳入!L5+旧岩舟町・歳入!L5</f>
        <v>688943</v>
      </c>
      <c r="M5" s="80">
        <f>旧栃木市２・歳入!M5+旧岩舟町・歳入!M5</f>
        <v>710062</v>
      </c>
      <c r="N5" s="80">
        <f>旧栃木市２・歳入!N5+旧岩舟町・歳入!N5</f>
        <v>714574</v>
      </c>
      <c r="O5" s="80">
        <f>旧栃木市２・歳入!O5+旧岩舟町・歳入!O5</f>
        <v>722501</v>
      </c>
      <c r="P5" s="80">
        <f>旧栃木市２・歳入!P5+旧岩舟町・歳入!P5</f>
        <v>766771</v>
      </c>
      <c r="Q5" s="80">
        <f>旧栃木市２・歳入!Q5+旧岩舟町・歳入!Q5</f>
        <v>1119736</v>
      </c>
      <c r="R5" s="80">
        <f>旧栃木市２・歳入!R5+旧岩舟町・歳入!R5</f>
        <v>1410032</v>
      </c>
      <c r="S5" s="80">
        <f>旧栃木市２・歳入!S5+旧岩舟町・歳入!S5</f>
        <v>2065229</v>
      </c>
      <c r="T5" s="80">
        <f>旧栃木市２・歳入!T5+旧岩舟町・歳入!T5</f>
        <v>815776</v>
      </c>
      <c r="U5" s="80">
        <f>旧栃木市２・歳入!U5+旧岩舟町・歳入!U5</f>
        <v>789998</v>
      </c>
      <c r="V5" s="80">
        <f>旧栃木市２・歳入!V5+旧岩舟町・歳入!V5</f>
        <v>732804</v>
      </c>
      <c r="W5" s="80">
        <f>旧栃木市２・歳入!W5+旧岩舟町・歳入!W5</f>
        <v>719127</v>
      </c>
      <c r="X5" s="80">
        <f>旧栃木市２・歳入!X5+旧岩舟町・歳入!X5</f>
        <v>676003</v>
      </c>
      <c r="Y5" s="80">
        <f>旧栃木市２・歳入!Y5+旧岩舟町・歳入!Y5</f>
        <v>628293</v>
      </c>
      <c r="Z5" s="80">
        <f>旧栃木市２・歳入!Z5+旧岩舟町・歳入!Z5</f>
        <v>599876</v>
      </c>
      <c r="AA5" s="118">
        <v>570463</v>
      </c>
      <c r="AB5" s="118">
        <v>596161</v>
      </c>
      <c r="AC5" s="118">
        <v>589084</v>
      </c>
      <c r="AD5" s="118">
        <v>595630</v>
      </c>
      <c r="AE5" s="118">
        <v>602265</v>
      </c>
      <c r="AF5" s="118">
        <v>610301</v>
      </c>
    </row>
    <row r="6" spans="1:32" ht="15" customHeight="1" x14ac:dyDescent="0.15">
      <c r="A6" s="3" t="s">
        <v>189</v>
      </c>
      <c r="B6" s="15"/>
      <c r="C6" s="15"/>
      <c r="D6" s="80">
        <f>旧栃木市２・歳入!D6+旧岩舟町・歳入!D6</f>
        <v>787997</v>
      </c>
      <c r="E6" s="80">
        <f>旧栃木市２・歳入!E6+旧岩舟町・歳入!E6</f>
        <v>560559</v>
      </c>
      <c r="F6" s="80">
        <f>旧栃木市２・歳入!F6+旧岩舟町・歳入!F6</f>
        <v>593793</v>
      </c>
      <c r="G6" s="80">
        <f>旧栃木市２・歳入!G6+旧岩舟町・歳入!G6</f>
        <v>776219</v>
      </c>
      <c r="H6" s="80">
        <f>旧栃木市２・歳入!H6+旧岩舟町・歳入!H6</f>
        <v>543384</v>
      </c>
      <c r="I6" s="80">
        <f>旧栃木市２・歳入!I6+旧岩舟町・歳入!I6</f>
        <v>298950</v>
      </c>
      <c r="J6" s="80">
        <f>旧栃木市２・歳入!J6+旧岩舟町・歳入!J6</f>
        <v>234452</v>
      </c>
      <c r="K6" s="80">
        <f>旧栃木市２・歳入!K6+旧岩舟町・歳入!K6</f>
        <v>187746</v>
      </c>
      <c r="L6" s="80">
        <f>旧栃木市２・歳入!L6+旧岩舟町・歳入!L6</f>
        <v>176850</v>
      </c>
      <c r="M6" s="80">
        <f>旧栃木市２・歳入!M6+旧岩舟町・歳入!M6</f>
        <v>744155</v>
      </c>
      <c r="N6" s="80">
        <f>旧栃木市２・歳入!N6+旧岩舟町・歳入!N6</f>
        <v>745682</v>
      </c>
      <c r="O6" s="80">
        <f>旧栃木市２・歳入!O6+旧岩舟町・歳入!O6</f>
        <v>233748</v>
      </c>
      <c r="P6" s="80">
        <f>旧栃木市２・歳入!P6+旧岩舟町・歳入!P6</f>
        <v>160316</v>
      </c>
      <c r="Q6" s="80">
        <f>旧栃木市２・歳入!Q6+旧岩舟町・歳入!Q6</f>
        <v>158572</v>
      </c>
      <c r="R6" s="80">
        <f>旧栃木市２・歳入!R6+旧岩舟町・歳入!R6</f>
        <v>91629</v>
      </c>
      <c r="S6" s="80">
        <f>旧栃木市２・歳入!S6+旧岩舟町・歳入!S6</f>
        <v>62201</v>
      </c>
      <c r="T6" s="80">
        <f>旧栃木市２・歳入!T6+旧岩舟町・歳入!T6</f>
        <v>82406</v>
      </c>
      <c r="U6" s="80">
        <f>旧栃木市２・歳入!U6+旧岩舟町・歳入!U6</f>
        <v>82823</v>
      </c>
      <c r="V6" s="80">
        <f>旧栃木市２・歳入!V6+旧岩舟町・歳入!V6</f>
        <v>67031</v>
      </c>
      <c r="W6" s="80">
        <f>旧栃木市２・歳入!W6+旧岩舟町・歳入!W6</f>
        <v>57387</v>
      </c>
      <c r="X6" s="80">
        <f>旧栃木市２・歳入!X6+旧岩舟町・歳入!X6</f>
        <v>44606</v>
      </c>
      <c r="Y6" s="80">
        <f>旧栃木市２・歳入!Y6+旧岩舟町・歳入!Y6</f>
        <v>39216</v>
      </c>
      <c r="Z6" s="80">
        <f>旧栃木市２・歳入!Z6+旧岩舟町・歳入!Z6</f>
        <v>36449</v>
      </c>
      <c r="AA6" s="118">
        <v>32451</v>
      </c>
      <c r="AB6" s="118">
        <v>26607</v>
      </c>
      <c r="AC6" s="118">
        <v>15344</v>
      </c>
      <c r="AD6" s="118">
        <v>28853</v>
      </c>
      <c r="AE6" s="118">
        <v>31579</v>
      </c>
      <c r="AF6" s="118">
        <v>12851</v>
      </c>
    </row>
    <row r="7" spans="1:32" ht="15" customHeight="1" x14ac:dyDescent="0.15">
      <c r="A7" s="3" t="s">
        <v>190</v>
      </c>
      <c r="B7" s="15"/>
      <c r="C7" s="15"/>
      <c r="D7" s="80">
        <f>旧栃木市２・歳入!D7+旧岩舟町・歳入!D7</f>
        <v>0</v>
      </c>
      <c r="E7" s="80">
        <f>旧栃木市２・歳入!E7+旧岩舟町・歳入!E7</f>
        <v>0</v>
      </c>
      <c r="F7" s="80">
        <f>旧栃木市２・歳入!F7+旧岩舟町・歳入!F7</f>
        <v>0</v>
      </c>
      <c r="G7" s="80">
        <f>旧栃木市２・歳入!G7+旧岩舟町・歳入!G7</f>
        <v>0</v>
      </c>
      <c r="H7" s="80">
        <f>旧栃木市２・歳入!H7+旧岩舟町・歳入!H7</f>
        <v>0</v>
      </c>
      <c r="I7" s="80">
        <f>旧栃木市２・歳入!I7+旧岩舟町・歳入!I7</f>
        <v>0</v>
      </c>
      <c r="J7" s="80">
        <f>旧栃木市２・歳入!J7+旧岩舟町・歳入!J7</f>
        <v>0</v>
      </c>
      <c r="K7" s="80">
        <f>旧栃木市２・歳入!K7+旧岩舟町・歳入!K7</f>
        <v>0</v>
      </c>
      <c r="L7" s="80">
        <f>旧栃木市２・歳入!L7+旧岩舟町・歳入!L7</f>
        <v>0</v>
      </c>
      <c r="M7" s="80">
        <f>旧栃木市２・歳入!M7+旧岩舟町・歳入!M7</f>
        <v>0</v>
      </c>
      <c r="N7" s="80">
        <f>旧栃木市２・歳入!N7+旧岩舟町・歳入!N7</f>
        <v>0</v>
      </c>
      <c r="O7" s="80">
        <f>旧栃木市２・歳入!O7+旧岩舟町・歳入!O7</f>
        <v>0</v>
      </c>
      <c r="P7" s="80">
        <f>旧栃木市２・歳入!P7+旧岩舟町・歳入!P7</f>
        <v>0</v>
      </c>
      <c r="Q7" s="80">
        <f>旧栃木市２・歳入!Q7+旧岩舟町・歳入!Q7</f>
        <v>24809</v>
      </c>
      <c r="R7" s="80">
        <f>旧栃木市２・歳入!R7+旧岩舟町・歳入!R7</f>
        <v>43222</v>
      </c>
      <c r="S7" s="80">
        <f>旧栃木市２・歳入!S7+旧岩舟町・歳入!S7</f>
        <v>66848</v>
      </c>
      <c r="T7" s="80">
        <f>旧栃木市２・歳入!T7+旧岩舟町・歳入!T7</f>
        <v>73272</v>
      </c>
      <c r="U7" s="80">
        <f>旧栃木市２・歳入!U7+旧岩舟町・歳入!U7</f>
        <v>26331</v>
      </c>
      <c r="V7" s="80">
        <f>旧栃木市２・歳入!V7+旧岩舟町・歳入!V7</f>
        <v>20546</v>
      </c>
      <c r="W7" s="80">
        <f>旧栃木市２・歳入!W7+旧岩舟町・歳入!W7</f>
        <v>26058</v>
      </c>
      <c r="X7" s="80">
        <f>旧栃木市２・歳入!X7+旧岩舟町・歳入!X7</f>
        <v>29678</v>
      </c>
      <c r="Y7" s="80">
        <f>旧栃木市２・歳入!Y7+旧岩舟町・歳入!Y7</f>
        <v>34512</v>
      </c>
      <c r="Z7" s="80">
        <f>旧栃木市２・歳入!Z7+旧岩舟町・歳入!Z7</f>
        <v>70267</v>
      </c>
      <c r="AA7" s="118">
        <v>135278</v>
      </c>
      <c r="AB7" s="118">
        <v>103347</v>
      </c>
      <c r="AC7" s="118">
        <v>58896</v>
      </c>
      <c r="AD7" s="118">
        <v>88005</v>
      </c>
      <c r="AE7" s="118">
        <v>67173</v>
      </c>
      <c r="AF7" s="118">
        <v>80610</v>
      </c>
    </row>
    <row r="8" spans="1:32" ht="15" customHeight="1" x14ac:dyDescent="0.15">
      <c r="A8" s="3" t="s">
        <v>191</v>
      </c>
      <c r="B8" s="15"/>
      <c r="C8" s="15"/>
      <c r="D8" s="80">
        <f>旧栃木市２・歳入!D8+旧岩舟町・歳入!D8</f>
        <v>0</v>
      </c>
      <c r="E8" s="80">
        <f>旧栃木市２・歳入!E8+旧岩舟町・歳入!E8</f>
        <v>0</v>
      </c>
      <c r="F8" s="80">
        <f>旧栃木市２・歳入!F8+旧岩舟町・歳入!F8</f>
        <v>0</v>
      </c>
      <c r="G8" s="80">
        <f>旧栃木市２・歳入!G8+旧岩舟町・歳入!G8</f>
        <v>0</v>
      </c>
      <c r="H8" s="80">
        <f>旧栃木市２・歳入!H8+旧岩舟町・歳入!H8</f>
        <v>0</v>
      </c>
      <c r="I8" s="80">
        <f>旧栃木市２・歳入!I8+旧岩舟町・歳入!I8</f>
        <v>0</v>
      </c>
      <c r="J8" s="80">
        <f>旧栃木市２・歳入!J8+旧岩舟町・歳入!J8</f>
        <v>0</v>
      </c>
      <c r="K8" s="80">
        <f>旧栃木市２・歳入!K8+旧岩舟町・歳入!K8</f>
        <v>0</v>
      </c>
      <c r="L8" s="80">
        <f>旧栃木市２・歳入!L8+旧岩舟町・歳入!L8</f>
        <v>0</v>
      </c>
      <c r="M8" s="80">
        <f>旧栃木市２・歳入!M8+旧岩舟町・歳入!M8</f>
        <v>0</v>
      </c>
      <c r="N8" s="80">
        <f>旧栃木市２・歳入!N8+旧岩舟町・歳入!N8</f>
        <v>0</v>
      </c>
      <c r="O8" s="80">
        <f>旧栃木市２・歳入!O8+旧岩舟町・歳入!O8</f>
        <v>0</v>
      </c>
      <c r="P8" s="80">
        <f>旧栃木市２・歳入!P8+旧岩舟町・歳入!P8</f>
        <v>0</v>
      </c>
      <c r="Q8" s="80">
        <f>旧栃木市２・歳入!Q8+旧岩舟町・歳入!Q8</f>
        <v>28837</v>
      </c>
      <c r="R8" s="80">
        <f>旧栃木市２・歳入!R8+旧岩舟町・歳入!R8</f>
        <v>63793</v>
      </c>
      <c r="S8" s="80">
        <f>旧栃木市２・歳入!S8+旧岩舟町・歳入!S8</f>
        <v>48709</v>
      </c>
      <c r="T8" s="80">
        <f>旧栃木市２・歳入!T8+旧岩舟町・歳入!T8</f>
        <v>42045</v>
      </c>
      <c r="U8" s="80">
        <f>旧栃木市２・歳入!U8+旧岩舟町・歳入!U8</f>
        <v>15334</v>
      </c>
      <c r="V8" s="80">
        <f>旧栃木市２・歳入!V8+旧岩舟町・歳入!V8</f>
        <v>12105</v>
      </c>
      <c r="W8" s="80">
        <f>旧栃木市２・歳入!W8+旧岩舟町・歳入!W8</f>
        <v>10077</v>
      </c>
      <c r="X8" s="80">
        <f>旧栃木市２・歳入!X8+旧岩舟町・歳入!X8</f>
        <v>7665</v>
      </c>
      <c r="Y8" s="80">
        <f>旧栃木市２・歳入!Y8+旧岩舟町・歳入!Y8</f>
        <v>10037</v>
      </c>
      <c r="Z8" s="80">
        <f>旧栃木市２・歳入!Z8+旧岩舟町・歳入!Z8</f>
        <v>113099</v>
      </c>
      <c r="AA8" s="118">
        <v>73830</v>
      </c>
      <c r="AB8" s="118">
        <v>88732</v>
      </c>
      <c r="AC8" s="118">
        <v>34029</v>
      </c>
      <c r="AD8" s="118">
        <v>93496</v>
      </c>
      <c r="AE8" s="118">
        <v>60604</v>
      </c>
      <c r="AF8" s="118">
        <v>55868</v>
      </c>
    </row>
    <row r="9" spans="1:32" ht="15" customHeight="1" x14ac:dyDescent="0.15">
      <c r="A9" s="3" t="s">
        <v>117</v>
      </c>
      <c r="B9" s="15"/>
      <c r="C9" s="15"/>
      <c r="D9" s="80">
        <f>旧栃木市２・歳入!D9+旧岩舟町・歳入!D9</f>
        <v>0</v>
      </c>
      <c r="E9" s="80">
        <f>旧栃木市２・歳入!E9+旧岩舟町・歳入!E9</f>
        <v>0</v>
      </c>
      <c r="F9" s="80">
        <f>旧栃木市２・歳入!F9+旧岩舟町・歳入!F9</f>
        <v>0</v>
      </c>
      <c r="G9" s="80">
        <f>旧栃木市２・歳入!G9+旧岩舟町・歳入!G9</f>
        <v>0</v>
      </c>
      <c r="H9" s="80">
        <f>旧栃木市２・歳入!H9+旧岩舟町・歳入!H9</f>
        <v>0</v>
      </c>
      <c r="I9" s="80">
        <f>旧栃木市２・歳入!I9+旧岩舟町・歳入!I9</f>
        <v>0</v>
      </c>
      <c r="J9" s="80">
        <f>旧栃木市２・歳入!J9+旧岩舟町・歳入!J9</f>
        <v>396115</v>
      </c>
      <c r="K9" s="80">
        <f>旧栃木市２・歳入!K9+旧岩舟町・歳入!K9</f>
        <v>1719271</v>
      </c>
      <c r="L9" s="80">
        <f>旧栃木市２・歳入!L9+旧岩舟町・歳入!L9</f>
        <v>1631180</v>
      </c>
      <c r="M9" s="80">
        <f>旧栃木市２・歳入!M9+旧岩舟町・歳入!M9</f>
        <v>1682183</v>
      </c>
      <c r="N9" s="80">
        <f>旧栃木市２・歳入!N9+旧岩舟町・歳入!N9</f>
        <v>1626887</v>
      </c>
      <c r="O9" s="80">
        <f>旧栃木市２・歳入!O9+旧岩舟町・歳入!O9</f>
        <v>1414287</v>
      </c>
      <c r="P9" s="80">
        <f>旧栃木市２・歳入!P9+旧岩舟町・歳入!P9</f>
        <v>1569158</v>
      </c>
      <c r="Q9" s="80">
        <f>旧栃木市２・歳入!Q9+旧岩舟町・歳入!Q9</f>
        <v>1731700</v>
      </c>
      <c r="R9" s="80">
        <f>旧栃木市２・歳入!R9+旧岩舟町・歳入!R9</f>
        <v>1599395</v>
      </c>
      <c r="S9" s="80">
        <f>旧栃木市２・歳入!S9+旧岩舟町・歳入!S9</f>
        <v>1651906</v>
      </c>
      <c r="T9" s="80">
        <f>旧栃木市２・歳入!T9+旧岩舟町・歳入!T9</f>
        <v>1610273</v>
      </c>
      <c r="U9" s="80">
        <f>旧栃木市２・歳入!U9+旧岩舟町・歳入!U9</f>
        <v>1497943</v>
      </c>
      <c r="V9" s="80">
        <f>旧栃木市２・歳入!V9+旧岩舟町・歳入!V9</f>
        <v>1587167</v>
      </c>
      <c r="W9" s="80">
        <f>旧栃木市２・歳入!W9+旧岩舟町・歳入!W9</f>
        <v>1584447</v>
      </c>
      <c r="X9" s="80">
        <f>旧栃木市２・歳入!X9+旧岩舟町・歳入!X9</f>
        <v>1567086</v>
      </c>
      <c r="Y9" s="80">
        <f>旧栃木市２・歳入!Y9+旧岩舟町・歳入!Y9</f>
        <v>1556014</v>
      </c>
      <c r="Z9" s="80">
        <f>旧栃木市２・歳入!Z9+旧岩舟町・歳入!Z9</f>
        <v>1542749</v>
      </c>
      <c r="AA9" s="118">
        <v>1882769</v>
      </c>
      <c r="AB9" s="118">
        <v>3127577</v>
      </c>
      <c r="AC9" s="118">
        <v>2794099</v>
      </c>
      <c r="AD9" s="118">
        <v>2941926</v>
      </c>
      <c r="AE9" s="118">
        <v>3041227</v>
      </c>
      <c r="AF9" s="118">
        <v>2876557</v>
      </c>
    </row>
    <row r="10" spans="1:32" ht="15" customHeight="1" x14ac:dyDescent="0.15">
      <c r="A10" s="3" t="s">
        <v>118</v>
      </c>
      <c r="B10" s="15"/>
      <c r="C10" s="15"/>
      <c r="D10" s="80">
        <f>旧栃木市２・歳入!D10+旧岩舟町・歳入!D10</f>
        <v>496843</v>
      </c>
      <c r="E10" s="80">
        <f>旧栃木市２・歳入!E10+旧岩舟町・歳入!E10</f>
        <v>551849</v>
      </c>
      <c r="F10" s="80">
        <f>旧栃木市２・歳入!F10+旧岩舟町・歳入!F10</f>
        <v>528660</v>
      </c>
      <c r="G10" s="80">
        <f>旧栃木市２・歳入!G10+旧岩舟町・歳入!G10</f>
        <v>523779</v>
      </c>
      <c r="H10" s="80">
        <f>旧栃木市２・歳入!H10+旧岩舟町・歳入!H10</f>
        <v>561357</v>
      </c>
      <c r="I10" s="80">
        <f>旧栃木市２・歳入!I10+旧岩舟町・歳入!I10</f>
        <v>589017</v>
      </c>
      <c r="J10" s="80">
        <f>旧栃木市２・歳入!J10+旧岩舟町・歳入!J10</f>
        <v>575729</v>
      </c>
      <c r="K10" s="80">
        <f>旧栃木市２・歳入!K10+旧岩舟町・歳入!K10</f>
        <v>567037</v>
      </c>
      <c r="L10" s="80">
        <f>旧栃木市２・歳入!L10+旧岩舟町・歳入!L10</f>
        <v>544752</v>
      </c>
      <c r="M10" s="80">
        <f>旧栃木市２・歳入!M10+旧岩舟町・歳入!M10</f>
        <v>494078</v>
      </c>
      <c r="N10" s="80">
        <f>旧栃木市２・歳入!N10+旧岩舟町・歳入!N10</f>
        <v>500217</v>
      </c>
      <c r="O10" s="80">
        <f>旧栃木市２・歳入!O10+旧岩舟町・歳入!O10</f>
        <v>495071</v>
      </c>
      <c r="P10" s="80">
        <f>旧栃木市２・歳入!P10+旧岩舟町・歳入!P10</f>
        <v>490907</v>
      </c>
      <c r="Q10" s="80">
        <f>旧栃木市２・歳入!Q10+旧岩舟町・歳入!Q10</f>
        <v>471551</v>
      </c>
      <c r="R10" s="80">
        <f>旧栃木市２・歳入!R10+旧岩舟町・歳入!R10</f>
        <v>459447</v>
      </c>
      <c r="S10" s="80">
        <f>旧栃木市２・歳入!S10+旧岩舟町・歳入!S10</f>
        <v>452189</v>
      </c>
      <c r="T10" s="80">
        <f>旧栃木市２・歳入!T10+旧岩舟町・歳入!T10</f>
        <v>456559</v>
      </c>
      <c r="U10" s="80">
        <f>旧栃木市２・歳入!U10+旧岩舟町・歳入!U10</f>
        <v>427957</v>
      </c>
      <c r="V10" s="80">
        <f>旧栃木市２・歳入!V10+旧岩舟町・歳入!V10</f>
        <v>433844</v>
      </c>
      <c r="W10" s="80">
        <f>旧栃木市２・歳入!W10+旧岩舟町・歳入!W10</f>
        <v>421615</v>
      </c>
      <c r="X10" s="80">
        <f>旧栃木市２・歳入!X10+旧岩舟町・歳入!X10</f>
        <v>384475</v>
      </c>
      <c r="Y10" s="80">
        <f>旧栃木市２・歳入!Y10+旧岩舟町・歳入!Y10</f>
        <v>405100</v>
      </c>
      <c r="Z10" s="80">
        <f>旧栃木市２・歳入!Z10+旧岩舟町・歳入!Z10</f>
        <v>398751</v>
      </c>
      <c r="AA10" s="118">
        <v>367933</v>
      </c>
      <c r="AB10" s="118">
        <v>373764</v>
      </c>
      <c r="AC10" s="118">
        <v>375861</v>
      </c>
      <c r="AD10" s="118">
        <v>360067</v>
      </c>
      <c r="AE10" s="118">
        <v>347364</v>
      </c>
      <c r="AF10" s="118">
        <v>338844</v>
      </c>
    </row>
    <row r="11" spans="1:32" ht="15" customHeight="1" x14ac:dyDescent="0.15">
      <c r="A11" s="3" t="s">
        <v>119</v>
      </c>
      <c r="B11" s="15"/>
      <c r="C11" s="15"/>
      <c r="D11" s="80">
        <f>旧栃木市２・歳入!D11+旧岩舟町・歳入!D11</f>
        <v>3717</v>
      </c>
      <c r="E11" s="80">
        <f>旧栃木市２・歳入!E11+旧岩舟町・歳入!E11</f>
        <v>7177</v>
      </c>
      <c r="F11" s="80">
        <f>旧栃木市２・歳入!F11+旧岩舟町・歳入!F11</f>
        <v>6414</v>
      </c>
      <c r="G11" s="80">
        <f>旧栃木市２・歳入!G11+旧岩舟町・歳入!G11</f>
        <v>6177</v>
      </c>
      <c r="H11" s="80">
        <f>旧栃木市２・歳入!H11+旧岩舟町・歳入!H11</f>
        <v>5949</v>
      </c>
      <c r="I11" s="80">
        <f>旧栃木市２・歳入!I11+旧岩舟町・歳入!I11</f>
        <v>5047</v>
      </c>
      <c r="J11" s="80">
        <f>旧栃木市２・歳入!J11+旧岩舟町・歳入!J11</f>
        <v>10142</v>
      </c>
      <c r="K11" s="80">
        <f>旧栃木市２・歳入!K11+旧岩舟町・歳入!K11</f>
        <v>10111</v>
      </c>
      <c r="L11" s="80">
        <f>旧栃木市２・歳入!L11+旧岩舟町・歳入!L11</f>
        <v>8966</v>
      </c>
      <c r="M11" s="80">
        <f>旧栃木市２・歳入!M11+旧岩舟町・歳入!M11</f>
        <v>1349</v>
      </c>
      <c r="N11" s="80">
        <f>旧栃木市２・歳入!N11+旧岩舟町・歳入!N11</f>
        <v>139</v>
      </c>
      <c r="O11" s="80">
        <f>旧栃木市２・歳入!O11+旧岩舟町・歳入!O11</f>
        <v>0</v>
      </c>
      <c r="P11" s="80">
        <f>旧栃木市２・歳入!P11+旧岩舟町・歳入!P11</f>
        <v>0</v>
      </c>
      <c r="Q11" s="80">
        <f>旧栃木市２・歳入!Q11+旧岩舟町・歳入!Q11</f>
        <v>2</v>
      </c>
      <c r="R11" s="80">
        <f>旧栃木市２・歳入!R11+旧岩舟町・歳入!R11</f>
        <v>2</v>
      </c>
      <c r="S11" s="80">
        <f>旧栃木市２・歳入!S11+旧岩舟町・歳入!S11</f>
        <v>1</v>
      </c>
      <c r="T11" s="80">
        <f>旧栃木市２・歳入!T11+旧岩舟町・歳入!T11</f>
        <v>1</v>
      </c>
      <c r="U11" s="80">
        <f>旧栃木市２・歳入!U11+旧岩舟町・歳入!U11</f>
        <v>1</v>
      </c>
      <c r="V11" s="80">
        <f>旧栃木市２・歳入!V11+旧岩舟町・歳入!V11</f>
        <v>0</v>
      </c>
      <c r="W11" s="80">
        <f>旧栃木市２・歳入!W11+旧岩舟町・歳入!W11</f>
        <v>0</v>
      </c>
      <c r="X11" s="80">
        <f>旧栃木市２・歳入!X11+旧岩舟町・歳入!X11</f>
        <v>0</v>
      </c>
      <c r="Y11" s="80">
        <f>旧栃木市２・歳入!Y11+旧岩舟町・歳入!Y11</f>
        <v>0</v>
      </c>
      <c r="Z11" s="80">
        <f>旧栃木市２・歳入!Z11+旧岩舟町・歳入!Z11</f>
        <v>0</v>
      </c>
      <c r="AA11" s="118">
        <v>0</v>
      </c>
      <c r="AB11" s="118">
        <f>旧栃木市２・歳入!AB11+旧岩舟町・歳入!AB11</f>
        <v>0</v>
      </c>
      <c r="AC11" s="118">
        <v>0</v>
      </c>
      <c r="AD11" s="118">
        <v>0</v>
      </c>
      <c r="AE11" s="118">
        <v>0</v>
      </c>
      <c r="AF11" s="118">
        <v>0</v>
      </c>
    </row>
    <row r="12" spans="1:32" ht="15" customHeight="1" x14ac:dyDescent="0.15">
      <c r="A12" s="3" t="s">
        <v>120</v>
      </c>
      <c r="B12" s="15"/>
      <c r="C12" s="15"/>
      <c r="D12" s="80">
        <f>旧栃木市２・歳入!D12+旧岩舟町・歳入!D12</f>
        <v>734100</v>
      </c>
      <c r="E12" s="80">
        <f>旧栃木市２・歳入!E12+旧岩舟町・歳入!E12</f>
        <v>657056</v>
      </c>
      <c r="F12" s="80">
        <f>旧栃木市２・歳入!F12+旧岩舟町・歳入!F12</f>
        <v>572841</v>
      </c>
      <c r="G12" s="80">
        <f>旧栃木市２・歳入!G12+旧岩舟町・歳入!G12</f>
        <v>622996</v>
      </c>
      <c r="H12" s="80">
        <f>旧栃木市２・歳入!H12+旧岩舟町・歳入!H12</f>
        <v>665536</v>
      </c>
      <c r="I12" s="80">
        <f>旧栃木市２・歳入!I12+旧岩舟町・歳入!I12</f>
        <v>673911</v>
      </c>
      <c r="J12" s="80">
        <f>旧栃木市２・歳入!J12+旧岩舟町・歳入!J12</f>
        <v>561703</v>
      </c>
      <c r="K12" s="80">
        <f>旧栃木市２・歳入!K12+旧岩舟町・歳入!K12</f>
        <v>493875</v>
      </c>
      <c r="L12" s="80">
        <f>旧栃木市２・歳入!L12+旧岩舟町・歳入!L12</f>
        <v>493183</v>
      </c>
      <c r="M12" s="80">
        <f>旧栃木市２・歳入!M12+旧岩舟町・歳入!M12</f>
        <v>469411</v>
      </c>
      <c r="N12" s="80">
        <f>旧栃木市２・歳入!N12+旧岩舟町・歳入!N12</f>
        <v>483687</v>
      </c>
      <c r="O12" s="80">
        <f>旧栃木市２・歳入!O12+旧岩舟町・歳入!O12</f>
        <v>428743</v>
      </c>
      <c r="P12" s="80">
        <f>旧栃木市２・歳入!P12+旧岩舟町・歳入!P12</f>
        <v>488022</v>
      </c>
      <c r="Q12" s="80">
        <f>旧栃木市２・歳入!Q12+旧岩舟町・歳入!Q12</f>
        <v>471335</v>
      </c>
      <c r="R12" s="80">
        <f>旧栃木市２・歳入!R12+旧岩舟町・歳入!R12</f>
        <v>487697</v>
      </c>
      <c r="S12" s="80">
        <f>旧栃木市２・歳入!S12+旧岩舟町・歳入!S12</f>
        <v>470508</v>
      </c>
      <c r="T12" s="80">
        <f>旧栃木市２・歳入!T12+旧岩舟町・歳入!T12</f>
        <v>482651</v>
      </c>
      <c r="U12" s="80">
        <f>旧栃木市２・歳入!U12+旧岩舟町・歳入!U12</f>
        <v>404233</v>
      </c>
      <c r="V12" s="80">
        <f>旧栃木市２・歳入!V12+旧岩舟町・歳入!V12</f>
        <v>250351</v>
      </c>
      <c r="W12" s="80">
        <f>旧栃木市２・歳入!W12+旧岩舟町・歳入!W12</f>
        <v>213139</v>
      </c>
      <c r="X12" s="80">
        <f>旧栃木市２・歳入!X12+旧岩舟町・歳入!X12</f>
        <v>155045</v>
      </c>
      <c r="Y12" s="80">
        <f>旧栃木市２・歳入!Y12+旧岩舟町・歳入!Y12</f>
        <v>216837</v>
      </c>
      <c r="Z12" s="80">
        <f>旧栃木市２・歳入!Z12+旧岩舟町・歳入!Z12</f>
        <v>182387</v>
      </c>
      <c r="AA12" s="118">
        <v>87935</v>
      </c>
      <c r="AB12" s="118">
        <v>135488</v>
      </c>
      <c r="AC12" s="118">
        <v>139383</v>
      </c>
      <c r="AD12" s="118">
        <v>165186</v>
      </c>
      <c r="AE12" s="118">
        <v>216466</v>
      </c>
      <c r="AF12" s="118">
        <v>95863</v>
      </c>
    </row>
    <row r="13" spans="1:32" ht="15" customHeight="1" x14ac:dyDescent="0.15">
      <c r="A13" s="3" t="s">
        <v>434</v>
      </c>
      <c r="B13" s="15"/>
      <c r="C13" s="15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>
        <f>旧栃木市２・歳入!Q13+旧岩舟町・歳入!Q13</f>
        <v>1</v>
      </c>
      <c r="R13" s="80">
        <f>旧栃木市２・歳入!R13+旧岩舟町・歳入!R13</f>
        <v>1</v>
      </c>
      <c r="S13" s="80">
        <f>旧栃木市２・歳入!S13+旧岩舟町・歳入!S13</f>
        <v>1</v>
      </c>
      <c r="T13" s="80">
        <f>旧栃木市２・歳入!T13+旧岩舟町・歳入!T13</f>
        <v>0</v>
      </c>
      <c r="U13" s="80">
        <f>旧栃木市２・歳入!U13+旧岩舟町・歳入!U13</f>
        <v>0</v>
      </c>
      <c r="V13" s="80">
        <f>旧栃木市２・歳入!V13+旧岩舟町・歳入!V13</f>
        <v>0</v>
      </c>
      <c r="W13" s="80">
        <f>旧栃木市２・歳入!W13+旧岩舟町・歳入!W13</f>
        <v>0</v>
      </c>
      <c r="X13" s="80">
        <f>旧栃木市２・歳入!X13+旧岩舟町・歳入!X13</f>
        <v>0</v>
      </c>
      <c r="Y13" s="80">
        <f>旧栃木市２・歳入!Y13+旧岩舟町・歳入!Y13</f>
        <v>0</v>
      </c>
      <c r="Z13" s="80">
        <f>旧栃木市２・歳入!Z13+旧岩舟町・歳入!Z13</f>
        <v>0</v>
      </c>
      <c r="AA13" s="118">
        <f>旧栃木市２・歳入!AA13+旧岩舟町・歳入!AA13</f>
        <v>0</v>
      </c>
      <c r="AB13" s="118">
        <f>旧栃木市２・歳入!AB13+旧岩舟町・歳入!AB13</f>
        <v>0</v>
      </c>
      <c r="AC13" s="118">
        <v>0</v>
      </c>
      <c r="AD13" s="118">
        <v>0</v>
      </c>
      <c r="AE13" s="118">
        <v>0</v>
      </c>
      <c r="AF13" s="118">
        <v>30162</v>
      </c>
    </row>
    <row r="14" spans="1:32" ht="15" customHeight="1" x14ac:dyDescent="0.15">
      <c r="A14" s="3" t="s">
        <v>122</v>
      </c>
      <c r="B14" s="15"/>
      <c r="C14" s="15"/>
      <c r="D14" s="80">
        <f>旧栃木市２・歳入!D14+旧岩舟町・歳入!D14</f>
        <v>0</v>
      </c>
      <c r="E14" s="80">
        <f>旧栃木市２・歳入!E14+旧岩舟町・歳入!E14</f>
        <v>0</v>
      </c>
      <c r="F14" s="80">
        <f>旧栃木市２・歳入!F14+旧岩舟町・歳入!F14</f>
        <v>0</v>
      </c>
      <c r="G14" s="80">
        <f>旧栃木市２・歳入!G14+旧岩舟町・歳入!G14</f>
        <v>0</v>
      </c>
      <c r="H14" s="80">
        <f>旧栃木市２・歳入!H14+旧岩舟町・歳入!H14</f>
        <v>0</v>
      </c>
      <c r="I14" s="80">
        <f>旧栃木市２・歳入!I14+旧岩舟町・歳入!I14</f>
        <v>0</v>
      </c>
      <c r="J14" s="80">
        <f>旧栃木市２・歳入!J14+旧岩舟町・歳入!J14</f>
        <v>0</v>
      </c>
      <c r="K14" s="80">
        <f>旧栃木市２・歳入!K14+旧岩舟町・歳入!K14</f>
        <v>0</v>
      </c>
      <c r="L14" s="80">
        <f>旧栃木市２・歳入!L14+旧岩舟町・歳入!L14</f>
        <v>497943</v>
      </c>
      <c r="M14" s="80">
        <f>旧栃木市２・歳入!M14+旧岩舟町・歳入!M14</f>
        <v>654149</v>
      </c>
      <c r="N14" s="80">
        <f>旧栃木市２・歳入!N14+旧岩舟町・歳入!N14</f>
        <v>667875</v>
      </c>
      <c r="O14" s="80">
        <f>旧栃木市２・歳入!O14+旧岩舟町・歳入!O14</f>
        <v>634735</v>
      </c>
      <c r="P14" s="80">
        <f>旧栃木市２・歳入!P14+旧岩舟町・歳入!P14</f>
        <v>632273</v>
      </c>
      <c r="Q14" s="80">
        <f>旧栃木市２・歳入!Q14+旧岩舟町・歳入!Q14</f>
        <v>603329</v>
      </c>
      <c r="R14" s="80">
        <f>旧栃木市２・歳入!R14+旧岩舟町・歳入!R14</f>
        <v>595700</v>
      </c>
      <c r="S14" s="80">
        <f>旧栃木市２・歳入!S14+旧岩舟町・歳入!S14</f>
        <v>470169</v>
      </c>
      <c r="T14" s="80">
        <f>旧栃木市２・歳入!T14+旧岩舟町・歳入!T14</f>
        <v>122964</v>
      </c>
      <c r="U14" s="80">
        <f>旧栃木市２・歳入!U14+旧岩舟町・歳入!U14</f>
        <v>262067</v>
      </c>
      <c r="V14" s="80">
        <f>旧栃木市２・歳入!V14+旧岩舟町・歳入!V14</f>
        <v>279263</v>
      </c>
      <c r="W14" s="80">
        <f>旧栃木市２・歳入!W14+旧岩舟町・歳入!W14</f>
        <v>281598</v>
      </c>
      <c r="X14" s="80">
        <f>旧栃木市２・歳入!X14+旧岩舟町・歳入!X14</f>
        <v>258308</v>
      </c>
      <c r="Y14" s="80">
        <f>旧栃木市２・歳入!Y14+旧岩舟町・歳入!Y14</f>
        <v>102103</v>
      </c>
      <c r="Z14" s="80">
        <f>旧栃木市２・歳入!Z14+旧岩舟町・歳入!Z14</f>
        <v>99473</v>
      </c>
      <c r="AA14" s="118">
        <v>98917</v>
      </c>
      <c r="AB14" s="118">
        <v>100783</v>
      </c>
      <c r="AC14" s="118">
        <v>105072</v>
      </c>
      <c r="AD14" s="118">
        <v>115406</v>
      </c>
      <c r="AE14" s="118">
        <v>132172</v>
      </c>
      <c r="AF14" s="118">
        <v>310693</v>
      </c>
    </row>
    <row r="15" spans="1:32" ht="15" customHeight="1" x14ac:dyDescent="0.15">
      <c r="A15" s="3" t="s">
        <v>123</v>
      </c>
      <c r="B15" s="15"/>
      <c r="C15" s="15"/>
      <c r="D15" s="80">
        <f>旧栃木市２・歳入!D15+旧岩舟町・歳入!D15</f>
        <v>8326445</v>
      </c>
      <c r="E15" s="80">
        <f>旧栃木市２・歳入!E15+旧岩舟町・歳入!E15</f>
        <v>9040477</v>
      </c>
      <c r="F15" s="80">
        <f>旧栃木市２・歳入!F15+旧岩舟町・歳入!F15</f>
        <v>8727059</v>
      </c>
      <c r="G15" s="80">
        <f>旧栃木市２・歳入!G15+旧岩舟町・歳入!G15</f>
        <v>9132943</v>
      </c>
      <c r="H15" s="80">
        <f>旧栃木市２・歳入!H15+旧岩舟町・歳入!H15</f>
        <v>9643766</v>
      </c>
      <c r="I15" s="80">
        <f>旧栃木市２・歳入!I15+旧岩舟町・歳入!I15</f>
        <v>10142776</v>
      </c>
      <c r="J15" s="80">
        <f>旧栃木市２・歳入!J15+旧岩舟町・歳入!J15</f>
        <v>10461990</v>
      </c>
      <c r="K15" s="80">
        <f>旧栃木市２・歳入!K15+旧岩舟町・歳入!K15</f>
        <v>11322749</v>
      </c>
      <c r="L15" s="80">
        <f>旧栃木市２・歳入!L15+旧岩舟町・歳入!L15</f>
        <v>12535231</v>
      </c>
      <c r="M15" s="80">
        <f>旧栃木市２・歳入!M15+旧岩舟町・歳入!M15</f>
        <v>13057305</v>
      </c>
      <c r="N15" s="80">
        <f>旧栃木市２・歳入!N15+旧岩舟町・歳入!N15</f>
        <v>11819358</v>
      </c>
      <c r="O15" s="80">
        <f>旧栃木市２・歳入!O15+旧岩舟町・歳入!O15</f>
        <v>10671931</v>
      </c>
      <c r="P15" s="80">
        <f>旧栃木市２・歳入!P15+旧岩舟町・歳入!P15</f>
        <v>9079595</v>
      </c>
      <c r="Q15" s="80">
        <f>旧栃木市２・歳入!Q15+旧岩舟町・歳入!Q15</f>
        <v>8743423</v>
      </c>
      <c r="R15" s="80">
        <f>旧栃木市２・歳入!R15+旧岩舟町・歳入!R15</f>
        <v>9024736</v>
      </c>
      <c r="S15" s="80">
        <f>旧栃木市２・歳入!S15+旧岩舟町・歳入!S15</f>
        <v>8440188</v>
      </c>
      <c r="T15" s="80">
        <f>旧栃木市２・歳入!T15+旧岩舟町・歳入!T15</f>
        <v>8260484</v>
      </c>
      <c r="U15" s="80">
        <f>旧栃木市２・歳入!U15+旧岩舟町・歳入!U15</f>
        <v>9196793</v>
      </c>
      <c r="V15" s="80">
        <f>旧栃木市２・歳入!V15+旧岩舟町・歳入!V15</f>
        <v>9725107</v>
      </c>
      <c r="W15" s="80">
        <f>旧栃木市２・歳入!W15+旧岩舟町・歳入!W15</f>
        <v>11415243</v>
      </c>
      <c r="X15" s="80">
        <f>旧栃木市２・歳入!X15+旧岩舟町・歳入!X15</f>
        <v>11865035</v>
      </c>
      <c r="Y15" s="80">
        <f>旧栃木市２・歳入!Y15+旧岩舟町・歳入!Y15</f>
        <v>11732659</v>
      </c>
      <c r="Z15" s="80">
        <f>旧栃木市２・歳入!Z15+旧岩舟町・歳入!Z15</f>
        <v>11739623</v>
      </c>
      <c r="AA15" s="118">
        <v>11357406</v>
      </c>
      <c r="AB15" s="118">
        <v>11310021</v>
      </c>
      <c r="AC15" s="118">
        <v>10473018</v>
      </c>
      <c r="AD15" s="118">
        <v>9841138</v>
      </c>
      <c r="AE15" s="118">
        <v>9507347</v>
      </c>
      <c r="AF15" s="118">
        <v>9906127</v>
      </c>
    </row>
    <row r="16" spans="1:32" ht="15" customHeight="1" x14ac:dyDescent="0.15">
      <c r="A16" s="3" t="s">
        <v>124</v>
      </c>
      <c r="B16" s="15"/>
      <c r="C16" s="15"/>
      <c r="D16" s="80">
        <f>旧栃木市２・歳入!D16+旧岩舟町・歳入!D16</f>
        <v>7260117</v>
      </c>
      <c r="E16" s="80">
        <f>旧栃木市２・歳入!E16+旧岩舟町・歳入!E16</f>
        <v>7921344</v>
      </c>
      <c r="F16" s="80">
        <f>旧栃木市２・歳入!F16+旧岩舟町・歳入!F16</f>
        <v>0</v>
      </c>
      <c r="G16" s="80">
        <f>旧栃木市２・歳入!G16+旧岩舟町・歳入!G16</f>
        <v>0</v>
      </c>
      <c r="H16" s="80">
        <f>旧栃木市２・歳入!H16+旧岩舟町・歳入!H16</f>
        <v>0</v>
      </c>
      <c r="I16" s="80">
        <f>旧栃木市２・歳入!I16+旧岩舟町・歳入!I16</f>
        <v>0</v>
      </c>
      <c r="J16" s="80">
        <f>旧栃木市２・歳入!J16+旧岩舟町・歳入!J16</f>
        <v>9243134</v>
      </c>
      <c r="K16" s="80">
        <f>旧栃木市２・歳入!K16+旧岩舟町・歳入!K16</f>
        <v>9986784</v>
      </c>
      <c r="L16" s="80">
        <f>旧栃木市２・歳入!L16+旧岩舟町・歳入!L16</f>
        <v>11038380</v>
      </c>
      <c r="M16" s="80">
        <f>旧栃木市２・歳入!M16+旧岩舟町・歳入!M16</f>
        <v>11450737</v>
      </c>
      <c r="N16" s="80">
        <f>旧栃木市２・歳入!N16+旧岩舟町・歳入!N16</f>
        <v>10268288</v>
      </c>
      <c r="O16" s="80">
        <f>旧栃木市２・歳入!O16+旧岩舟町・歳入!O16</f>
        <v>9158833</v>
      </c>
      <c r="P16" s="80">
        <f>旧栃木市２・歳入!P16+旧岩舟町・歳入!P16</f>
        <v>7666490</v>
      </c>
      <c r="Q16" s="80">
        <f>旧栃木市２・歳入!Q16+旧岩舟町・歳入!Q16</f>
        <v>7461323</v>
      </c>
      <c r="R16" s="80">
        <f>旧栃木市２・歳入!R16+旧岩舟町・歳入!R16</f>
        <v>7857078</v>
      </c>
      <c r="S16" s="80">
        <f>旧栃木市２・歳入!S16+旧岩舟町・歳入!S16</f>
        <v>7353247</v>
      </c>
      <c r="T16" s="80">
        <f>旧栃木市２・歳入!T16+旧岩舟町・歳入!T16</f>
        <v>7103809</v>
      </c>
      <c r="U16" s="80">
        <f>旧栃木市２・歳入!U16+旧岩舟町・歳入!U16</f>
        <v>7996746</v>
      </c>
      <c r="V16" s="80">
        <f>旧栃木市２・歳入!V16+旧岩舟町・歳入!V16</f>
        <v>8338534</v>
      </c>
      <c r="W16" s="80">
        <f>旧栃木市２・歳入!W16+旧岩舟町・歳入!W16</f>
        <v>10125319</v>
      </c>
      <c r="X16" s="80">
        <f>旧栃木市２・歳入!X16+旧岩舟町・歳入!X16</f>
        <v>10429499</v>
      </c>
      <c r="Y16" s="80">
        <f>旧栃木市２・歳入!Y16+旧岩舟町・歳入!Y16</f>
        <v>10366379</v>
      </c>
      <c r="Z16" s="80">
        <f>旧栃木市２・歳入!Z16+旧岩舟町・歳入!Z16</f>
        <v>10292932</v>
      </c>
      <c r="AA16" s="118">
        <v>9904915</v>
      </c>
      <c r="AB16" s="118">
        <v>9706853</v>
      </c>
      <c r="AC16" s="118">
        <v>9224317</v>
      </c>
      <c r="AD16" s="118">
        <v>8642464</v>
      </c>
      <c r="AE16" s="118">
        <v>8365898</v>
      </c>
      <c r="AF16" s="118">
        <v>7851914</v>
      </c>
    </row>
    <row r="17" spans="1:32" ht="15" customHeight="1" x14ac:dyDescent="0.15">
      <c r="A17" s="3" t="s">
        <v>125</v>
      </c>
      <c r="B17" s="15"/>
      <c r="C17" s="15"/>
      <c r="D17" s="80">
        <f>旧栃木市２・歳入!D17+旧岩舟町・歳入!D17</f>
        <v>1066328</v>
      </c>
      <c r="E17" s="80">
        <f>旧栃木市２・歳入!E17+旧岩舟町・歳入!E17</f>
        <v>1119133</v>
      </c>
      <c r="F17" s="80">
        <f>旧栃木市２・歳入!F17+旧岩舟町・歳入!F17</f>
        <v>0</v>
      </c>
      <c r="G17" s="80">
        <f>旧栃木市２・歳入!G17+旧岩舟町・歳入!G17</f>
        <v>0</v>
      </c>
      <c r="H17" s="80">
        <f>旧栃木市２・歳入!H17+旧岩舟町・歳入!H17</f>
        <v>0</v>
      </c>
      <c r="I17" s="80">
        <f>旧栃木市２・歳入!I17+旧岩舟町・歳入!I17</f>
        <v>0</v>
      </c>
      <c r="J17" s="80">
        <f>旧栃木市２・歳入!J17+旧岩舟町・歳入!J17</f>
        <v>1218856</v>
      </c>
      <c r="K17" s="80">
        <f>旧栃木市２・歳入!K17+旧岩舟町・歳入!K17</f>
        <v>1335965</v>
      </c>
      <c r="L17" s="80">
        <f>旧栃木市２・歳入!L17+旧岩舟町・歳入!L17</f>
        <v>1496851</v>
      </c>
      <c r="M17" s="80">
        <f>旧栃木市２・歳入!M17+旧岩舟町・歳入!M17</f>
        <v>1606568</v>
      </c>
      <c r="N17" s="80">
        <f>旧栃木市２・歳入!N17+旧岩舟町・歳入!N17</f>
        <v>1551070</v>
      </c>
      <c r="O17" s="80">
        <f>旧栃木市２・歳入!O17+旧岩舟町・歳入!O17</f>
        <v>1513098</v>
      </c>
      <c r="P17" s="80">
        <f>旧栃木市２・歳入!P17+旧岩舟町・歳入!P17</f>
        <v>1413105</v>
      </c>
      <c r="Q17" s="80">
        <f>旧栃木市２・歳入!Q17+旧岩舟町・歳入!Q17</f>
        <v>1282100</v>
      </c>
      <c r="R17" s="80">
        <f>旧栃木市２・歳入!R17+旧岩舟町・歳入!R17</f>
        <v>1167658</v>
      </c>
      <c r="S17" s="80">
        <f>旧栃木市２・歳入!S17+旧岩舟町・歳入!S17</f>
        <v>1086941</v>
      </c>
      <c r="T17" s="80">
        <f>旧栃木市２・歳入!T17+旧岩舟町・歳入!T17</f>
        <v>1156675</v>
      </c>
      <c r="U17" s="80">
        <f>旧栃木市２・歳入!U17+旧岩舟町・歳入!U17</f>
        <v>1200047</v>
      </c>
      <c r="V17" s="80">
        <f>旧栃木市２・歳入!V17+旧岩舟町・歳入!V17</f>
        <v>1386573</v>
      </c>
      <c r="W17" s="80">
        <f>旧栃木市２・歳入!W17+旧岩舟町・歳入!W17</f>
        <v>1289924</v>
      </c>
      <c r="X17" s="80">
        <f>旧栃木市２・歳入!X17+旧岩舟町・歳入!X17</f>
        <v>1329419</v>
      </c>
      <c r="Y17" s="80">
        <f>旧栃木市２・歳入!Y17+旧岩舟町・歳入!Y17</f>
        <v>1364275</v>
      </c>
      <c r="Z17" s="80">
        <f>旧栃木市２・歳入!Z17+旧岩舟町・歳入!Z17</f>
        <v>1441763</v>
      </c>
      <c r="AA17" s="118">
        <v>1445186</v>
      </c>
      <c r="AB17" s="118">
        <v>1601201</v>
      </c>
      <c r="AC17" s="118">
        <v>1246514</v>
      </c>
      <c r="AD17" s="118">
        <v>1196501</v>
      </c>
      <c r="AE17" s="118">
        <v>1141449</v>
      </c>
      <c r="AF17" s="118">
        <v>2052738</v>
      </c>
    </row>
    <row r="18" spans="1:32" ht="15" customHeight="1" x14ac:dyDescent="0.15">
      <c r="A18" s="3" t="s">
        <v>276</v>
      </c>
      <c r="B18" s="15"/>
      <c r="C18" s="15"/>
      <c r="D18" s="80">
        <f>旧栃木市２・歳入!D18+旧岩舟町・歳入!D18</f>
        <v>0</v>
      </c>
      <c r="E18" s="80">
        <f>旧栃木市２・歳入!E18+旧岩舟町・歳入!E18</f>
        <v>0</v>
      </c>
      <c r="F18" s="80">
        <f>旧栃木市２・歳入!F18+旧岩舟町・歳入!F18</f>
        <v>0</v>
      </c>
      <c r="G18" s="80">
        <f>旧栃木市２・歳入!G18+旧岩舟町・歳入!G18</f>
        <v>0</v>
      </c>
      <c r="H18" s="80">
        <f>旧栃木市２・歳入!H18+旧岩舟町・歳入!H18</f>
        <v>0</v>
      </c>
      <c r="I18" s="80">
        <f>旧栃木市２・歳入!I18+旧岩舟町・歳入!I18</f>
        <v>0</v>
      </c>
      <c r="J18" s="80">
        <f>旧栃木市２・歳入!J18+旧岩舟町・歳入!J18</f>
        <v>0</v>
      </c>
      <c r="K18" s="80">
        <f>旧栃木市２・歳入!K18+旧岩舟町・歳入!K18</f>
        <v>0</v>
      </c>
      <c r="L18" s="80">
        <f>旧栃木市２・歳入!L18+旧岩舟町・歳入!L18</f>
        <v>0</v>
      </c>
      <c r="M18" s="80">
        <f>旧栃木市２・歳入!M18+旧岩舟町・歳入!M18</f>
        <v>0</v>
      </c>
      <c r="N18" s="80">
        <f>旧栃木市２・歳入!N18+旧岩舟町・歳入!N18</f>
        <v>0</v>
      </c>
      <c r="O18" s="80">
        <f>旧栃木市２・歳入!O18+旧岩舟町・歳入!O18</f>
        <v>0</v>
      </c>
      <c r="P18" s="80">
        <f>旧栃木市２・歳入!P18+旧岩舟町・歳入!P18</f>
        <v>0</v>
      </c>
      <c r="Q18" s="80">
        <f>旧栃木市２・歳入!Q18+旧岩舟町・歳入!Q18</f>
        <v>0</v>
      </c>
      <c r="R18" s="80">
        <f>旧栃木市２・歳入!R18+旧岩舟町・歳入!R18</f>
        <v>0</v>
      </c>
      <c r="S18" s="80">
        <f>旧栃木市２・歳入!S18+旧岩舟町・歳入!S18</f>
        <v>0</v>
      </c>
      <c r="T18" s="80">
        <f>旧栃木市２・歳入!T18+旧岩舟町・歳入!T18</f>
        <v>0</v>
      </c>
      <c r="U18" s="80">
        <f>旧栃木市２・歳入!U18+旧岩舟町・歳入!U18</f>
        <v>0</v>
      </c>
      <c r="V18" s="80">
        <f>旧栃木市２・歳入!V18+旧岩舟町・歳入!V18</f>
        <v>0</v>
      </c>
      <c r="W18" s="80">
        <f>旧栃木市２・歳入!W18+旧岩舟町・歳入!W18</f>
        <v>0</v>
      </c>
      <c r="X18" s="80">
        <f>旧栃木市２・歳入!X18+旧岩舟町・歳入!X18</f>
        <v>106117</v>
      </c>
      <c r="Y18" s="80">
        <f>旧栃木市２・歳入!Y18+旧岩舟町・歳入!Y18</f>
        <v>2005</v>
      </c>
      <c r="Z18" s="80">
        <f>旧栃木市２・歳入!Z18+旧岩舟町・歳入!Z18</f>
        <v>4928</v>
      </c>
      <c r="AA18" s="118">
        <v>7305</v>
      </c>
      <c r="AB18" s="118">
        <v>1967</v>
      </c>
      <c r="AC18" s="118">
        <v>2187</v>
      </c>
      <c r="AD18" s="118">
        <v>2173</v>
      </c>
      <c r="AE18" s="118">
        <v>0</v>
      </c>
      <c r="AF18" s="118">
        <v>1475</v>
      </c>
    </row>
    <row r="19" spans="1:32" ht="15" customHeight="1" x14ac:dyDescent="0.15">
      <c r="A19" s="3" t="s">
        <v>126</v>
      </c>
      <c r="B19" s="15"/>
      <c r="C19" s="15"/>
      <c r="D19" s="80">
        <f>旧栃木市２・歳入!D19+旧岩舟町・歳入!D19</f>
        <v>45698</v>
      </c>
      <c r="E19" s="80">
        <f>旧栃木市２・歳入!E19+旧岩舟町・歳入!E19</f>
        <v>43453</v>
      </c>
      <c r="F19" s="80">
        <f>旧栃木市２・歳入!F19+旧岩舟町・歳入!F19</f>
        <v>43362</v>
      </c>
      <c r="G19" s="80">
        <f>旧栃木市２・歳入!G19+旧岩舟町・歳入!G19</f>
        <v>42586</v>
      </c>
      <c r="H19" s="80">
        <f>旧栃木市２・歳入!H19+旧岩舟町・歳入!H19</f>
        <v>41905</v>
      </c>
      <c r="I19" s="80">
        <f>旧栃木市２・歳入!I19+旧岩舟町・歳入!I19</f>
        <v>42400</v>
      </c>
      <c r="J19" s="80">
        <f>旧栃木市２・歳入!J19+旧岩舟町・歳入!J19</f>
        <v>40540</v>
      </c>
      <c r="K19" s="80">
        <f>旧栃木市２・歳入!K19+旧岩舟町・歳入!K19</f>
        <v>38266</v>
      </c>
      <c r="L19" s="80">
        <f>旧栃木市２・歳入!L19+旧岩舟町・歳入!L19</f>
        <v>36816</v>
      </c>
      <c r="M19" s="80">
        <f>旧栃木市２・歳入!M19+旧岩舟町・歳入!M19</f>
        <v>30823</v>
      </c>
      <c r="N19" s="80">
        <f>旧栃木市２・歳入!N19+旧岩舟町・歳入!N19</f>
        <v>31230</v>
      </c>
      <c r="O19" s="80">
        <f>旧栃木市２・歳入!O19+旧岩舟町・歳入!O19</f>
        <v>30073</v>
      </c>
      <c r="P19" s="80">
        <f>旧栃木市２・歳入!P19+旧岩舟町・歳入!P19</f>
        <v>31915</v>
      </c>
      <c r="Q19" s="80">
        <f>旧栃木市２・歳入!Q19+旧岩舟町・歳入!Q19</f>
        <v>31868</v>
      </c>
      <c r="R19" s="80">
        <f>旧栃木市２・歳入!R19+旧岩舟町・歳入!R19</f>
        <v>32821</v>
      </c>
      <c r="S19" s="80">
        <f>旧栃木市２・歳入!S19+旧岩舟町・歳入!S19</f>
        <v>33772</v>
      </c>
      <c r="T19" s="80">
        <f>旧栃木市２・歳入!T19+旧岩舟町・歳入!T19</f>
        <v>32365</v>
      </c>
      <c r="U19" s="80">
        <f>旧栃木市２・歳入!U19+旧岩舟町・歳入!U19</f>
        <v>28911</v>
      </c>
      <c r="V19" s="80">
        <f>旧栃木市２・歳入!V19+旧岩舟町・歳入!V19</f>
        <v>28537</v>
      </c>
      <c r="W19" s="80">
        <f>旧栃木市２・歳入!W19+旧岩舟町・歳入!W19</f>
        <v>26048</v>
      </c>
      <c r="X19" s="80">
        <f>旧栃木市２・歳入!X19+旧岩舟町・歳入!X19</f>
        <v>24839</v>
      </c>
      <c r="Y19" s="80">
        <f>旧栃木市２・歳入!Y19+旧岩舟町・歳入!Y19</f>
        <v>24769</v>
      </c>
      <c r="Z19" s="80">
        <f>旧栃木市２・歳入!Z19+旧岩舟町・歳入!Z19</f>
        <v>24093</v>
      </c>
      <c r="AA19" s="118">
        <v>21217</v>
      </c>
      <c r="AB19" s="118">
        <v>21224</v>
      </c>
      <c r="AC19" s="118">
        <v>19426</v>
      </c>
      <c r="AD19" s="118">
        <v>18992</v>
      </c>
      <c r="AE19" s="118">
        <v>16904</v>
      </c>
      <c r="AF19" s="118">
        <v>16056</v>
      </c>
    </row>
    <row r="20" spans="1:32" ht="15" customHeight="1" x14ac:dyDescent="0.15">
      <c r="A20" s="3" t="s">
        <v>127</v>
      </c>
      <c r="B20" s="15"/>
      <c r="C20" s="15"/>
      <c r="D20" s="80">
        <f>旧栃木市２・歳入!D20+旧岩舟町・歳入!D20</f>
        <v>222752</v>
      </c>
      <c r="E20" s="80">
        <f>旧栃木市２・歳入!E20+旧岩舟町・歳入!E20</f>
        <v>278892</v>
      </c>
      <c r="F20" s="80">
        <f>旧栃木市２・歳入!F20+旧岩舟町・歳入!F20</f>
        <v>408414</v>
      </c>
      <c r="G20" s="80">
        <f>旧栃木市２・歳入!G20+旧岩舟町・歳入!G20</f>
        <v>515812</v>
      </c>
      <c r="H20" s="80">
        <f>旧栃木市２・歳入!H20+旧岩舟町・歳入!H20</f>
        <v>575797</v>
      </c>
      <c r="I20" s="80">
        <f>旧栃木市２・歳入!I20+旧岩舟町・歳入!I20</f>
        <v>322792</v>
      </c>
      <c r="J20" s="80">
        <f>旧栃木市２・歳入!J20+旧岩舟町・歳入!J20</f>
        <v>324321</v>
      </c>
      <c r="K20" s="80">
        <f>旧栃木市２・歳入!K20+旧岩舟町・歳入!K20</f>
        <v>429039</v>
      </c>
      <c r="L20" s="80">
        <f>旧栃木市２・歳入!L20+旧岩舟町・歳入!L20</f>
        <v>401208</v>
      </c>
      <c r="M20" s="80">
        <f>旧栃木市２・歳入!M20+旧岩舟町・歳入!M20</f>
        <v>251099</v>
      </c>
      <c r="N20" s="80">
        <f>旧栃木市２・歳入!N20+旧岩舟町・歳入!N20</f>
        <v>357544</v>
      </c>
      <c r="O20" s="80">
        <f>旧栃木市２・歳入!O20+旧岩舟町・歳入!O20</f>
        <v>417227</v>
      </c>
      <c r="P20" s="80">
        <f>旧栃木市２・歳入!P20+旧岩舟町・歳入!P20</f>
        <v>232335</v>
      </c>
      <c r="Q20" s="80">
        <f>旧栃木市２・歳入!Q20+旧岩舟町・歳入!Q20</f>
        <v>241957</v>
      </c>
      <c r="R20" s="80">
        <f>旧栃木市２・歳入!R20+旧岩舟町・歳入!R20</f>
        <v>250285</v>
      </c>
      <c r="S20" s="80">
        <f>旧栃木市２・歳入!S20+旧岩舟町・歳入!S20</f>
        <v>296092</v>
      </c>
      <c r="T20" s="80">
        <f>旧栃木市２・歳入!T20+旧岩舟町・歳入!T20</f>
        <v>282246</v>
      </c>
      <c r="U20" s="80">
        <f>旧栃木市２・歳入!U20+旧岩舟町・歳入!U20</f>
        <v>306105</v>
      </c>
      <c r="V20" s="80">
        <f>旧栃木市２・歳入!V20+旧岩舟町・歳入!V20</f>
        <v>307646</v>
      </c>
      <c r="W20" s="80">
        <f>旧栃木市２・歳入!W20+旧岩舟町・歳入!W20</f>
        <v>283776</v>
      </c>
      <c r="X20" s="80">
        <f>旧栃木市２・歳入!X20+旧岩舟町・歳入!X20</f>
        <v>348511</v>
      </c>
      <c r="Y20" s="80">
        <f>旧栃木市２・歳入!Y20+旧岩舟町・歳入!Y20</f>
        <v>347628</v>
      </c>
      <c r="Z20" s="80">
        <f>旧栃木市２・歳入!Z20+旧岩舟町・歳入!Z20</f>
        <v>359743</v>
      </c>
      <c r="AA20" s="118">
        <v>325701</v>
      </c>
      <c r="AB20" s="118">
        <v>343647</v>
      </c>
      <c r="AC20" s="118">
        <v>275191</v>
      </c>
      <c r="AD20" s="118">
        <v>255989</v>
      </c>
      <c r="AE20" s="118">
        <v>256818</v>
      </c>
      <c r="AF20" s="118">
        <v>215060</v>
      </c>
    </row>
    <row r="21" spans="1:32" ht="15" customHeight="1" x14ac:dyDescent="0.15">
      <c r="A21" s="3" t="s">
        <v>128</v>
      </c>
      <c r="B21" s="15"/>
      <c r="C21" s="15"/>
      <c r="D21" s="80">
        <f>旧栃木市２・歳入!D21+旧岩舟町・歳入!D21</f>
        <v>596080</v>
      </c>
      <c r="E21" s="80">
        <f>旧栃木市２・歳入!E21+旧岩舟町・歳入!E21</f>
        <v>589882</v>
      </c>
      <c r="F21" s="80">
        <f>旧栃木市２・歳入!F21+旧岩舟町・歳入!F21</f>
        <v>621138</v>
      </c>
      <c r="G21" s="80">
        <f>旧栃木市２・歳入!G21+旧岩舟町・歳入!G21</f>
        <v>656941</v>
      </c>
      <c r="H21" s="80">
        <f>旧栃木市２・歳入!H21+旧岩舟町・歳入!H21</f>
        <v>721040</v>
      </c>
      <c r="I21" s="80">
        <f>旧栃木市２・歳入!I21+旧岩舟町・歳入!I21</f>
        <v>744673</v>
      </c>
      <c r="J21" s="80">
        <f>旧栃木市２・歳入!J21+旧岩舟町・歳入!J21</f>
        <v>730208</v>
      </c>
      <c r="K21" s="80">
        <f>旧栃木市２・歳入!K21+旧岩舟町・歳入!K21</f>
        <v>709630</v>
      </c>
      <c r="L21" s="80">
        <f>旧栃木市２・歳入!L21+旧岩舟町・歳入!L21</f>
        <v>699815</v>
      </c>
      <c r="M21" s="80">
        <f>旧栃木市２・歳入!M21+旧岩舟町・歳入!M21</f>
        <v>786318</v>
      </c>
      <c r="N21" s="80">
        <f>旧栃木市２・歳入!N21+旧岩舟町・歳入!N21</f>
        <v>702191</v>
      </c>
      <c r="O21" s="80">
        <f>旧栃木市２・歳入!O21+旧岩舟町・歳入!O21</f>
        <v>727950</v>
      </c>
      <c r="P21" s="80">
        <f>旧栃木市２・歳入!P21+旧岩舟町・歳入!P21</f>
        <v>777490</v>
      </c>
      <c r="Q21" s="80">
        <f>旧栃木市２・歳入!Q21+旧岩舟町・歳入!Q21</f>
        <v>804458</v>
      </c>
      <c r="R21" s="80">
        <f>旧栃木市２・歳入!R21+旧岩舟町・歳入!R21</f>
        <v>796688</v>
      </c>
      <c r="S21" s="80">
        <f>旧栃木市２・歳入!S21+旧岩舟町・歳入!S21</f>
        <v>766994</v>
      </c>
      <c r="T21" s="80">
        <f>旧栃木市２・歳入!T21+旧岩舟町・歳入!T21</f>
        <v>710924</v>
      </c>
      <c r="U21" s="80">
        <f>旧栃木市２・歳入!U21+旧岩舟町・歳入!U21</f>
        <v>881748</v>
      </c>
      <c r="V21" s="80">
        <f>旧栃木市２・歳入!V21+旧岩舟町・歳入!V21</f>
        <v>695203</v>
      </c>
      <c r="W21" s="80">
        <f>旧栃木市２・歳入!W21+旧岩舟町・歳入!W21</f>
        <v>678239</v>
      </c>
      <c r="X21" s="80">
        <f>旧栃木市２・歳入!X21+旧岩舟町・歳入!X21</f>
        <v>638999</v>
      </c>
      <c r="Y21" s="80">
        <f>旧栃木市２・歳入!Y21+旧岩舟町・歳入!Y21</f>
        <v>653485</v>
      </c>
      <c r="Z21" s="80">
        <f>旧栃木市２・歳入!Z21+旧岩舟町・歳入!Z21</f>
        <v>610851</v>
      </c>
      <c r="AA21" s="118">
        <v>569847</v>
      </c>
      <c r="AB21" s="118">
        <v>577045</v>
      </c>
      <c r="AC21" s="118">
        <v>569833</v>
      </c>
      <c r="AD21" s="118">
        <v>495947</v>
      </c>
      <c r="AE21" s="118">
        <v>485529</v>
      </c>
      <c r="AF21" s="118">
        <v>437413</v>
      </c>
    </row>
    <row r="22" spans="1:32" ht="15" customHeight="1" x14ac:dyDescent="0.15">
      <c r="A22" s="151" t="s">
        <v>129</v>
      </c>
      <c r="B22" s="15"/>
      <c r="C22" s="15"/>
      <c r="D22" s="80">
        <f>旧栃木市２・歳入!D22+旧岩舟町・歳入!D22</f>
        <v>68999</v>
      </c>
      <c r="E22" s="80">
        <f>旧栃木市２・歳入!E22+旧岩舟町・歳入!E22</f>
        <v>69226</v>
      </c>
      <c r="F22" s="80">
        <f>旧栃木市２・歳入!F22+旧岩舟町・歳入!F22</f>
        <v>72271</v>
      </c>
      <c r="G22" s="80">
        <f>旧栃木市２・歳入!G22+旧岩舟町・歳入!G22</f>
        <v>77383</v>
      </c>
      <c r="H22" s="80">
        <f>旧栃木市２・歳入!H22+旧岩舟町・歳入!H22</f>
        <v>83827</v>
      </c>
      <c r="I22" s="80">
        <f>旧栃木市２・歳入!I22+旧岩舟町・歳入!I22</f>
        <v>85479</v>
      </c>
      <c r="J22" s="80">
        <f>旧栃木市２・歳入!J22+旧岩舟町・歳入!J22</f>
        <v>85980</v>
      </c>
      <c r="K22" s="80">
        <f>旧栃木市２・歳入!K22+旧岩舟町・歳入!K22</f>
        <v>86471</v>
      </c>
      <c r="L22" s="80">
        <f>旧栃木市２・歳入!L22+旧岩舟町・歳入!L22</f>
        <v>84751</v>
      </c>
      <c r="M22" s="80">
        <f>旧栃木市２・歳入!M22+旧岩舟町・歳入!M22</f>
        <v>98402</v>
      </c>
      <c r="N22" s="80">
        <f>旧栃木市２・歳入!N22+旧岩舟町・歳入!N22</f>
        <v>93326</v>
      </c>
      <c r="O22" s="80">
        <f>旧栃木市２・歳入!O22+旧岩舟町・歳入!O22</f>
        <v>110683</v>
      </c>
      <c r="P22" s="80">
        <f>旧栃木市２・歳入!P22+旧岩舟町・歳入!P22</f>
        <v>112074</v>
      </c>
      <c r="Q22" s="80">
        <f>旧栃木市２・歳入!Q22+旧岩舟町・歳入!Q22</f>
        <v>115987</v>
      </c>
      <c r="R22" s="80">
        <f>旧栃木市２・歳入!R22+旧岩舟町・歳入!R22</f>
        <v>115577</v>
      </c>
      <c r="S22" s="80">
        <f>旧栃木市２・歳入!S22+旧岩舟町・歳入!S22</f>
        <v>114255</v>
      </c>
      <c r="T22" s="80">
        <f>旧栃木市２・歳入!T22+旧岩舟町・歳入!T22</f>
        <v>115386</v>
      </c>
      <c r="U22" s="80">
        <f>旧栃木市２・歳入!U22+旧岩舟町・歳入!U22</f>
        <v>115314</v>
      </c>
      <c r="V22" s="80">
        <f>旧栃木市２・歳入!V22+旧岩舟町・歳入!V22</f>
        <v>115113</v>
      </c>
      <c r="W22" s="80">
        <f>旧栃木市２・歳入!W22+旧岩舟町・歳入!W22</f>
        <v>126978</v>
      </c>
      <c r="X22" s="80">
        <f>旧栃木市２・歳入!X22+旧岩舟町・歳入!X22</f>
        <v>125465</v>
      </c>
      <c r="Y22" s="80">
        <f>旧栃木市２・歳入!Y22+旧岩舟町・歳入!Y22</f>
        <v>133475</v>
      </c>
      <c r="Z22" s="80">
        <f>旧栃木市２・歳入!Z22+旧岩舟町・歳入!Z22</f>
        <v>137029</v>
      </c>
      <c r="AA22" s="118">
        <v>528439</v>
      </c>
      <c r="AB22" s="118">
        <v>514511</v>
      </c>
      <c r="AC22" s="118">
        <v>487440</v>
      </c>
      <c r="AD22" s="118">
        <v>499365</v>
      </c>
      <c r="AE22" s="118">
        <v>506090</v>
      </c>
      <c r="AF22" s="118">
        <v>514904</v>
      </c>
    </row>
    <row r="23" spans="1:32" ht="15" customHeight="1" x14ac:dyDescent="0.15">
      <c r="A23" s="3" t="s">
        <v>130</v>
      </c>
      <c r="B23" s="15"/>
      <c r="C23" s="15"/>
      <c r="D23" s="80">
        <f>旧栃木市２・歳入!D23+旧岩舟町・歳入!D23</f>
        <v>2527439</v>
      </c>
      <c r="E23" s="80">
        <f>旧栃木市２・歳入!E23+旧岩舟町・歳入!E23</f>
        <v>2798737</v>
      </c>
      <c r="F23" s="80">
        <f>旧栃木市２・歳入!F23+旧岩舟町・歳入!F23</f>
        <v>3042551</v>
      </c>
      <c r="G23" s="80">
        <f>旧栃木市２・歳入!G23+旧岩舟町・歳入!G23</f>
        <v>3928583</v>
      </c>
      <c r="H23" s="80">
        <f>旧栃木市２・歳入!H23+旧岩舟町・歳入!H23</f>
        <v>3632685</v>
      </c>
      <c r="I23" s="80">
        <f>旧栃木市２・歳入!I23+旧岩舟町・歳入!I23</f>
        <v>3420104</v>
      </c>
      <c r="J23" s="80">
        <f>旧栃木市２・歳入!J23+旧岩舟町・歳入!J23</f>
        <v>3377549</v>
      </c>
      <c r="K23" s="80">
        <f>旧栃木市２・歳入!K23+旧岩舟町・歳入!K23</f>
        <v>4429800</v>
      </c>
      <c r="L23" s="80">
        <f>旧栃木市２・歳入!L23+旧岩舟町・歳入!L23</f>
        <v>5059419</v>
      </c>
      <c r="M23" s="80">
        <f>旧栃木市２・歳入!M23+旧岩舟町・歳入!M23</f>
        <v>2985020</v>
      </c>
      <c r="N23" s="80">
        <f>旧栃木市２・歳入!N23+旧岩舟町・歳入!N23</f>
        <v>3273896</v>
      </c>
      <c r="O23" s="80">
        <f>旧栃木市２・歳入!O23+旧岩舟町・歳入!O23</f>
        <v>3070726</v>
      </c>
      <c r="P23" s="80">
        <f>旧栃木市２・歳入!P23+旧岩舟町・歳入!P23</f>
        <v>3951997</v>
      </c>
      <c r="Q23" s="80">
        <f>旧栃木市２・歳入!Q23+旧岩舟町・歳入!Q23</f>
        <v>3639717</v>
      </c>
      <c r="R23" s="80">
        <f>旧栃木市２・歳入!R23+旧岩舟町・歳入!R23</f>
        <v>3572830</v>
      </c>
      <c r="S23" s="80">
        <f>旧栃木市２・歳入!S23+旧岩舟町・歳入!S23</f>
        <v>2954108</v>
      </c>
      <c r="T23" s="80">
        <f>旧栃木市２・歳入!T23+旧岩舟町・歳入!T23</f>
        <v>2974644</v>
      </c>
      <c r="U23" s="80">
        <f>旧栃木市２・歳入!U23+旧岩舟町・歳入!U23</f>
        <v>3825303</v>
      </c>
      <c r="V23" s="80">
        <f>旧栃木市２・歳入!V23+旧岩舟町・歳入!V23</f>
        <v>7502717</v>
      </c>
      <c r="W23" s="80">
        <f>旧栃木市２・歳入!W23+旧岩舟町・歳入!W23</f>
        <v>6618515</v>
      </c>
      <c r="X23" s="80">
        <f>旧栃木市２・歳入!X23+旧岩舟町・歳入!X23</f>
        <v>6949429</v>
      </c>
      <c r="Y23" s="80">
        <f>旧栃木市２・歳入!Y23+旧岩舟町・歳入!Y23</f>
        <v>6104400</v>
      </c>
      <c r="Z23" s="80">
        <f>旧栃木市２・歳入!Z23+旧岩舟町・歳入!Z23</f>
        <v>6699220</v>
      </c>
      <c r="AA23" s="118">
        <v>6921806</v>
      </c>
      <c r="AB23" s="118">
        <v>7817853</v>
      </c>
      <c r="AC23" s="118">
        <v>8773351</v>
      </c>
      <c r="AD23" s="118">
        <v>8835753</v>
      </c>
      <c r="AE23" s="118">
        <v>8024682</v>
      </c>
      <c r="AF23" s="118">
        <v>9530644</v>
      </c>
    </row>
    <row r="24" spans="1:32" ht="15" customHeight="1" x14ac:dyDescent="0.15">
      <c r="A24" s="3" t="s">
        <v>131</v>
      </c>
      <c r="B24" s="15"/>
      <c r="C24" s="15"/>
      <c r="D24" s="80">
        <f>旧栃木市２・歳入!D24+旧岩舟町・歳入!D24</f>
        <v>2332945</v>
      </c>
      <c r="E24" s="80">
        <f>旧栃木市２・歳入!E24+旧岩舟町・歳入!E24</f>
        <v>2873747</v>
      </c>
      <c r="F24" s="80">
        <f>旧栃木市２・歳入!F24+旧岩舟町・歳入!F24</f>
        <v>3284576</v>
      </c>
      <c r="G24" s="80">
        <f>旧栃木市２・歳入!G24+旧岩舟町・歳入!G24</f>
        <v>2202836</v>
      </c>
      <c r="H24" s="80">
        <f>旧栃木市２・歳入!H24+旧岩舟町・歳入!H24</f>
        <v>2289196</v>
      </c>
      <c r="I24" s="80">
        <f>旧栃木市２・歳入!I24+旧岩舟町・歳入!I24</f>
        <v>2749974</v>
      </c>
      <c r="J24" s="80">
        <f>旧栃木市２・歳入!J24+旧岩舟町・歳入!J24</f>
        <v>2767215</v>
      </c>
      <c r="K24" s="80">
        <f>旧栃木市２・歳入!K24+旧岩舟町・歳入!K24</f>
        <v>2594833</v>
      </c>
      <c r="L24" s="80">
        <f>旧栃木市２・歳入!L24+旧岩舟町・歳入!L24</f>
        <v>2817066</v>
      </c>
      <c r="M24" s="80">
        <f>旧栃木市２・歳入!M24+旧岩舟町・歳入!M24</f>
        <v>2199888</v>
      </c>
      <c r="N24" s="80">
        <f>旧栃木市２・歳入!N24+旧岩舟町・歳入!N24</f>
        <v>2171568</v>
      </c>
      <c r="O24" s="80">
        <f>旧栃木市２・歳入!O24+旧岩舟町・歳入!O24</f>
        <v>2411055</v>
      </c>
      <c r="P24" s="80">
        <f>旧栃木市２・歳入!P24+旧岩舟町・歳入!P24</f>
        <v>2446260</v>
      </c>
      <c r="Q24" s="80">
        <f>旧栃木市２・歳入!Q24+旧岩舟町・歳入!Q24</f>
        <v>2486340</v>
      </c>
      <c r="R24" s="80">
        <f>旧栃木市２・歳入!R24+旧岩舟町・歳入!R24</f>
        <v>2329475</v>
      </c>
      <c r="S24" s="80">
        <f>旧栃木市２・歳入!S24+旧岩舟町・歳入!S24</f>
        <v>2118824</v>
      </c>
      <c r="T24" s="80">
        <f>旧栃木市２・歳入!T24+旧岩舟町・歳入!T24</f>
        <v>2563960</v>
      </c>
      <c r="U24" s="80">
        <f>旧栃木市２・歳入!U24+旧岩舟町・歳入!U24</f>
        <v>2674397</v>
      </c>
      <c r="V24" s="80">
        <f>旧栃木市２・歳入!V24+旧岩舟町・歳入!V24</f>
        <v>3106540</v>
      </c>
      <c r="W24" s="80">
        <f>旧栃木市２・歳入!W24+旧岩舟町・歳入!W24</f>
        <v>3638298</v>
      </c>
      <c r="X24" s="80">
        <f>旧栃木市２・歳入!X24+旧岩舟町・歳入!X24</f>
        <v>4444548</v>
      </c>
      <c r="Y24" s="80">
        <f>旧栃木市２・歳入!Y24+旧岩舟町・歳入!Y24</f>
        <v>3648290</v>
      </c>
      <c r="Z24" s="80">
        <f>旧栃木市２・歳入!Z24+旧岩舟町・歳入!Z24</f>
        <v>3298495</v>
      </c>
      <c r="AA24" s="118">
        <v>4265080</v>
      </c>
      <c r="AB24" s="118">
        <v>4989777</v>
      </c>
      <c r="AC24" s="118">
        <v>4151526</v>
      </c>
      <c r="AD24" s="118">
        <v>4616068</v>
      </c>
      <c r="AE24" s="118">
        <v>4164039</v>
      </c>
      <c r="AF24" s="118">
        <v>6714165</v>
      </c>
    </row>
    <row r="25" spans="1:32" ht="15" customHeight="1" x14ac:dyDescent="0.15">
      <c r="A25" s="3" t="s">
        <v>132</v>
      </c>
      <c r="B25" s="15"/>
      <c r="C25" s="15"/>
      <c r="D25" s="80">
        <f>旧栃木市２・歳入!D25+旧岩舟町・歳入!D25</f>
        <v>3335330</v>
      </c>
      <c r="E25" s="80">
        <f>旧栃木市２・歳入!E25+旧岩舟町・歳入!E25</f>
        <v>1529827</v>
      </c>
      <c r="F25" s="80">
        <f>旧栃木市２・歳入!F25+旧岩舟町・歳入!F25</f>
        <v>1000472</v>
      </c>
      <c r="G25" s="80">
        <f>旧栃木市２・歳入!G25+旧岩舟町・歳入!G25</f>
        <v>834042</v>
      </c>
      <c r="H25" s="80">
        <f>旧栃木市２・歳入!H25+旧岩舟町・歳入!H25</f>
        <v>643315</v>
      </c>
      <c r="I25" s="80">
        <f>旧栃木市２・歳入!I25+旧岩舟町・歳入!I25</f>
        <v>762145</v>
      </c>
      <c r="J25" s="80">
        <f>旧栃木市２・歳入!J25+旧岩舟町・歳入!J25</f>
        <v>607585</v>
      </c>
      <c r="K25" s="80">
        <f>旧栃木市２・歳入!K25+旧岩舟町・歳入!K25</f>
        <v>530085</v>
      </c>
      <c r="L25" s="80">
        <f>旧栃木市２・歳入!L25+旧岩舟町・歳入!L25</f>
        <v>1044366</v>
      </c>
      <c r="M25" s="80">
        <f>旧栃木市２・歳入!M25+旧岩舟町・歳入!M25</f>
        <v>376601</v>
      </c>
      <c r="N25" s="80">
        <f>旧栃木市２・歳入!N25+旧岩舟町・歳入!N25</f>
        <v>409003</v>
      </c>
      <c r="O25" s="80">
        <f>旧栃木市２・歳入!O25+旧岩舟町・歳入!O25</f>
        <v>214734</v>
      </c>
      <c r="P25" s="80">
        <f>旧栃木市２・歳入!P25+旧岩舟町・歳入!P25</f>
        <v>256756</v>
      </c>
      <c r="Q25" s="80">
        <f>旧栃木市２・歳入!Q25+旧岩舟町・歳入!Q25</f>
        <v>370520</v>
      </c>
      <c r="R25" s="80">
        <f>旧栃木市２・歳入!R25+旧岩舟町・歳入!R25</f>
        <v>216586</v>
      </c>
      <c r="S25" s="80">
        <f>旧栃木市２・歳入!S25+旧岩舟町・歳入!S25</f>
        <v>449515</v>
      </c>
      <c r="T25" s="80">
        <f>旧栃木市２・歳入!T25+旧岩舟町・歳入!T25</f>
        <v>660079</v>
      </c>
      <c r="U25" s="80">
        <f>旧栃木市２・歳入!U25+旧岩舟町・歳入!U25</f>
        <v>185557</v>
      </c>
      <c r="V25" s="80">
        <f>旧栃木市２・歳入!V25+旧岩舟町・歳入!V25</f>
        <v>167270</v>
      </c>
      <c r="W25" s="80">
        <f>旧栃木市２・歳入!W25+旧岩舟町・歳入!W25</f>
        <v>169961</v>
      </c>
      <c r="X25" s="80">
        <f>旧栃木市２・歳入!X25+旧岩舟町・歳入!X25</f>
        <v>121500</v>
      </c>
      <c r="Y25" s="80">
        <f>旧栃木市２・歳入!Y25+旧岩舟町・歳入!Y25</f>
        <v>144438</v>
      </c>
      <c r="Z25" s="80">
        <f>旧栃木市２・歳入!Z25+旧岩舟町・歳入!Z25</f>
        <v>270575</v>
      </c>
      <c r="AA25" s="118">
        <v>319159</v>
      </c>
      <c r="AB25" s="118">
        <v>202273</v>
      </c>
      <c r="AC25" s="118">
        <v>230002</v>
      </c>
      <c r="AD25" s="118">
        <v>221344</v>
      </c>
      <c r="AE25" s="118">
        <v>439725</v>
      </c>
      <c r="AF25" s="118">
        <v>1051434</v>
      </c>
    </row>
    <row r="26" spans="1:32" ht="15" customHeight="1" x14ac:dyDescent="0.15">
      <c r="A26" s="3" t="s">
        <v>133</v>
      </c>
      <c r="B26" s="15"/>
      <c r="C26" s="15"/>
      <c r="D26" s="80">
        <f>旧栃木市２・歳入!D26+旧岩舟町・歳入!D26</f>
        <v>147934</v>
      </c>
      <c r="E26" s="80">
        <f>旧栃木市２・歳入!E26+旧岩舟町・歳入!E26</f>
        <v>149379</v>
      </c>
      <c r="F26" s="80">
        <f>旧栃木市２・歳入!F26+旧岩舟町・歳入!F26</f>
        <v>271303</v>
      </c>
      <c r="G26" s="80">
        <f>旧栃木市２・歳入!G26+旧岩舟町・歳入!G26</f>
        <v>189103</v>
      </c>
      <c r="H26" s="80">
        <f>旧栃木市２・歳入!H26+旧岩舟町・歳入!H26</f>
        <v>162299</v>
      </c>
      <c r="I26" s="80">
        <f>旧栃木市２・歳入!I26+旧岩舟町・歳入!I26</f>
        <v>74848</v>
      </c>
      <c r="J26" s="80">
        <f>旧栃木市２・歳入!J26+旧岩舟町・歳入!J26</f>
        <v>104692</v>
      </c>
      <c r="K26" s="80">
        <f>旧栃木市２・歳入!K26+旧岩舟町・歳入!K26</f>
        <v>154606</v>
      </c>
      <c r="L26" s="80">
        <f>旧栃木市２・歳入!L26+旧岩舟町・歳入!L26</f>
        <v>27249</v>
      </c>
      <c r="M26" s="80">
        <f>旧栃木市２・歳入!M26+旧岩舟町・歳入!M26</f>
        <v>26793</v>
      </c>
      <c r="N26" s="80">
        <f>旧栃木市２・歳入!N26+旧岩舟町・歳入!N26</f>
        <v>20749</v>
      </c>
      <c r="O26" s="80">
        <f>旧栃木市２・歳入!O26+旧岩舟町・歳入!O26</f>
        <v>44447</v>
      </c>
      <c r="P26" s="80">
        <f>旧栃木市２・歳入!P26+旧岩舟町・歳入!P26</f>
        <v>58024</v>
      </c>
      <c r="Q26" s="80">
        <f>旧栃木市２・歳入!Q26+旧岩舟町・歳入!Q26</f>
        <v>23595</v>
      </c>
      <c r="R26" s="80">
        <f>旧栃木市２・歳入!R26+旧岩舟町・歳入!R26</f>
        <v>42727</v>
      </c>
      <c r="S26" s="80">
        <f>旧栃木市２・歳入!S26+旧岩舟町・歳入!S26</f>
        <v>9170</v>
      </c>
      <c r="T26" s="80">
        <f>旧栃木市２・歳入!T26+旧岩舟町・歳入!T26</f>
        <v>16678</v>
      </c>
      <c r="U26" s="80">
        <f>旧栃木市２・歳入!U26+旧岩舟町・歳入!U26</f>
        <v>16059</v>
      </c>
      <c r="V26" s="80">
        <f>旧栃木市２・歳入!V26+旧岩舟町・歳入!V26</f>
        <v>82429</v>
      </c>
      <c r="W26" s="80">
        <f>旧栃木市２・歳入!W26+旧岩舟町・歳入!W26</f>
        <v>12326</v>
      </c>
      <c r="X26" s="80">
        <f>旧栃木市２・歳入!X26+旧岩舟町・歳入!X26</f>
        <v>22953</v>
      </c>
      <c r="Y26" s="80">
        <f>旧栃木市２・歳入!Y26+旧岩舟町・歳入!Y26</f>
        <v>74471</v>
      </c>
      <c r="Z26" s="80">
        <f>旧栃木市２・歳入!Z26+旧岩舟町・歳入!Z26</f>
        <v>12396</v>
      </c>
      <c r="AA26" s="118">
        <v>38119</v>
      </c>
      <c r="AB26" s="118">
        <v>124177</v>
      </c>
      <c r="AC26" s="118">
        <v>154628</v>
      </c>
      <c r="AD26" s="118">
        <v>113681</v>
      </c>
      <c r="AE26" s="118">
        <v>154959</v>
      </c>
      <c r="AF26" s="118">
        <v>393223</v>
      </c>
    </row>
    <row r="27" spans="1:32" ht="15" customHeight="1" x14ac:dyDescent="0.15">
      <c r="A27" s="3" t="s">
        <v>134</v>
      </c>
      <c r="B27" s="15"/>
      <c r="C27" s="15"/>
      <c r="D27" s="80">
        <f>旧栃木市２・歳入!D27+旧岩舟町・歳入!D27</f>
        <v>1651283</v>
      </c>
      <c r="E27" s="80">
        <f>旧栃木市２・歳入!E27+旧岩舟町・歳入!E27</f>
        <v>2975983</v>
      </c>
      <c r="F27" s="80">
        <f>旧栃木市２・歳入!F27+旧岩舟町・歳入!F27</f>
        <v>1961413</v>
      </c>
      <c r="G27" s="80">
        <f>旧栃木市２・歳入!G27+旧岩舟町・歳入!G27</f>
        <v>1741828</v>
      </c>
      <c r="H27" s="80">
        <f>旧栃木市２・歳入!H27+旧岩舟町・歳入!H27</f>
        <v>1484332</v>
      </c>
      <c r="I27" s="80">
        <f>旧栃木市２・歳入!I27+旧岩舟町・歳入!I27</f>
        <v>1122510</v>
      </c>
      <c r="J27" s="80">
        <f>旧栃木市２・歳入!J27+旧岩舟町・歳入!J27</f>
        <v>1146636</v>
      </c>
      <c r="K27" s="80">
        <f>旧栃木市２・歳入!K27+旧岩舟町・歳入!K27</f>
        <v>1940622</v>
      </c>
      <c r="L27" s="80">
        <f>旧栃木市２・歳入!L27+旧岩舟町・歳入!L27</f>
        <v>1226689</v>
      </c>
      <c r="M27" s="80">
        <f>旧栃木市２・歳入!M27+旧岩舟町・歳入!M27</f>
        <v>1268795</v>
      </c>
      <c r="N27" s="80">
        <f>旧栃木市２・歳入!N27+旧岩舟町・歳入!N27</f>
        <v>1802695</v>
      </c>
      <c r="O27" s="80">
        <f>旧栃木市２・歳入!O27+旧岩舟町・歳入!O27</f>
        <v>2852595</v>
      </c>
      <c r="P27" s="80">
        <f>旧栃木市２・歳入!P27+旧岩舟町・歳入!P27</f>
        <v>4226637</v>
      </c>
      <c r="Q27" s="80">
        <f>旧栃木市２・歳入!Q27+旧岩舟町・歳入!Q27</f>
        <v>2288974</v>
      </c>
      <c r="R27" s="80">
        <f>旧栃木市２・歳入!R27+旧岩舟町・歳入!R27</f>
        <v>2393995</v>
      </c>
      <c r="S27" s="80">
        <f>旧栃木市２・歳入!S27+旧岩舟町・歳入!S27</f>
        <v>2159878</v>
      </c>
      <c r="T27" s="80">
        <f>旧栃木市２・歳入!T27+旧岩舟町・歳入!T27</f>
        <v>1976319</v>
      </c>
      <c r="U27" s="80">
        <f>旧栃木市２・歳入!U27+旧岩舟町・歳入!U27</f>
        <v>1597240</v>
      </c>
      <c r="V27" s="80">
        <f>旧栃木市２・歳入!V27+旧岩舟町・歳入!V27</f>
        <v>3336911</v>
      </c>
      <c r="W27" s="80">
        <f>旧栃木市２・歳入!W27+旧岩舟町・歳入!W27</f>
        <v>1129959</v>
      </c>
      <c r="X27" s="80">
        <f>旧栃木市２・歳入!X27+旧岩舟町・歳入!X27</f>
        <v>1227528</v>
      </c>
      <c r="Y27" s="80">
        <f>旧栃木市２・歳入!Y27+旧岩舟町・歳入!Y27</f>
        <v>2362284</v>
      </c>
      <c r="Z27" s="80">
        <f>旧栃木市２・歳入!Z27+旧岩舟町・歳入!Z27</f>
        <v>3482666</v>
      </c>
      <c r="AA27" s="118">
        <v>4683264</v>
      </c>
      <c r="AB27" s="118">
        <v>3413404</v>
      </c>
      <c r="AC27" s="118">
        <v>2285246</v>
      </c>
      <c r="AD27" s="118">
        <v>3285219</v>
      </c>
      <c r="AE27" s="118">
        <v>1576810</v>
      </c>
      <c r="AF27" s="118">
        <v>5941577</v>
      </c>
    </row>
    <row r="28" spans="1:32" ht="15" customHeight="1" x14ac:dyDescent="0.15">
      <c r="A28" s="3" t="s">
        <v>135</v>
      </c>
      <c r="B28" s="15"/>
      <c r="C28" s="15"/>
      <c r="D28" s="80">
        <f>旧栃木市２・歳入!D28+旧岩舟町・歳入!D28</f>
        <v>2006751</v>
      </c>
      <c r="E28" s="80">
        <f>旧栃木市２・歳入!E28+旧岩舟町・歳入!E28</f>
        <v>1675535</v>
      </c>
      <c r="F28" s="80">
        <f>旧栃木市２・歳入!F28+旧岩舟町・歳入!F28</f>
        <v>1981955</v>
      </c>
      <c r="G28" s="80">
        <f>旧栃木市２・歳入!G28+旧岩舟町・歳入!G28</f>
        <v>2051992</v>
      </c>
      <c r="H28" s="80">
        <f>旧栃木市２・歳入!H28+旧岩舟町・歳入!H28</f>
        <v>1890706</v>
      </c>
      <c r="I28" s="80">
        <f>旧栃木市２・歳入!I28+旧岩舟町・歳入!I28</f>
        <v>1949703</v>
      </c>
      <c r="J28" s="80">
        <f>旧栃木市２・歳入!J28+旧岩舟町・歳入!J28</f>
        <v>2100675</v>
      </c>
      <c r="K28" s="80">
        <f>旧栃木市２・歳入!K28+旧岩舟町・歳入!K28</f>
        <v>2140465</v>
      </c>
      <c r="L28" s="80">
        <f>旧栃木市２・歳入!L28+旧岩舟町・歳入!L28</f>
        <v>3010033</v>
      </c>
      <c r="M28" s="80">
        <f>旧栃木市２・歳入!M28+旧岩舟町・歳入!M28</f>
        <v>2311861</v>
      </c>
      <c r="N28" s="80">
        <f>旧栃木市２・歳入!N28+旧岩舟町・歳入!N28</f>
        <v>2834393</v>
      </c>
      <c r="O28" s="80">
        <f>旧栃木市２・歳入!O28+旧岩舟町・歳入!O28</f>
        <v>2428516</v>
      </c>
      <c r="P28" s="80">
        <f>旧栃木市２・歳入!P28+旧岩舟町・歳入!P28</f>
        <v>2098642</v>
      </c>
      <c r="Q28" s="80">
        <f>旧栃木市２・歳入!Q28+旧岩舟町・歳入!Q28</f>
        <v>2200948</v>
      </c>
      <c r="R28" s="80">
        <f>旧栃木市２・歳入!R28+旧岩舟町・歳入!R28</f>
        <v>2160062</v>
      </c>
      <c r="S28" s="80">
        <f>旧栃木市２・歳入!S28+旧岩舟町・歳入!S28</f>
        <v>2154858</v>
      </c>
      <c r="T28" s="80">
        <f>旧栃木市２・歳入!T28+旧岩舟町・歳入!T28</f>
        <v>2162538</v>
      </c>
      <c r="U28" s="80">
        <f>旧栃木市２・歳入!U28+旧岩舟町・歳入!U28</f>
        <v>1971777</v>
      </c>
      <c r="V28" s="80">
        <f>旧栃木市２・歳入!V28+旧岩舟町・歳入!V28</f>
        <v>2718164</v>
      </c>
      <c r="W28" s="80">
        <f>旧栃木市２・歳入!W28+旧岩舟町・歳入!W28</f>
        <v>3099831</v>
      </c>
      <c r="X28" s="80">
        <f>旧栃木市２・歳入!X28+旧岩舟町・歳入!X28</f>
        <v>3310810</v>
      </c>
      <c r="Y28" s="80">
        <f>旧栃木市２・歳入!Y28+旧岩舟町・歳入!Y28</f>
        <v>3546977</v>
      </c>
      <c r="Z28" s="80">
        <f>旧栃木市２・歳入!Z28+旧岩舟町・歳入!Z28</f>
        <v>3579440</v>
      </c>
      <c r="AA28" s="118">
        <v>4601061</v>
      </c>
      <c r="AB28" s="118">
        <v>4039743</v>
      </c>
      <c r="AC28" s="118">
        <v>3999644</v>
      </c>
      <c r="AD28" s="118">
        <v>2402832</v>
      </c>
      <c r="AE28" s="118">
        <v>2919463</v>
      </c>
      <c r="AF28" s="118">
        <v>3036932</v>
      </c>
    </row>
    <row r="29" spans="1:32" ht="15" customHeight="1" x14ac:dyDescent="0.15">
      <c r="A29" s="3" t="s">
        <v>136</v>
      </c>
      <c r="B29" s="15"/>
      <c r="C29" s="15"/>
      <c r="D29" s="80">
        <f>旧栃木市２・歳入!D29+旧岩舟町・歳入!D29</f>
        <v>2581470</v>
      </c>
      <c r="E29" s="80">
        <f>旧栃木市２・歳入!E29+旧岩舟町・歳入!E29</f>
        <v>2709338</v>
      </c>
      <c r="F29" s="80">
        <f>旧栃木市２・歳入!F29+旧岩舟町・歳入!F29</f>
        <v>2705131</v>
      </c>
      <c r="G29" s="80">
        <f>旧栃木市２・歳入!G29+旧岩舟町・歳入!G29</f>
        <v>2849189</v>
      </c>
      <c r="H29" s="80">
        <f>旧栃木市２・歳入!H29+旧岩舟町・歳入!H29</f>
        <v>2840570</v>
      </c>
      <c r="I29" s="80">
        <f>旧栃木市２・歳入!I29+旧岩舟町・歳入!I29</f>
        <v>2738876</v>
      </c>
      <c r="J29" s="80">
        <f>旧栃木市２・歳入!J29+旧岩舟町・歳入!J29</f>
        <v>2793641</v>
      </c>
      <c r="K29" s="80">
        <f>旧栃木市２・歳入!K29+旧岩舟町・歳入!K29</f>
        <v>2943643</v>
      </c>
      <c r="L29" s="80">
        <f>旧栃木市２・歳入!L29+旧岩舟町・歳入!L29</f>
        <v>2660908</v>
      </c>
      <c r="M29" s="80">
        <f>旧栃木市２・歳入!M29+旧岩舟町・歳入!M29</f>
        <v>2588773</v>
      </c>
      <c r="N29" s="80">
        <f>旧栃木市２・歳入!N29+旧岩舟町・歳入!N29</f>
        <v>2784598</v>
      </c>
      <c r="O29" s="80">
        <f>旧栃木市２・歳入!O29+旧岩舟町・歳入!O29</f>
        <v>2862986</v>
      </c>
      <c r="P29" s="80">
        <f>旧栃木市２・歳入!P29+旧岩舟町・歳入!P29</f>
        <v>3964992</v>
      </c>
      <c r="Q29" s="80">
        <f>旧栃木市２・歳入!Q29+旧岩舟町・歳入!Q29</f>
        <v>3148161</v>
      </c>
      <c r="R29" s="80">
        <f>旧栃木市２・歳入!R29+旧岩舟町・歳入!R29</f>
        <v>2954358</v>
      </c>
      <c r="S29" s="80">
        <f>旧栃木市２・歳入!S29+旧岩舟町・歳入!S29</f>
        <v>2867979</v>
      </c>
      <c r="T29" s="80">
        <f>旧栃木市２・歳入!T29+旧岩舟町・歳入!T29</f>
        <v>2527246</v>
      </c>
      <c r="U29" s="80">
        <f>旧栃木市２・歳入!U29+旧岩舟町・歳入!U29</f>
        <v>2614627</v>
      </c>
      <c r="V29" s="80">
        <f>旧栃木市２・歳入!V29+旧岩舟町・歳入!V29</f>
        <v>2740182</v>
      </c>
      <c r="W29" s="80">
        <f>旧栃木市２・歳入!W29+旧岩舟町・歳入!W29</f>
        <v>2730508</v>
      </c>
      <c r="X29" s="80">
        <f>旧栃木市２・歳入!X29+旧岩舟町・歳入!X29</f>
        <v>3688002</v>
      </c>
      <c r="Y29" s="80">
        <f>旧栃木市２・歳入!Y29+旧岩舟町・歳入!Y29</f>
        <v>3644852</v>
      </c>
      <c r="Z29" s="80">
        <f>旧栃木市２・歳入!Z29+旧岩舟町・歳入!Z29</f>
        <v>3995965</v>
      </c>
      <c r="AA29" s="118">
        <v>4168703</v>
      </c>
      <c r="AB29" s="118">
        <v>4178623</v>
      </c>
      <c r="AC29" s="118">
        <v>4016787</v>
      </c>
      <c r="AD29" s="118">
        <v>4226542</v>
      </c>
      <c r="AE29" s="118">
        <v>4237702</v>
      </c>
      <c r="AF29" s="118">
        <v>3665104</v>
      </c>
    </row>
    <row r="30" spans="1:32" ht="15" customHeight="1" x14ac:dyDescent="0.15">
      <c r="A30" s="3" t="s">
        <v>137</v>
      </c>
      <c r="B30" s="76"/>
      <c r="C30" s="76"/>
      <c r="D30" s="80">
        <f>旧栃木市２・歳入!D30+旧岩舟町・歳入!D30</f>
        <v>3833537</v>
      </c>
      <c r="E30" s="80">
        <f>旧栃木市２・歳入!E30+旧岩舟町・歳入!E30</f>
        <v>5065762</v>
      </c>
      <c r="F30" s="80">
        <f>旧栃木市２・歳入!F30+旧岩舟町・歳入!F30</f>
        <v>4812100</v>
      </c>
      <c r="G30" s="80">
        <f>旧栃木市２・歳入!G30+旧岩舟町・歳入!G30</f>
        <v>6321800</v>
      </c>
      <c r="H30" s="80">
        <f>旧栃木市２・歳入!H30+旧岩舟町・歳入!H30</f>
        <v>5688700</v>
      </c>
      <c r="I30" s="80">
        <f>旧栃木市２・歳入!I30+旧岩舟町・歳入!I30</f>
        <v>5524200</v>
      </c>
      <c r="J30" s="80">
        <f>旧栃木市２・歳入!J30+旧岩舟町・歳入!J30</f>
        <v>4488100</v>
      </c>
      <c r="K30" s="80">
        <f>旧栃木市２・歳入!K30+旧岩舟町・歳入!K30</f>
        <v>5599100</v>
      </c>
      <c r="L30" s="80">
        <f>旧栃木市２・歳入!L30+旧岩舟町・歳入!L30</f>
        <v>5104900</v>
      </c>
      <c r="M30" s="80">
        <f>旧栃木市２・歳入!M30+旧岩舟町・歳入!M30</f>
        <v>5495700</v>
      </c>
      <c r="N30" s="80">
        <f>旧栃木市２・歳入!N30+旧岩舟町・歳入!N30</f>
        <v>6064659</v>
      </c>
      <c r="O30" s="80">
        <f>旧栃木市２・歳入!O30+旧岩舟町・歳入!O30</f>
        <v>6289793</v>
      </c>
      <c r="P30" s="80">
        <f>旧栃木市２・歳入!P30+旧岩舟町・歳入!P30</f>
        <v>8933200</v>
      </c>
      <c r="Q30" s="80">
        <f>旧栃木市２・歳入!Q30+旧岩舟町・歳入!Q30</f>
        <v>5423418</v>
      </c>
      <c r="R30" s="80">
        <f>旧栃木市２・歳入!R30+旧岩舟町・歳入!R30</f>
        <v>4963582</v>
      </c>
      <c r="S30" s="80">
        <f>旧栃木市２・歳入!S30+旧岩舟町・歳入!S30</f>
        <v>3774600</v>
      </c>
      <c r="T30" s="80">
        <f>旧栃木市２・歳入!T30+旧岩舟町・歳入!T30</f>
        <v>2917494</v>
      </c>
      <c r="U30" s="80">
        <f>旧栃木市２・歳入!U30+旧岩舟町・歳入!U30</f>
        <v>2247861</v>
      </c>
      <c r="V30" s="80">
        <f>旧栃木市２・歳入!V30+旧岩舟町・歳入!V30</f>
        <v>3772397</v>
      </c>
      <c r="W30" s="80">
        <f>旧栃木市２・歳入!W30+旧岩舟町・歳入!W30</f>
        <v>6255600</v>
      </c>
      <c r="X30" s="148">
        <f>旧栃木市２・歳入!X30+旧岩舟町・歳入!X30</f>
        <v>6645232</v>
      </c>
      <c r="Y30" s="148">
        <f>旧栃木市２・歳入!Y30+旧岩舟町・歳入!Y30</f>
        <v>6517546</v>
      </c>
      <c r="Z30" s="148">
        <f>旧栃木市２・歳入!Z30+旧岩舟町・歳入!Z30</f>
        <v>8668786</v>
      </c>
      <c r="AA30" s="119">
        <v>6041900</v>
      </c>
      <c r="AB30" s="119">
        <v>7323500</v>
      </c>
      <c r="AC30" s="119">
        <v>5155000</v>
      </c>
      <c r="AD30" s="119">
        <v>5258755</v>
      </c>
      <c r="AE30" s="118">
        <v>4395700</v>
      </c>
      <c r="AF30" s="118">
        <v>6751800</v>
      </c>
    </row>
    <row r="31" spans="1:32" ht="15" customHeight="1" x14ac:dyDescent="0.15">
      <c r="A31" s="75" t="s">
        <v>183</v>
      </c>
      <c r="B31" s="15"/>
      <c r="C31" s="15"/>
      <c r="D31" s="80">
        <f>旧栃木市２・歳入!D31+旧岩舟町・歳入!D31</f>
        <v>0</v>
      </c>
      <c r="E31" s="80">
        <f>旧栃木市２・歳入!E31+旧岩舟町・歳入!E31</f>
        <v>0</v>
      </c>
      <c r="F31" s="80">
        <f>旧栃木市２・歳入!F31+旧岩舟町・歳入!F31</f>
        <v>0</v>
      </c>
      <c r="G31" s="80">
        <f>旧栃木市２・歳入!G31+旧岩舟町・歳入!G31</f>
        <v>0</v>
      </c>
      <c r="H31" s="80">
        <f>旧栃木市２・歳入!H31+旧岩舟町・歳入!H31</f>
        <v>0</v>
      </c>
      <c r="I31" s="80">
        <f>旧栃木市２・歳入!I31+旧岩舟町・歳入!I31</f>
        <v>0</v>
      </c>
      <c r="J31" s="80">
        <f>旧栃木市２・歳入!J31+旧岩舟町・歳入!J31</f>
        <v>0</v>
      </c>
      <c r="K31" s="80">
        <f>旧栃木市２・歳入!K31+旧岩舟町・歳入!K31</f>
        <v>0</v>
      </c>
      <c r="L31" s="80">
        <f>旧栃木市２・歳入!L31+旧岩舟町・歳入!L31</f>
        <v>0</v>
      </c>
      <c r="M31" s="80">
        <f>旧栃木市２・歳入!M31+旧岩舟町・歳入!M31</f>
        <v>0</v>
      </c>
      <c r="N31" s="80">
        <f>旧栃木市２・歳入!N31+旧岩舟町・歳入!N31</f>
        <v>254900</v>
      </c>
      <c r="O31" s="80">
        <f>旧栃木市２・歳入!O31+旧岩舟町・歳入!O31</f>
        <v>241700</v>
      </c>
      <c r="P31" s="80">
        <f>旧栃木市２・歳入!P31+旧岩舟町・歳入!P31</f>
        <v>292800</v>
      </c>
      <c r="Q31" s="80">
        <f>旧栃木市２・歳入!Q31+旧岩舟町・歳入!Q31</f>
        <v>325400</v>
      </c>
      <c r="R31" s="80">
        <f>旧栃木市２・歳入!R31+旧岩舟町・歳入!R31</f>
        <v>243400</v>
      </c>
      <c r="S31" s="80">
        <f>旧栃木市２・歳入!S31+旧岩舟町・歳入!S31</f>
        <v>171400</v>
      </c>
      <c r="T31" s="80">
        <f>旧栃木市２・歳入!T31+旧岩舟町・歳入!T31</f>
        <v>0</v>
      </c>
      <c r="U31" s="80">
        <f>旧栃木市２・歳入!U31+旧岩舟町・歳入!U31</f>
        <v>0</v>
      </c>
      <c r="V31" s="80">
        <f>旧栃木市２・歳入!V31+旧岩舟町・歳入!V31</f>
        <v>0</v>
      </c>
      <c r="W31" s="80">
        <f>旧栃木市２・歳入!W31+旧岩舟町・歳入!W31</f>
        <v>0</v>
      </c>
      <c r="X31" s="80">
        <f>旧栃木市２・歳入!X31+旧岩舟町・歳入!X31</f>
        <v>0</v>
      </c>
      <c r="Y31" s="80">
        <f>旧栃木市２・歳入!Y31+旧岩舟町・歳入!Y31</f>
        <v>0</v>
      </c>
      <c r="Z31" s="80">
        <f>旧栃木市２・歳入!Z31+旧岩舟町・歳入!Z31</f>
        <v>0</v>
      </c>
      <c r="AA31" s="118">
        <f>旧栃木市２・歳入!AA31+旧岩舟町・歳入!AA31</f>
        <v>0</v>
      </c>
      <c r="AB31" s="118">
        <f>旧栃木市２・歳入!AB31+旧岩舟町・歳入!AB31</f>
        <v>0</v>
      </c>
      <c r="AC31" s="118"/>
      <c r="AD31" s="118">
        <v>0</v>
      </c>
      <c r="AE31" s="118">
        <v>0</v>
      </c>
      <c r="AF31" s="118">
        <v>0</v>
      </c>
    </row>
    <row r="32" spans="1:32" ht="15" customHeight="1" x14ac:dyDescent="0.15">
      <c r="A32" s="75" t="s">
        <v>184</v>
      </c>
      <c r="B32" s="15"/>
      <c r="C32" s="15"/>
      <c r="D32" s="80">
        <f>旧栃木市２・歳入!D32+旧岩舟町・歳入!D32</f>
        <v>0</v>
      </c>
      <c r="E32" s="80">
        <f>旧栃木市２・歳入!E32+旧岩舟町・歳入!E32</f>
        <v>0</v>
      </c>
      <c r="F32" s="80">
        <f>旧栃木市２・歳入!F32+旧岩舟町・歳入!F32</f>
        <v>0</v>
      </c>
      <c r="G32" s="80">
        <f>旧栃木市２・歳入!G32+旧岩舟町・歳入!G32</f>
        <v>0</v>
      </c>
      <c r="H32" s="80">
        <f>旧栃木市２・歳入!H32+旧岩舟町・歳入!H32</f>
        <v>0</v>
      </c>
      <c r="I32" s="80">
        <f>旧栃木市２・歳入!I32+旧岩舟町・歳入!I32</f>
        <v>0</v>
      </c>
      <c r="J32" s="80">
        <f>旧栃木市２・歳入!J32+旧岩舟町・歳入!J32</f>
        <v>0</v>
      </c>
      <c r="K32" s="80">
        <f>旧栃木市２・歳入!K32+旧岩舟町・歳入!K32</f>
        <v>0</v>
      </c>
      <c r="L32" s="80">
        <f>旧栃木市２・歳入!L32+旧岩舟町・歳入!L32</f>
        <v>0</v>
      </c>
      <c r="M32" s="80">
        <f>旧栃木市２・歳入!M32+旧岩舟町・歳入!M32</f>
        <v>0</v>
      </c>
      <c r="N32" s="80">
        <f>旧栃木市２・歳入!N32+旧岩舟町・歳入!N32</f>
        <v>747700</v>
      </c>
      <c r="O32" s="80">
        <f>旧栃木市２・歳入!O32+旧岩舟町・歳入!O32</f>
        <v>1830400</v>
      </c>
      <c r="P32" s="80">
        <f>旧栃木市２・歳入!P32+旧岩舟町・歳入!P32</f>
        <v>3624900</v>
      </c>
      <c r="Q32" s="80">
        <f>旧栃木市２・歳入!Q32+旧岩舟町・歳入!Q32</f>
        <v>2623200</v>
      </c>
      <c r="R32" s="80">
        <f>旧栃木市２・歳入!R32+旧岩舟町・歳入!R32</f>
        <v>1969600</v>
      </c>
      <c r="S32" s="80">
        <f>旧栃木市２・歳入!S32+旧岩舟町・歳入!S32</f>
        <v>1805300</v>
      </c>
      <c r="T32" s="80">
        <f>旧栃木市２・歳入!T32+旧岩舟町・歳入!T32</f>
        <v>1671894</v>
      </c>
      <c r="U32" s="80">
        <f>旧栃木市２・歳入!U32+旧岩舟町・歳入!U32</f>
        <v>1569761</v>
      </c>
      <c r="V32" s="80">
        <f>旧栃木市２・歳入!V32+旧岩舟町・歳入!V32</f>
        <v>2393897</v>
      </c>
      <c r="W32" s="80">
        <f>旧栃木市２・歳入!W32+旧岩舟町・歳入!W32</f>
        <v>3906500</v>
      </c>
      <c r="X32" s="80">
        <f>旧栃木市２・歳入!X32+旧岩舟町・歳入!X32</f>
        <v>3161432</v>
      </c>
      <c r="Y32" s="80">
        <f>旧栃木市２・歳入!Y32+旧岩舟町・歳入!Y32</f>
        <v>3247146</v>
      </c>
      <c r="Z32" s="80">
        <f>旧栃木市２・歳入!Z32+旧岩舟町・歳入!Z32</f>
        <v>3373386</v>
      </c>
      <c r="AA32" s="118">
        <v>3030200</v>
      </c>
      <c r="AB32" s="118">
        <v>2654000</v>
      </c>
      <c r="AC32" s="118">
        <v>2159500</v>
      </c>
      <c r="AD32" s="118">
        <v>2246455</v>
      </c>
      <c r="AE32" s="118">
        <v>2200500</v>
      </c>
      <c r="AF32" s="118">
        <v>1734900</v>
      </c>
    </row>
    <row r="33" spans="1:32" ht="15" customHeight="1" x14ac:dyDescent="0.15">
      <c r="A33" s="75" t="s">
        <v>0</v>
      </c>
      <c r="B33" s="8">
        <f t="shared" ref="B33:K33" si="0">SUM(B4:B30)-B16-B17</f>
        <v>0</v>
      </c>
      <c r="C33" s="8">
        <f t="shared" si="0"/>
        <v>0</v>
      </c>
      <c r="D33" s="81">
        <f t="shared" si="0"/>
        <v>51299439</v>
      </c>
      <c r="E33" s="82">
        <f t="shared" si="0"/>
        <v>54708038</v>
      </c>
      <c r="F33" s="81">
        <f t="shared" si="0"/>
        <v>53410915</v>
      </c>
      <c r="G33" s="81">
        <f t="shared" si="0"/>
        <v>54345094</v>
      </c>
      <c r="H33" s="81">
        <f t="shared" si="0"/>
        <v>54128459</v>
      </c>
      <c r="I33" s="81">
        <f t="shared" si="0"/>
        <v>54583884</v>
      </c>
      <c r="J33" s="81">
        <f t="shared" si="0"/>
        <v>54342674</v>
      </c>
      <c r="K33" s="81">
        <f t="shared" si="0"/>
        <v>58344584</v>
      </c>
      <c r="L33" s="81">
        <f t="shared" ref="L33:Q33" si="1">SUM(L4:L30)-L16-L17</f>
        <v>60354618</v>
      </c>
      <c r="M33" s="81">
        <f t="shared" si="1"/>
        <v>57297667</v>
      </c>
      <c r="N33" s="81">
        <f t="shared" si="1"/>
        <v>58262323</v>
      </c>
      <c r="O33" s="81">
        <f t="shared" si="1"/>
        <v>57101241</v>
      </c>
      <c r="P33" s="81">
        <f t="shared" si="1"/>
        <v>60604537</v>
      </c>
      <c r="Q33" s="81">
        <f t="shared" si="1"/>
        <v>54192951</v>
      </c>
      <c r="R33" s="81">
        <f t="shared" ref="R33:W33" si="2">SUM(R4:R30)-R16-R17</f>
        <v>53954010</v>
      </c>
      <c r="S33" s="81">
        <f t="shared" si="2"/>
        <v>52002102</v>
      </c>
      <c r="T33" s="81">
        <f t="shared" si="2"/>
        <v>51061359</v>
      </c>
      <c r="U33" s="81">
        <f t="shared" si="2"/>
        <v>51575461</v>
      </c>
      <c r="V33" s="81">
        <f t="shared" si="2"/>
        <v>59283523</v>
      </c>
      <c r="W33" s="81">
        <f t="shared" si="2"/>
        <v>60620216</v>
      </c>
      <c r="X33" s="81">
        <f>SUM(X4:X30)-X16-X17-X18</f>
        <v>63911915</v>
      </c>
      <c r="Y33" s="81">
        <f>SUM(Y4:Y30)-Y16-Y17-Y18</f>
        <v>62822698</v>
      </c>
      <c r="Z33" s="81">
        <f>SUM(Z4:Z30)-Z16-Z17-Z18</f>
        <v>67519996</v>
      </c>
      <c r="AA33" s="120">
        <f t="shared" ref="AA33:AB33" si="3">SUM(AA4:AA30)-AA16-AA17-AA18</f>
        <v>69013027</v>
      </c>
      <c r="AB33" s="120">
        <f t="shared" si="3"/>
        <v>70398508</v>
      </c>
      <c r="AC33" s="120">
        <f t="shared" ref="AC33:AD33" si="4">SUM(AC4:AC30)-AC16-AC17-AC18</f>
        <v>66265321</v>
      </c>
      <c r="AD33" s="120">
        <f t="shared" si="4"/>
        <v>66521951</v>
      </c>
      <c r="AE33" s="120">
        <f t="shared" ref="AE33:AF33" si="5">SUM(AE4:AE30)-AE16-AE17-AE18</f>
        <v>63544149</v>
      </c>
      <c r="AF33" s="120">
        <f t="shared" si="5"/>
        <v>75141772</v>
      </c>
    </row>
    <row r="34" spans="1:32" ht="15" customHeight="1" x14ac:dyDescent="0.15">
      <c r="A34" s="3" t="s">
        <v>1</v>
      </c>
      <c r="B34" s="77">
        <f t="shared" ref="B34:L34" si="6">+B4+B5+B6+B9+B10+B11+B12+B13+B14+B15+B19</f>
        <v>0</v>
      </c>
      <c r="C34" s="77">
        <f t="shared" si="6"/>
        <v>0</v>
      </c>
      <c r="D34" s="83">
        <f t="shared" si="6"/>
        <v>31994919</v>
      </c>
      <c r="E34" s="80">
        <f t="shared" si="6"/>
        <v>33991730</v>
      </c>
      <c r="F34" s="80">
        <f t="shared" si="6"/>
        <v>33249591</v>
      </c>
      <c r="G34" s="80">
        <f t="shared" si="6"/>
        <v>32975585</v>
      </c>
      <c r="H34" s="80">
        <f t="shared" si="6"/>
        <v>34115992</v>
      </c>
      <c r="I34" s="80">
        <f t="shared" si="6"/>
        <v>35088580</v>
      </c>
      <c r="J34" s="84">
        <f t="shared" si="6"/>
        <v>35816072</v>
      </c>
      <c r="K34" s="84">
        <f t="shared" si="6"/>
        <v>36786290</v>
      </c>
      <c r="L34" s="84">
        <f t="shared" si="6"/>
        <v>38218214</v>
      </c>
      <c r="M34" s="84">
        <f>+M4+M5+M6+M9+M10+M11+M12+M13+M14+M15+M19</f>
        <v>38908417</v>
      </c>
      <c r="N34" s="84">
        <f>+N4+N5+N6+N9+N10+N11+N12+N13+N14+N15+N19</f>
        <v>37747701</v>
      </c>
      <c r="O34" s="84">
        <f>+O4+O5+O6+O9+O10+O11+O12+O13+O14+O15+O19</f>
        <v>35670529</v>
      </c>
      <c r="P34" s="84">
        <f>+P4+P5+P6+P9+P10+P11+P12+P13+P14+P15+P19</f>
        <v>33546130</v>
      </c>
      <c r="Q34" s="84">
        <f t="shared" ref="Q34:V34" si="7">+Q4+Q5+Q6+Q7+Q8+Q9+Q10+Q11+Q12+Q13+Q14+Q15+Q19</f>
        <v>33448876</v>
      </c>
      <c r="R34" s="84">
        <f t="shared" si="7"/>
        <v>34157845</v>
      </c>
      <c r="S34" s="84">
        <f t="shared" si="7"/>
        <v>34335829</v>
      </c>
      <c r="T34" s="84">
        <f t="shared" si="7"/>
        <v>34153845</v>
      </c>
      <c r="U34" s="84">
        <f t="shared" si="7"/>
        <v>35139473</v>
      </c>
      <c r="V34" s="84">
        <f t="shared" si="7"/>
        <v>34738951</v>
      </c>
      <c r="W34" s="84">
        <f>+W4+W5+W6+W7+W8+W9+W10+W11+W12+W13+W14+W15+W19</f>
        <v>35876225</v>
      </c>
      <c r="X34" s="84">
        <f>+X4+X5+X6+X7+X8+X9+X10+X11+X12+X13+X14+X15+X19</f>
        <v>36388938</v>
      </c>
      <c r="Y34" s="84">
        <f>+Y4+Y5+Y6+Y7+Y8+Y9+Y10+Y11+Y12+Y13+Y14+Y15+Y19</f>
        <v>35644852</v>
      </c>
      <c r="Z34" s="84">
        <f>+Z4+Z5+Z6+Z7+Z8+Z9+Z10+Z11+Z12+Z13+Z14+Z15+Z19</f>
        <v>36404830</v>
      </c>
      <c r="AA34" s="121">
        <f t="shared" ref="AA34:AB34" si="8">+AA4+AA5+AA6+AA7+AA8+AA9+AA10+AA11+AA12+AA13+AA14+AA15+AA19</f>
        <v>36549948</v>
      </c>
      <c r="AB34" s="121">
        <f t="shared" si="8"/>
        <v>36873955</v>
      </c>
      <c r="AC34" s="121">
        <f t="shared" ref="AC34" si="9">+AC4+AC5+AC6+AC7+AC8+AC9+AC10+AC11+AC12+AC13+AC14+AC15+AC19</f>
        <v>36166673</v>
      </c>
      <c r="AD34" s="121">
        <f t="shared" ref="AD34:AE34" si="10">+AD4+AD5+AD6+AD7+AD8+AD9+AD10+AD11+AD12+AD13+AD14+AD15+AD19</f>
        <v>36310456</v>
      </c>
      <c r="AE34" s="121">
        <f t="shared" si="10"/>
        <v>36382632</v>
      </c>
      <c r="AF34" s="121">
        <f t="shared" ref="AF34" si="11">+AF4+AF5+AF6+AF7+AF8+AF9+AF10+AF11+AF12+AF13+AF14+AF15+AF19</f>
        <v>36889516</v>
      </c>
    </row>
    <row r="35" spans="1:32" ht="15" customHeight="1" x14ac:dyDescent="0.15">
      <c r="A35" s="3" t="s">
        <v>172</v>
      </c>
      <c r="B35" s="15">
        <f t="shared" ref="B35:I35" si="12">SUM(B20:B30)</f>
        <v>0</v>
      </c>
      <c r="C35" s="15">
        <f t="shared" si="12"/>
        <v>0</v>
      </c>
      <c r="D35" s="80">
        <f t="shared" si="12"/>
        <v>19304520</v>
      </c>
      <c r="E35" s="80">
        <f t="shared" si="12"/>
        <v>20716308</v>
      </c>
      <c r="F35" s="80">
        <f t="shared" si="12"/>
        <v>20161324</v>
      </c>
      <c r="G35" s="80">
        <f t="shared" si="12"/>
        <v>21369509</v>
      </c>
      <c r="H35" s="80">
        <f t="shared" si="12"/>
        <v>20012467</v>
      </c>
      <c r="I35" s="80">
        <f t="shared" si="12"/>
        <v>19495304</v>
      </c>
      <c r="J35" s="84">
        <f t="shared" ref="J35:U35" si="13">SUM(J20:J30)</f>
        <v>18526602</v>
      </c>
      <c r="K35" s="84">
        <f t="shared" si="13"/>
        <v>21558294</v>
      </c>
      <c r="L35" s="84">
        <f t="shared" si="13"/>
        <v>22136404</v>
      </c>
      <c r="M35" s="84">
        <f t="shared" si="13"/>
        <v>18389250</v>
      </c>
      <c r="N35" s="84">
        <f t="shared" si="13"/>
        <v>20514622</v>
      </c>
      <c r="O35" s="84">
        <f t="shared" si="13"/>
        <v>21430712</v>
      </c>
      <c r="P35" s="84">
        <f t="shared" si="13"/>
        <v>27058407</v>
      </c>
      <c r="Q35" s="84">
        <f t="shared" si="13"/>
        <v>20744075</v>
      </c>
      <c r="R35" s="84">
        <f t="shared" si="13"/>
        <v>19796165</v>
      </c>
      <c r="S35" s="84">
        <f t="shared" si="13"/>
        <v>17666273</v>
      </c>
      <c r="T35" s="84">
        <f t="shared" si="13"/>
        <v>16907514</v>
      </c>
      <c r="U35" s="84">
        <f t="shared" si="13"/>
        <v>16435988</v>
      </c>
      <c r="V35" s="84">
        <f>SUM(V20:V30)</f>
        <v>24544572</v>
      </c>
      <c r="W35" s="84">
        <f>SUM(W20:W30)</f>
        <v>24743991</v>
      </c>
      <c r="X35" s="84">
        <f>SUM(X20:X30)</f>
        <v>27522977</v>
      </c>
      <c r="Y35" s="84">
        <f>SUM(Y20:Y30)</f>
        <v>27177846</v>
      </c>
      <c r="Z35" s="84">
        <f>SUM(Z20:Z30)</f>
        <v>31115166</v>
      </c>
      <c r="AA35" s="121">
        <f t="shared" ref="AA35:AB35" si="14">SUM(AA20:AA30)</f>
        <v>32463079</v>
      </c>
      <c r="AB35" s="121">
        <f t="shared" si="14"/>
        <v>33524553</v>
      </c>
      <c r="AC35" s="121">
        <f t="shared" ref="AC35" si="15">SUM(AC20:AC30)</f>
        <v>30098648</v>
      </c>
      <c r="AD35" s="121">
        <f t="shared" ref="AD35:AE35" si="16">SUM(AD20:AD30)</f>
        <v>30211495</v>
      </c>
      <c r="AE35" s="121">
        <f t="shared" si="16"/>
        <v>27161517</v>
      </c>
      <c r="AF35" s="121">
        <f t="shared" ref="AF35" si="17">SUM(AF20:AF30)</f>
        <v>38252256</v>
      </c>
    </row>
    <row r="36" spans="1:32" ht="15" customHeight="1" x14ac:dyDescent="0.15">
      <c r="A36" s="3" t="s">
        <v>12</v>
      </c>
      <c r="B36" s="15">
        <f t="shared" ref="B36:X36" si="18">+B4+B20+B21+B22+B25+B26+B27+B28+B29</f>
        <v>0</v>
      </c>
      <c r="C36" s="15">
        <f t="shared" si="18"/>
        <v>0</v>
      </c>
      <c r="D36" s="80">
        <f t="shared" si="18"/>
        <v>30990058</v>
      </c>
      <c r="E36" s="80">
        <f t="shared" si="18"/>
        <v>31805014</v>
      </c>
      <c r="F36" s="80">
        <f t="shared" si="18"/>
        <v>30377936</v>
      </c>
      <c r="G36" s="80">
        <f t="shared" si="18"/>
        <v>29357783</v>
      </c>
      <c r="H36" s="80">
        <f t="shared" si="18"/>
        <v>29587763</v>
      </c>
      <c r="I36" s="80">
        <f t="shared" si="18"/>
        <v>29623287</v>
      </c>
      <c r="J36" s="84">
        <f t="shared" si="18"/>
        <v>30470870</v>
      </c>
      <c r="K36" s="84">
        <f t="shared" si="18"/>
        <v>30713377</v>
      </c>
      <c r="L36" s="84">
        <f t="shared" si="18"/>
        <v>30759369</v>
      </c>
      <c r="M36" s="84">
        <f t="shared" si="18"/>
        <v>28773544</v>
      </c>
      <c r="N36" s="84">
        <f t="shared" si="18"/>
        <v>30162551</v>
      </c>
      <c r="O36" s="84">
        <f t="shared" si="18"/>
        <v>30698578</v>
      </c>
      <c r="P36" s="84">
        <f t="shared" si="18"/>
        <v>32054123</v>
      </c>
      <c r="Q36" s="84">
        <f t="shared" si="18"/>
        <v>29258313</v>
      </c>
      <c r="R36" s="84">
        <f t="shared" si="18"/>
        <v>29279648</v>
      </c>
      <c r="S36" s="84">
        <f t="shared" si="18"/>
        <v>29392849</v>
      </c>
      <c r="T36" s="84">
        <f t="shared" si="18"/>
        <v>30626465</v>
      </c>
      <c r="U36" s="84">
        <f t="shared" si="18"/>
        <v>30095509</v>
      </c>
      <c r="V36" s="84">
        <f t="shared" si="18"/>
        <v>31765114</v>
      </c>
      <c r="W36" s="84">
        <f t="shared" si="18"/>
        <v>29353064</v>
      </c>
      <c r="X36" s="84">
        <f t="shared" si="18"/>
        <v>30859966</v>
      </c>
      <c r="Y36" s="84">
        <f>+Y4+Y20+Y21+Y22+Y25+Y26+Y27+Y28+Y29</f>
        <v>31802922</v>
      </c>
      <c r="Z36" s="84">
        <f>+Z4+Z20+Z21+Z22+Z25+Z26+Z27+Z28+Z29</f>
        <v>34046728</v>
      </c>
      <c r="AA36" s="121">
        <f t="shared" ref="AA36:AB36" si="19">+AA4+AA20+AA21+AA22+AA25+AA26+AA27+AA28+AA29</f>
        <v>37156042</v>
      </c>
      <c r="AB36" s="121">
        <f t="shared" si="19"/>
        <v>34383674</v>
      </c>
      <c r="AC36" s="121">
        <f t="shared" ref="AC36" si="20">+AC4+AC20+AC21+AC22+AC25+AC26+AC27+AC28+AC29</f>
        <v>33581232</v>
      </c>
      <c r="AD36" s="121">
        <f t="shared" ref="AD36:AE36" si="21">+AD4+AD20+AD21+AD22+AD25+AD26+AD27+AD28+AD29</f>
        <v>33562676</v>
      </c>
      <c r="AE36" s="121">
        <f t="shared" si="21"/>
        <v>32936627</v>
      </c>
      <c r="AF36" s="121">
        <f t="shared" ref="AF36" si="22">+AF4+AF20+AF21+AF22+AF25+AF26+AF27+AF28+AF29</f>
        <v>37811231</v>
      </c>
    </row>
    <row r="37" spans="1:32" ht="15" customHeight="1" x14ac:dyDescent="0.15">
      <c r="A37" s="3" t="s">
        <v>11</v>
      </c>
      <c r="B37" s="12">
        <f t="shared" ref="B37:K37" si="23">SUM(B5:B19)-B16-B17+B23+B24+B30</f>
        <v>0</v>
      </c>
      <c r="C37" s="12">
        <f t="shared" si="23"/>
        <v>0</v>
      </c>
      <c r="D37" s="84">
        <f t="shared" si="23"/>
        <v>20309381</v>
      </c>
      <c r="E37" s="84">
        <f t="shared" si="23"/>
        <v>22903024</v>
      </c>
      <c r="F37" s="84">
        <f t="shared" si="23"/>
        <v>23032979</v>
      </c>
      <c r="G37" s="84">
        <f t="shared" si="23"/>
        <v>24987311</v>
      </c>
      <c r="H37" s="84">
        <f t="shared" si="23"/>
        <v>24540696</v>
      </c>
      <c r="I37" s="84">
        <f t="shared" si="23"/>
        <v>24960597</v>
      </c>
      <c r="J37" s="84">
        <f t="shared" si="23"/>
        <v>23871804</v>
      </c>
      <c r="K37" s="84">
        <f t="shared" si="23"/>
        <v>27631207</v>
      </c>
      <c r="L37" s="84">
        <f t="shared" ref="L37:Q37" si="24">SUM(L5:L19)-L16-L17+L23+L24+L30</f>
        <v>29595249</v>
      </c>
      <c r="M37" s="84">
        <f t="shared" si="24"/>
        <v>28524123</v>
      </c>
      <c r="N37" s="84">
        <f t="shared" si="24"/>
        <v>28099772</v>
      </c>
      <c r="O37" s="84">
        <f t="shared" si="24"/>
        <v>26402663</v>
      </c>
      <c r="P37" s="84">
        <f t="shared" si="24"/>
        <v>28550414</v>
      </c>
      <c r="Q37" s="84">
        <f t="shared" si="24"/>
        <v>24934638</v>
      </c>
      <c r="R37" s="84">
        <f t="shared" ref="R37:X37" si="25">SUM(R5:R19)-R16-R17+R23+R24+R30</f>
        <v>24674362</v>
      </c>
      <c r="S37" s="84">
        <f t="shared" si="25"/>
        <v>22609253</v>
      </c>
      <c r="T37" s="84">
        <f t="shared" si="25"/>
        <v>20434894</v>
      </c>
      <c r="U37" s="84">
        <f t="shared" si="25"/>
        <v>21479952</v>
      </c>
      <c r="V37" s="84">
        <f t="shared" si="25"/>
        <v>27518409</v>
      </c>
      <c r="W37" s="84">
        <f t="shared" si="25"/>
        <v>31267152</v>
      </c>
      <c r="X37" s="84">
        <f t="shared" si="25"/>
        <v>33158066</v>
      </c>
      <c r="Y37" s="84">
        <f>SUM(Y5:Y19)-Y16-Y17+Y23+Y24+Y30</f>
        <v>31021781</v>
      </c>
      <c r="Z37" s="84">
        <f>SUM(Z5:Z19)-Z16-Z17+Z23+Z24+Z30</f>
        <v>33478196</v>
      </c>
      <c r="AA37" s="121">
        <f t="shared" ref="AA37:AB37" si="26">SUM(AA5:AA19)-AA16-AA17+AA23+AA24+AA30</f>
        <v>31864290</v>
      </c>
      <c r="AB37" s="121">
        <f t="shared" si="26"/>
        <v>36016801</v>
      </c>
      <c r="AC37" s="121">
        <f t="shared" ref="AC37" si="27">SUM(AC5:AC19)-AC16-AC17+AC23+AC24+AC30</f>
        <v>32686276</v>
      </c>
      <c r="AD37" s="121">
        <f t="shared" ref="AD37:AE37" si="28">SUM(AD5:AD19)-AD16-AD17+AD23+AD24+AD30</f>
        <v>32961448</v>
      </c>
      <c r="AE37" s="121">
        <f t="shared" si="28"/>
        <v>30607522</v>
      </c>
      <c r="AF37" s="121">
        <f t="shared" ref="AF37" si="29">SUM(AF5:AF19)-AF16-AF17+AF23+AF24+AF30</f>
        <v>37332016</v>
      </c>
    </row>
    <row r="38" spans="1:32" ht="15" customHeight="1" x14ac:dyDescent="0.2">
      <c r="A38" s="28" t="s">
        <v>96</v>
      </c>
      <c r="L38" s="70" t="str">
        <f>旧栃木市２!$M$1</f>
        <v>栃木市</v>
      </c>
      <c r="P38" s="70"/>
      <c r="Q38" s="70"/>
      <c r="R38" s="70"/>
      <c r="S38" s="70"/>
      <c r="T38" s="70"/>
      <c r="U38" s="70"/>
      <c r="V38" s="70" t="str">
        <f>旧栃木市２!$M$1</f>
        <v>栃木市</v>
      </c>
      <c r="W38" s="122"/>
      <c r="X38" s="122"/>
      <c r="Y38" s="122"/>
      <c r="Z38" s="122"/>
      <c r="AF38" s="1" t="str">
        <f>旧栃木市２!$M$1</f>
        <v>栃木市</v>
      </c>
    </row>
    <row r="39" spans="1:32" ht="15" customHeight="1" x14ac:dyDescent="0.15">
      <c r="N39" s="66"/>
      <c r="O39" s="66"/>
    </row>
    <row r="40" spans="1:32" s="153" customFormat="1" ht="15" customHeight="1" x14ac:dyDescent="0.2">
      <c r="A40" s="48"/>
      <c r="B40" s="48" t="s">
        <v>10</v>
      </c>
      <c r="C40" s="48" t="s">
        <v>9</v>
      </c>
      <c r="D40" s="85" t="s">
        <v>219</v>
      </c>
      <c r="E40" s="85" t="s">
        <v>220</v>
      </c>
      <c r="F40" s="85" t="s">
        <v>6</v>
      </c>
      <c r="G40" s="85" t="s">
        <v>5</v>
      </c>
      <c r="H40" s="85" t="s">
        <v>4</v>
      </c>
      <c r="I40" s="85" t="s">
        <v>3</v>
      </c>
      <c r="J40" s="86" t="s">
        <v>165</v>
      </c>
      <c r="K40" s="86" t="s">
        <v>166</v>
      </c>
      <c r="L40" s="85" t="s">
        <v>168</v>
      </c>
      <c r="M40" s="85" t="s">
        <v>174</v>
      </c>
      <c r="N40" s="85" t="s">
        <v>182</v>
      </c>
      <c r="O40" s="85" t="s">
        <v>186</v>
      </c>
      <c r="P40" s="85" t="s">
        <v>187</v>
      </c>
      <c r="Q40" s="85" t="s">
        <v>188</v>
      </c>
      <c r="R40" s="85" t="s">
        <v>193</v>
      </c>
      <c r="S40" s="85" t="s">
        <v>196</v>
      </c>
      <c r="T40" s="85" t="s">
        <v>197</v>
      </c>
      <c r="U40" s="85" t="s">
        <v>204</v>
      </c>
      <c r="V40" s="85" t="s">
        <v>271</v>
      </c>
      <c r="W40" s="85" t="s">
        <v>274</v>
      </c>
      <c r="X40" s="107" t="s">
        <v>275</v>
      </c>
      <c r="Y40" s="107" t="s">
        <v>286</v>
      </c>
      <c r="Z40" s="107" t="s">
        <v>288</v>
      </c>
      <c r="AA40" s="48" t="s">
        <v>421</v>
      </c>
      <c r="AB40" s="48" t="s">
        <v>423</v>
      </c>
      <c r="AC40" s="48" t="s">
        <v>425</v>
      </c>
      <c r="AD40" s="48" t="s">
        <v>430</v>
      </c>
      <c r="AE40" s="48" t="str">
        <f>AE3</f>
        <v>１８(H30)</v>
      </c>
      <c r="AF40" s="48" t="str">
        <f>AF3</f>
        <v>１９(R１)</v>
      </c>
    </row>
    <row r="41" spans="1:32" ht="15" customHeight="1" x14ac:dyDescent="0.15">
      <c r="A41" s="3" t="s">
        <v>115</v>
      </c>
      <c r="B41" s="26" t="e">
        <f>+B4/$B$33*100</f>
        <v>#DIV/0!</v>
      </c>
      <c r="C41" s="26" t="e">
        <f t="shared" ref="C41:Z56" si="30">+C4/C$33*100</f>
        <v>#DIV/0!</v>
      </c>
      <c r="D41" s="139">
        <f t="shared" si="30"/>
        <v>39.726475371397335</v>
      </c>
      <c r="E41" s="139">
        <f t="shared" si="30"/>
        <v>39.89715734276561</v>
      </c>
      <c r="F41" s="139">
        <f t="shared" si="30"/>
        <v>39.984035098443833</v>
      </c>
      <c r="G41" s="139">
        <f t="shared" si="30"/>
        <v>37.614238002790096</v>
      </c>
      <c r="H41" s="139">
        <f t="shared" si="30"/>
        <v>39.139996577401178</v>
      </c>
      <c r="I41" s="139">
        <f t="shared" si="30"/>
        <v>39.979311475892779</v>
      </c>
      <c r="J41" s="139">
        <f t="shared" si="30"/>
        <v>41.545861361183661</v>
      </c>
      <c r="K41" s="139">
        <f t="shared" si="30"/>
        <v>37.327913761455562</v>
      </c>
      <c r="L41" s="139">
        <f t="shared" si="30"/>
        <v>35.795686752586192</v>
      </c>
      <c r="M41" s="139">
        <f t="shared" si="30"/>
        <v>36.7639785403479</v>
      </c>
      <c r="N41" s="139">
        <f t="shared" si="30"/>
        <v>36.315153448309985</v>
      </c>
      <c r="O41" s="139">
        <f t="shared" si="30"/>
        <v>36.845854190804715</v>
      </c>
      <c r="P41" s="139">
        <f t="shared" si="30"/>
        <v>33.540678645890821</v>
      </c>
      <c r="Q41" s="139">
        <f t="shared" si="30"/>
        <v>37.022735669072532</v>
      </c>
      <c r="R41" s="139">
        <f t="shared" si="30"/>
        <v>37.716140097835179</v>
      </c>
      <c r="S41" s="139">
        <f t="shared" si="30"/>
        <v>39.563993009359507</v>
      </c>
      <c r="T41" s="139">
        <f t="shared" si="30"/>
        <v>43.428238954627119</v>
      </c>
      <c r="U41" s="139">
        <f t="shared" si="30"/>
        <v>43.445238424529059</v>
      </c>
      <c r="V41" s="139">
        <f t="shared" si="30"/>
        <v>36.438785866352781</v>
      </c>
      <c r="W41" s="139">
        <f t="shared" si="30"/>
        <v>34.842313989775292</v>
      </c>
      <c r="X41" s="140">
        <f t="shared" si="30"/>
        <v>33.446342516884371</v>
      </c>
      <c r="Y41" s="140">
        <f t="shared" si="30"/>
        <v>33.260768265635456</v>
      </c>
      <c r="Z41" s="140">
        <f t="shared" si="30"/>
        <v>31.98765444239659</v>
      </c>
      <c r="AA41" s="140">
        <f t="shared" ref="AA41:AB41" si="31">+AA4/AA$33*100</f>
        <v>31.764653650100001</v>
      </c>
      <c r="AB41" s="140">
        <f t="shared" si="31"/>
        <v>29.816329346070802</v>
      </c>
      <c r="AC41" s="140">
        <f t="shared" ref="AC41" si="32">+AC4/AC$33*100</f>
        <v>32.5395858264989</v>
      </c>
      <c r="AD41" s="140">
        <f t="shared" ref="AD41:AE41" si="33">+AD4/AD$33*100</f>
        <v>33.164627116844485</v>
      </c>
      <c r="AE41" s="140">
        <f t="shared" si="33"/>
        <v>35.187395459493843</v>
      </c>
      <c r="AF41" s="140">
        <f t="shared" ref="AF41" si="34">+AF4/AF$33*100</f>
        <v>30.017370364915003</v>
      </c>
    </row>
    <row r="42" spans="1:32" ht="15" customHeight="1" x14ac:dyDescent="0.15">
      <c r="A42" s="3" t="s">
        <v>116</v>
      </c>
      <c r="B42" s="26" t="e">
        <f>+B5/$B$33*100</f>
        <v>#DIV/0!</v>
      </c>
      <c r="C42" s="26" t="e">
        <f t="shared" si="30"/>
        <v>#DIV/0!</v>
      </c>
      <c r="D42" s="139">
        <f t="shared" si="30"/>
        <v>2.3794802122494945</v>
      </c>
      <c r="E42" s="139">
        <f t="shared" si="30"/>
        <v>2.3839403635714373</v>
      </c>
      <c r="F42" s="139">
        <f t="shared" si="30"/>
        <v>2.661671308196087</v>
      </c>
      <c r="G42" s="139">
        <f t="shared" si="30"/>
        <v>2.6302135018848252</v>
      </c>
      <c r="H42" s="139">
        <f t="shared" si="30"/>
        <v>2.7124696086396991</v>
      </c>
      <c r="I42" s="139">
        <f t="shared" si="30"/>
        <v>2.7741118605630923</v>
      </c>
      <c r="J42" s="139">
        <f t="shared" si="30"/>
        <v>1.7633821258041149</v>
      </c>
      <c r="K42" s="139">
        <f t="shared" si="30"/>
        <v>1.1456401848713156</v>
      </c>
      <c r="L42" s="139">
        <f t="shared" si="30"/>
        <v>1.1414917744985149</v>
      </c>
      <c r="M42" s="139">
        <f t="shared" si="30"/>
        <v>1.2392511548506853</v>
      </c>
      <c r="N42" s="139">
        <f t="shared" si="30"/>
        <v>1.2264770149998998</v>
      </c>
      <c r="O42" s="139">
        <f t="shared" si="30"/>
        <v>1.2652982445688001</v>
      </c>
      <c r="P42" s="139">
        <f t="shared" si="30"/>
        <v>1.265203956594867</v>
      </c>
      <c r="Q42" s="139">
        <f t="shared" si="30"/>
        <v>2.0662023000002345</v>
      </c>
      <c r="R42" s="139">
        <f t="shared" si="30"/>
        <v>2.6133961127263756</v>
      </c>
      <c r="S42" s="139">
        <f t="shared" si="30"/>
        <v>3.9714336931995562</v>
      </c>
      <c r="T42" s="139">
        <f t="shared" si="30"/>
        <v>1.5976386370758366</v>
      </c>
      <c r="U42" s="139">
        <f t="shared" si="30"/>
        <v>1.5317323096733928</v>
      </c>
      <c r="V42" s="139">
        <f t="shared" si="30"/>
        <v>1.2361006278253741</v>
      </c>
      <c r="W42" s="139">
        <f t="shared" si="30"/>
        <v>1.186282477119514</v>
      </c>
      <c r="X42" s="140">
        <f t="shared" si="30"/>
        <v>1.0577104441323657</v>
      </c>
      <c r="Y42" s="140">
        <f t="shared" si="30"/>
        <v>1.0001050894057431</v>
      </c>
      <c r="Z42" s="140">
        <f t="shared" si="30"/>
        <v>0.88844199576078164</v>
      </c>
      <c r="AA42" s="140">
        <f t="shared" ref="AA42:AB42" si="35">+AA5/AA$33*100</f>
        <v>0.8266019109696493</v>
      </c>
      <c r="AB42" s="140">
        <f t="shared" si="35"/>
        <v>0.84683754945488321</v>
      </c>
      <c r="AC42" s="140">
        <f t="shared" ref="AC42" si="36">+AC5/AC$33*100</f>
        <v>0.88897781088240702</v>
      </c>
      <c r="AD42" s="140">
        <f t="shared" ref="AD42:AE42" si="37">+AD5/AD$33*100</f>
        <v>0.89538865148437985</v>
      </c>
      <c r="AE42" s="140">
        <f t="shared" si="37"/>
        <v>0.94778985866975729</v>
      </c>
      <c r="AF42" s="140">
        <f t="shared" ref="AF42" si="38">+AF5/AF$33*100</f>
        <v>0.81219937160917632</v>
      </c>
    </row>
    <row r="43" spans="1:32" ht="15" customHeight="1" x14ac:dyDescent="0.15">
      <c r="A43" s="3" t="s">
        <v>189</v>
      </c>
      <c r="B43" s="26" t="e">
        <f>+B6/$B$33*100</f>
        <v>#DIV/0!</v>
      </c>
      <c r="C43" s="26" t="e">
        <f t="shared" si="30"/>
        <v>#DIV/0!</v>
      </c>
      <c r="D43" s="139">
        <f t="shared" si="30"/>
        <v>1.5360733282093006</v>
      </c>
      <c r="E43" s="139">
        <f t="shared" si="30"/>
        <v>1.0246373668161888</v>
      </c>
      <c r="F43" s="139">
        <f t="shared" si="30"/>
        <v>1.111744668669316</v>
      </c>
      <c r="G43" s="139">
        <f t="shared" si="30"/>
        <v>1.4283147619544094</v>
      </c>
      <c r="H43" s="139">
        <f t="shared" si="30"/>
        <v>1.0038785696818009</v>
      </c>
      <c r="I43" s="139">
        <f t="shared" si="30"/>
        <v>0.54768913109957507</v>
      </c>
      <c r="J43" s="139">
        <f t="shared" si="30"/>
        <v>0.43143257911820826</v>
      </c>
      <c r="K43" s="139">
        <f t="shared" si="30"/>
        <v>0.32178822287943643</v>
      </c>
      <c r="L43" s="139">
        <f t="shared" si="30"/>
        <v>0.29301817468217595</v>
      </c>
      <c r="M43" s="139">
        <f t="shared" si="30"/>
        <v>1.2987527048876177</v>
      </c>
      <c r="N43" s="139">
        <f t="shared" si="30"/>
        <v>1.2798700113622314</v>
      </c>
      <c r="O43" s="139">
        <f t="shared" si="30"/>
        <v>0.40935712763230486</v>
      </c>
      <c r="P43" s="139">
        <f t="shared" si="30"/>
        <v>0.26452805010291558</v>
      </c>
      <c r="Q43" s="139">
        <f t="shared" si="30"/>
        <v>0.29260632070026965</v>
      </c>
      <c r="R43" s="139">
        <f t="shared" si="30"/>
        <v>0.16982797015458165</v>
      </c>
      <c r="S43" s="139">
        <f t="shared" si="30"/>
        <v>0.11961247258812731</v>
      </c>
      <c r="T43" s="139">
        <f t="shared" si="30"/>
        <v>0.16138622554092225</v>
      </c>
      <c r="U43" s="139">
        <f t="shared" si="30"/>
        <v>0.1605860585521475</v>
      </c>
      <c r="V43" s="139">
        <f t="shared" si="30"/>
        <v>0.11306851652524091</v>
      </c>
      <c r="W43" s="139">
        <f t="shared" si="30"/>
        <v>9.4666439327764848E-2</v>
      </c>
      <c r="X43" s="140">
        <f t="shared" si="30"/>
        <v>6.9792932976581901E-2</v>
      </c>
      <c r="Y43" s="140">
        <f t="shared" si="30"/>
        <v>6.2423298025181914E-2</v>
      </c>
      <c r="Z43" s="140">
        <f t="shared" si="30"/>
        <v>5.3982526894699463E-2</v>
      </c>
      <c r="AA43" s="140">
        <f t="shared" ref="AA43:AB43" si="39">+AA6/AA$33*100</f>
        <v>4.7021557248894473E-2</v>
      </c>
      <c r="AB43" s="140">
        <f t="shared" si="39"/>
        <v>3.7794835083720807E-2</v>
      </c>
      <c r="AC43" s="140">
        <f t="shared" ref="AC43" si="40">+AC6/AC$33*100</f>
        <v>2.3155399790487696E-2</v>
      </c>
      <c r="AD43" s="140">
        <f t="shared" ref="AD43:AE43" si="41">+AD6/AD$33*100</f>
        <v>4.3373652706006773E-2</v>
      </c>
      <c r="AE43" s="140">
        <f t="shared" si="41"/>
        <v>4.9696156919183859E-2</v>
      </c>
      <c r="AF43" s="140">
        <f t="shared" ref="AF43" si="42">+AF6/AF$33*100</f>
        <v>1.7102338230724715E-2</v>
      </c>
    </row>
    <row r="44" spans="1:32" ht="15" customHeight="1" x14ac:dyDescent="0.15">
      <c r="A44" s="3" t="s">
        <v>190</v>
      </c>
      <c r="B44" s="26"/>
      <c r="C44" s="26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>
        <f t="shared" si="30"/>
        <v>4.5779016536670977E-2</v>
      </c>
      <c r="R44" s="139">
        <f t="shared" si="30"/>
        <v>8.010896687753144E-2</v>
      </c>
      <c r="S44" s="139">
        <f t="shared" si="30"/>
        <v>0.12854864982188605</v>
      </c>
      <c r="T44" s="139">
        <f t="shared" si="30"/>
        <v>0.14349794332736032</v>
      </c>
      <c r="U44" s="139">
        <f t="shared" si="30"/>
        <v>5.1053348800895841E-2</v>
      </c>
      <c r="V44" s="139">
        <f t="shared" si="30"/>
        <v>3.4657184594107202E-2</v>
      </c>
      <c r="W44" s="139">
        <f t="shared" si="30"/>
        <v>4.2985660097285036E-2</v>
      </c>
      <c r="X44" s="140">
        <f t="shared" si="30"/>
        <v>4.6435785878110522E-2</v>
      </c>
      <c r="Y44" s="140">
        <f t="shared" si="30"/>
        <v>5.4935558482381637E-2</v>
      </c>
      <c r="Z44" s="140">
        <f t="shared" si="30"/>
        <v>0.10406843033580748</v>
      </c>
      <c r="AA44" s="140">
        <f t="shared" ref="AA44:AB44" si="43">+AA7/AA$33*100</f>
        <v>0.19601806482129816</v>
      </c>
      <c r="AB44" s="140">
        <f t="shared" si="43"/>
        <v>0.14680282712809767</v>
      </c>
      <c r="AC44" s="140">
        <f t="shared" ref="AC44" si="44">+AC7/AC$33*100</f>
        <v>8.8879068434603983E-2</v>
      </c>
      <c r="AD44" s="140">
        <f t="shared" ref="AD44:AE44" si="45">+AD7/AD$33*100</f>
        <v>0.13229467668499378</v>
      </c>
      <c r="AE44" s="140">
        <f t="shared" si="45"/>
        <v>0.10571075552526479</v>
      </c>
      <c r="AF44" s="140">
        <f t="shared" ref="AF44" si="46">+AF7/AF$33*100</f>
        <v>0.1072772145964298</v>
      </c>
    </row>
    <row r="45" spans="1:32" ht="15" customHeight="1" x14ac:dyDescent="0.15">
      <c r="A45" s="3" t="s">
        <v>191</v>
      </c>
      <c r="B45" s="26"/>
      <c r="C45" s="26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>
        <f t="shared" si="30"/>
        <v>5.3211717516545652E-2</v>
      </c>
      <c r="R45" s="139">
        <f t="shared" si="30"/>
        <v>0.11823588274532328</v>
      </c>
      <c r="S45" s="139">
        <f t="shared" si="30"/>
        <v>9.3667367522951295E-2</v>
      </c>
      <c r="T45" s="139">
        <f t="shared" si="30"/>
        <v>8.2342109225882532E-2</v>
      </c>
      <c r="U45" s="139">
        <f t="shared" si="30"/>
        <v>2.9731193289770114E-2</v>
      </c>
      <c r="V45" s="139">
        <f t="shared" si="30"/>
        <v>2.0418826998523688E-2</v>
      </c>
      <c r="W45" s="139">
        <f t="shared" si="30"/>
        <v>1.6623167426523193E-2</v>
      </c>
      <c r="X45" s="140">
        <f t="shared" si="30"/>
        <v>1.1993068898029421E-2</v>
      </c>
      <c r="Y45" s="140">
        <f t="shared" si="30"/>
        <v>1.5976709564431632E-2</v>
      </c>
      <c r="Z45" s="140">
        <f t="shared" si="30"/>
        <v>0.16750445305121167</v>
      </c>
      <c r="AA45" s="140">
        <f t="shared" ref="AA45:AB45" si="47">+AA8/AA$33*100</f>
        <v>0.10697980252336997</v>
      </c>
      <c r="AB45" s="140">
        <f t="shared" si="47"/>
        <v>0.12604244396770453</v>
      </c>
      <c r="AC45" s="140">
        <f t="shared" ref="AC45" si="48">+AC8/AC$33*100</f>
        <v>5.1352652468098663E-2</v>
      </c>
      <c r="AD45" s="140">
        <f t="shared" ref="AD45:AE45" si="49">+AD8/AD$33*100</f>
        <v>0.14054909483938618</v>
      </c>
      <c r="AE45" s="140">
        <f t="shared" si="49"/>
        <v>9.5373061019355221E-2</v>
      </c>
      <c r="AF45" s="140">
        <f t="shared" ref="AF45" si="50">+AF8/AF$33*100</f>
        <v>7.4350123124591744E-2</v>
      </c>
    </row>
    <row r="46" spans="1:32" ht="15" customHeight="1" x14ac:dyDescent="0.15">
      <c r="A46" s="3" t="s">
        <v>117</v>
      </c>
      <c r="B46" s="26" t="e">
        <f t="shared" ref="B46:B54" si="51">+B9/$B$33*100</f>
        <v>#DIV/0!</v>
      </c>
      <c r="C46" s="26" t="e">
        <f t="shared" ref="C46:P54" si="52">+C9/C$33*100</f>
        <v>#DIV/0!</v>
      </c>
      <c r="D46" s="139">
        <f t="shared" si="52"/>
        <v>0</v>
      </c>
      <c r="E46" s="139">
        <f t="shared" si="52"/>
        <v>0</v>
      </c>
      <c r="F46" s="139">
        <f t="shared" si="52"/>
        <v>0</v>
      </c>
      <c r="G46" s="139">
        <f t="shared" si="52"/>
        <v>0</v>
      </c>
      <c r="H46" s="139">
        <f t="shared" si="52"/>
        <v>0</v>
      </c>
      <c r="I46" s="139">
        <f t="shared" si="52"/>
        <v>0</v>
      </c>
      <c r="J46" s="139">
        <f t="shared" si="52"/>
        <v>0.72892070051613578</v>
      </c>
      <c r="K46" s="139">
        <f t="shared" si="52"/>
        <v>2.946753378171314</v>
      </c>
      <c r="L46" s="139">
        <f t="shared" si="52"/>
        <v>2.7026598030990767</v>
      </c>
      <c r="M46" s="139">
        <f t="shared" si="52"/>
        <v>2.9358664812652844</v>
      </c>
      <c r="N46" s="139">
        <f t="shared" si="52"/>
        <v>2.792348324319303</v>
      </c>
      <c r="O46" s="139">
        <f t="shared" si="52"/>
        <v>2.4768060645126782</v>
      </c>
      <c r="P46" s="139">
        <f t="shared" si="52"/>
        <v>2.5891757905847874</v>
      </c>
      <c r="Q46" s="139">
        <f t="shared" si="30"/>
        <v>3.1954340334778966</v>
      </c>
      <c r="R46" s="139">
        <f t="shared" si="30"/>
        <v>2.9643672453632268</v>
      </c>
      <c r="S46" s="139">
        <f t="shared" si="30"/>
        <v>3.1766138991843058</v>
      </c>
      <c r="T46" s="139">
        <f t="shared" si="30"/>
        <v>3.1536038827325377</v>
      </c>
      <c r="U46" s="139">
        <f t="shared" si="30"/>
        <v>2.9043715188507959</v>
      </c>
      <c r="V46" s="139">
        <f t="shared" si="30"/>
        <v>2.6772481115874305</v>
      </c>
      <c r="W46" s="139">
        <f t="shared" si="30"/>
        <v>2.6137270774488828</v>
      </c>
      <c r="X46" s="140">
        <f t="shared" si="30"/>
        <v>2.4519465580087845</v>
      </c>
      <c r="Y46" s="140">
        <f t="shared" si="30"/>
        <v>2.4768340894878471</v>
      </c>
      <c r="Z46" s="140">
        <f t="shared" si="30"/>
        <v>2.2848772088197395</v>
      </c>
      <c r="AA46" s="140">
        <f t="shared" ref="AA46:AB46" si="53">+AA9/AA$33*100</f>
        <v>2.7281356605326121</v>
      </c>
      <c r="AB46" s="140">
        <f t="shared" si="53"/>
        <v>4.4426751203306756</v>
      </c>
      <c r="AC46" s="140">
        <f t="shared" ref="AC46" si="54">+AC9/AC$33*100</f>
        <v>4.216532807560081</v>
      </c>
      <c r="AD46" s="140">
        <f t="shared" ref="AD46:AE46" si="55">+AD9/AD$33*100</f>
        <v>4.4224890517717972</v>
      </c>
      <c r="AE46" s="140">
        <f t="shared" si="55"/>
        <v>4.7860063402532935</v>
      </c>
      <c r="AF46" s="140">
        <f t="shared" ref="AF46" si="56">+AF9/AF$33*100</f>
        <v>3.8281729635015798</v>
      </c>
    </row>
    <row r="47" spans="1:32" ht="15" customHeight="1" x14ac:dyDescent="0.15">
      <c r="A47" s="3" t="s">
        <v>118</v>
      </c>
      <c r="B47" s="26" t="e">
        <f t="shared" si="51"/>
        <v>#DIV/0!</v>
      </c>
      <c r="C47" s="26" t="e">
        <f t="shared" si="52"/>
        <v>#DIV/0!</v>
      </c>
      <c r="D47" s="139">
        <f t="shared" si="52"/>
        <v>0.96851546466229388</v>
      </c>
      <c r="E47" s="139">
        <f t="shared" si="52"/>
        <v>1.0087164887909159</v>
      </c>
      <c r="F47" s="139">
        <f t="shared" si="52"/>
        <v>0.98979768461184381</v>
      </c>
      <c r="G47" s="139">
        <f t="shared" si="52"/>
        <v>0.96380181070254478</v>
      </c>
      <c r="H47" s="139">
        <f t="shared" si="52"/>
        <v>1.0370829141838307</v>
      </c>
      <c r="I47" s="139">
        <f t="shared" si="52"/>
        <v>1.0791042279072702</v>
      </c>
      <c r="J47" s="139">
        <f t="shared" si="52"/>
        <v>1.0594417933869062</v>
      </c>
      <c r="K47" s="139">
        <f t="shared" si="52"/>
        <v>0.97187598423874277</v>
      </c>
      <c r="L47" s="139">
        <f t="shared" si="52"/>
        <v>0.90258544921947814</v>
      </c>
      <c r="M47" s="139">
        <f t="shared" si="52"/>
        <v>0.86230037952505123</v>
      </c>
      <c r="N47" s="139">
        <f t="shared" si="52"/>
        <v>0.85855999940132843</v>
      </c>
      <c r="O47" s="139">
        <f t="shared" si="52"/>
        <v>0.86700567506054727</v>
      </c>
      <c r="P47" s="139">
        <f t="shared" si="52"/>
        <v>0.81001691342019488</v>
      </c>
      <c r="Q47" s="139">
        <f t="shared" si="30"/>
        <v>0.87013346071521369</v>
      </c>
      <c r="R47" s="139">
        <f t="shared" si="30"/>
        <v>0.85155301709733899</v>
      </c>
      <c r="S47" s="139">
        <f t="shared" si="30"/>
        <v>0.86955908051562991</v>
      </c>
      <c r="T47" s="139">
        <f t="shared" si="30"/>
        <v>0.89413797231679637</v>
      </c>
      <c r="U47" s="139">
        <f t="shared" si="30"/>
        <v>0.82976863745338125</v>
      </c>
      <c r="V47" s="139">
        <f t="shared" si="30"/>
        <v>0.73181210907455685</v>
      </c>
      <c r="W47" s="139">
        <f t="shared" si="30"/>
        <v>0.69550230569947169</v>
      </c>
      <c r="X47" s="140">
        <f t="shared" si="30"/>
        <v>0.60157014541028853</v>
      </c>
      <c r="Y47" s="140">
        <f t="shared" si="30"/>
        <v>0.64483063111998151</v>
      </c>
      <c r="Z47" s="140">
        <f t="shared" si="30"/>
        <v>0.59056727432270584</v>
      </c>
      <c r="AA47" s="140">
        <f t="shared" ref="AA47:AB47" si="57">+AA10/AA$33*100</f>
        <v>0.53313557743235929</v>
      </c>
      <c r="AB47" s="140">
        <f t="shared" si="57"/>
        <v>0.53092602473904704</v>
      </c>
      <c r="AC47" s="140">
        <f t="shared" ref="AC47" si="58">+AC10/AC$33*100</f>
        <v>0.56720618617391139</v>
      </c>
      <c r="AD47" s="140">
        <f t="shared" ref="AD47:AE47" si="59">+AD10/AD$33*100</f>
        <v>0.54127546559781448</v>
      </c>
      <c r="AE47" s="140">
        <f t="shared" si="59"/>
        <v>0.54664985756595785</v>
      </c>
      <c r="AF47" s="140">
        <f t="shared" ref="AF47" si="60">+AF10/AF$33*100</f>
        <v>0.45093959189570348</v>
      </c>
    </row>
    <row r="48" spans="1:32" ht="15" customHeight="1" x14ac:dyDescent="0.15">
      <c r="A48" s="3" t="s">
        <v>119</v>
      </c>
      <c r="B48" s="26" t="e">
        <f t="shared" si="51"/>
        <v>#DIV/0!</v>
      </c>
      <c r="C48" s="26" t="e">
        <f t="shared" si="52"/>
        <v>#DIV/0!</v>
      </c>
      <c r="D48" s="139">
        <f t="shared" si="52"/>
        <v>7.2456932716164785E-3</v>
      </c>
      <c r="E48" s="139">
        <f t="shared" si="52"/>
        <v>1.3118730377426439E-2</v>
      </c>
      <c r="F48" s="139">
        <f t="shared" si="52"/>
        <v>1.2008781351152662E-2</v>
      </c>
      <c r="G48" s="139">
        <f t="shared" si="52"/>
        <v>1.1366251386003676E-2</v>
      </c>
      <c r="H48" s="139">
        <f t="shared" si="52"/>
        <v>1.0990521640381449E-2</v>
      </c>
      <c r="I48" s="139">
        <f t="shared" si="52"/>
        <v>9.2463189317931269E-3</v>
      </c>
      <c r="J48" s="139">
        <f t="shared" si="52"/>
        <v>1.8663049227205863E-2</v>
      </c>
      <c r="K48" s="139">
        <f t="shared" si="52"/>
        <v>1.7329800483280502E-2</v>
      </c>
      <c r="L48" s="139">
        <f t="shared" si="52"/>
        <v>1.4855532678543337E-2</v>
      </c>
      <c r="M48" s="139">
        <f t="shared" si="52"/>
        <v>2.3543716012032392E-3</v>
      </c>
      <c r="N48" s="139">
        <f t="shared" si="52"/>
        <v>2.3857613778976853E-4</v>
      </c>
      <c r="O48" s="139">
        <f t="shared" si="52"/>
        <v>0</v>
      </c>
      <c r="P48" s="139">
        <f t="shared" si="52"/>
        <v>0</v>
      </c>
      <c r="Q48" s="139">
        <f t="shared" si="30"/>
        <v>3.6905168718344939E-6</v>
      </c>
      <c r="R48" s="139">
        <f t="shared" si="30"/>
        <v>3.7068607134112918E-6</v>
      </c>
      <c r="S48" s="139">
        <f t="shared" si="30"/>
        <v>1.9229991895327617E-6</v>
      </c>
      <c r="T48" s="139">
        <f t="shared" si="30"/>
        <v>1.9584280943247124E-6</v>
      </c>
      <c r="U48" s="139">
        <f t="shared" si="30"/>
        <v>1.9389065664386403E-6</v>
      </c>
      <c r="V48" s="139">
        <f t="shared" si="30"/>
        <v>0</v>
      </c>
      <c r="W48" s="139">
        <f t="shared" si="30"/>
        <v>0</v>
      </c>
      <c r="X48" s="140">
        <f t="shared" si="30"/>
        <v>0</v>
      </c>
      <c r="Y48" s="140">
        <f t="shared" si="30"/>
        <v>0</v>
      </c>
      <c r="Z48" s="140">
        <f t="shared" si="30"/>
        <v>0</v>
      </c>
      <c r="AA48" s="140">
        <f t="shared" ref="AA48:AB48" si="61">+AA11/AA$33*100</f>
        <v>0</v>
      </c>
      <c r="AB48" s="140">
        <f t="shared" si="61"/>
        <v>0</v>
      </c>
      <c r="AC48" s="140">
        <f t="shared" ref="AC48" si="62">+AC11/AC$33*100</f>
        <v>0</v>
      </c>
      <c r="AD48" s="140">
        <f t="shared" ref="AD48:AE48" si="63">+AD11/AD$33*100</f>
        <v>0</v>
      </c>
      <c r="AE48" s="140">
        <f t="shared" si="63"/>
        <v>0</v>
      </c>
      <c r="AF48" s="140">
        <f t="shared" ref="AF48" si="64">+AF11/AF$33*100</f>
        <v>0</v>
      </c>
    </row>
    <row r="49" spans="1:32" ht="15" customHeight="1" x14ac:dyDescent="0.15">
      <c r="A49" s="3" t="s">
        <v>120</v>
      </c>
      <c r="B49" s="26" t="e">
        <f t="shared" si="51"/>
        <v>#DIV/0!</v>
      </c>
      <c r="C49" s="26" t="e">
        <f t="shared" si="52"/>
        <v>#DIV/0!</v>
      </c>
      <c r="D49" s="139">
        <f t="shared" si="52"/>
        <v>1.4310098011013337</v>
      </c>
      <c r="E49" s="139">
        <f t="shared" si="52"/>
        <v>1.201022782063579</v>
      </c>
      <c r="F49" s="139">
        <f t="shared" si="52"/>
        <v>1.0725167318328099</v>
      </c>
      <c r="G49" s="139">
        <f t="shared" si="52"/>
        <v>1.1463702684919452</v>
      </c>
      <c r="H49" s="139">
        <f t="shared" si="52"/>
        <v>1.2295491360653736</v>
      </c>
      <c r="I49" s="139">
        <f t="shared" si="52"/>
        <v>1.2346336512073783</v>
      </c>
      <c r="J49" s="139">
        <f t="shared" si="52"/>
        <v>1.0336315066130164</v>
      </c>
      <c r="K49" s="139">
        <f t="shared" si="52"/>
        <v>0.84647959783207982</v>
      </c>
      <c r="L49" s="139">
        <f t="shared" si="52"/>
        <v>0.8171421116442158</v>
      </c>
      <c r="M49" s="139">
        <f t="shared" si="52"/>
        <v>0.81924976107665948</v>
      </c>
      <c r="N49" s="139">
        <f t="shared" si="52"/>
        <v>0.83018831913035807</v>
      </c>
      <c r="O49" s="139">
        <f t="shared" si="52"/>
        <v>0.75084707878765722</v>
      </c>
      <c r="P49" s="139">
        <f t="shared" si="52"/>
        <v>0.8052565437468816</v>
      </c>
      <c r="Q49" s="139">
        <f t="shared" si="30"/>
        <v>0.8697348848930555</v>
      </c>
      <c r="R49" s="139">
        <f t="shared" si="30"/>
        <v>0.90391242467427346</v>
      </c>
      <c r="S49" s="139">
        <f t="shared" si="30"/>
        <v>0.90478650266868055</v>
      </c>
      <c r="T49" s="139">
        <f t="shared" si="30"/>
        <v>0.94523727815391667</v>
      </c>
      <c r="U49" s="139">
        <f t="shared" si="30"/>
        <v>0.78377001807119084</v>
      </c>
      <c r="V49" s="139">
        <f t="shared" si="30"/>
        <v>0.42229440379243322</v>
      </c>
      <c r="W49" s="139">
        <f t="shared" si="30"/>
        <v>0.35159722954467865</v>
      </c>
      <c r="X49" s="140">
        <f t="shared" si="30"/>
        <v>0.24259169827723048</v>
      </c>
      <c r="Y49" s="140">
        <f t="shared" si="30"/>
        <v>0.34515709592733507</v>
      </c>
      <c r="Z49" s="140">
        <f t="shared" si="30"/>
        <v>0.27012294254282837</v>
      </c>
      <c r="AA49" s="140">
        <f t="shared" ref="AA49:AB49" si="65">+AA12/AA$33*100</f>
        <v>0.12741797284156223</v>
      </c>
      <c r="AB49" s="140">
        <f t="shared" si="65"/>
        <v>0.19245862426516197</v>
      </c>
      <c r="AC49" s="140">
        <f t="shared" ref="AC49" si="66">+AC12/AC$33*100</f>
        <v>0.21034079047168577</v>
      </c>
      <c r="AD49" s="140">
        <f t="shared" ref="AD49:AE49" si="67">+AD12/AD$33*100</f>
        <v>0.24831803264459279</v>
      </c>
      <c r="AE49" s="140">
        <f t="shared" si="67"/>
        <v>0.34065449519199636</v>
      </c>
      <c r="AF49" s="140">
        <f t="shared" ref="AF49" si="68">+AF12/AF$33*100</f>
        <v>0.12757617693657797</v>
      </c>
    </row>
    <row r="50" spans="1:32" ht="15" customHeight="1" x14ac:dyDescent="0.15">
      <c r="A50" s="3" t="s">
        <v>121</v>
      </c>
      <c r="B50" s="26" t="e">
        <f t="shared" si="51"/>
        <v>#DIV/0!</v>
      </c>
      <c r="C50" s="26" t="e">
        <f t="shared" si="52"/>
        <v>#DIV/0!</v>
      </c>
      <c r="D50" s="139">
        <f t="shared" si="52"/>
        <v>0</v>
      </c>
      <c r="E50" s="139">
        <f t="shared" si="52"/>
        <v>0</v>
      </c>
      <c r="F50" s="139">
        <f t="shared" si="52"/>
        <v>0</v>
      </c>
      <c r="G50" s="139">
        <f t="shared" si="52"/>
        <v>0</v>
      </c>
      <c r="H50" s="139">
        <f t="shared" si="52"/>
        <v>0</v>
      </c>
      <c r="I50" s="139">
        <f t="shared" si="52"/>
        <v>0</v>
      </c>
      <c r="J50" s="139">
        <f t="shared" si="52"/>
        <v>0</v>
      </c>
      <c r="K50" s="139">
        <f t="shared" si="52"/>
        <v>0</v>
      </c>
      <c r="L50" s="139">
        <f t="shared" si="52"/>
        <v>0</v>
      </c>
      <c r="M50" s="139">
        <f t="shared" si="52"/>
        <v>0</v>
      </c>
      <c r="N50" s="139">
        <f t="shared" si="52"/>
        <v>0</v>
      </c>
      <c r="O50" s="139">
        <f t="shared" si="52"/>
        <v>0</v>
      </c>
      <c r="P50" s="139">
        <f t="shared" si="52"/>
        <v>0</v>
      </c>
      <c r="Q50" s="139">
        <f t="shared" si="30"/>
        <v>1.8452584359172469E-6</v>
      </c>
      <c r="R50" s="139">
        <f t="shared" si="30"/>
        <v>1.8534303567056459E-6</v>
      </c>
      <c r="S50" s="139">
        <f t="shared" si="30"/>
        <v>1.9229991895327617E-6</v>
      </c>
      <c r="T50" s="139">
        <f t="shared" si="30"/>
        <v>0</v>
      </c>
      <c r="U50" s="139">
        <f t="shared" si="30"/>
        <v>0</v>
      </c>
      <c r="V50" s="139">
        <f t="shared" si="30"/>
        <v>0</v>
      </c>
      <c r="W50" s="139">
        <f t="shared" si="30"/>
        <v>0</v>
      </c>
      <c r="X50" s="140">
        <f t="shared" si="30"/>
        <v>0</v>
      </c>
      <c r="Y50" s="140">
        <f t="shared" si="30"/>
        <v>0</v>
      </c>
      <c r="Z50" s="140">
        <f t="shared" si="30"/>
        <v>0</v>
      </c>
      <c r="AA50" s="140">
        <f t="shared" ref="AA50:AB50" si="69">+AA13/AA$33*100</f>
        <v>0</v>
      </c>
      <c r="AB50" s="140">
        <f t="shared" si="69"/>
        <v>0</v>
      </c>
      <c r="AC50" s="140">
        <f t="shared" ref="AC50" si="70">+AC13/AC$33*100</f>
        <v>0</v>
      </c>
      <c r="AD50" s="140">
        <f t="shared" ref="AD50:AE50" si="71">+AD13/AD$33*100</f>
        <v>0</v>
      </c>
      <c r="AE50" s="140">
        <f t="shared" si="71"/>
        <v>0</v>
      </c>
      <c r="AF50" s="140">
        <f t="shared" ref="AF50" si="72">+AF13/AF$33*100</f>
        <v>4.0140123392352262E-2</v>
      </c>
    </row>
    <row r="51" spans="1:32" ht="15" customHeight="1" x14ac:dyDescent="0.15">
      <c r="A51" s="3" t="s">
        <v>122</v>
      </c>
      <c r="B51" s="26" t="e">
        <f t="shared" si="51"/>
        <v>#DIV/0!</v>
      </c>
      <c r="C51" s="26" t="e">
        <f t="shared" si="52"/>
        <v>#DIV/0!</v>
      </c>
      <c r="D51" s="139">
        <f t="shared" si="52"/>
        <v>0</v>
      </c>
      <c r="E51" s="139">
        <f t="shared" si="52"/>
        <v>0</v>
      </c>
      <c r="F51" s="139">
        <f t="shared" si="52"/>
        <v>0</v>
      </c>
      <c r="G51" s="139">
        <f t="shared" si="52"/>
        <v>0</v>
      </c>
      <c r="H51" s="139">
        <f t="shared" si="52"/>
        <v>0</v>
      </c>
      <c r="I51" s="139">
        <f t="shared" si="52"/>
        <v>0</v>
      </c>
      <c r="J51" s="139">
        <f t="shared" si="52"/>
        <v>0</v>
      </c>
      <c r="K51" s="139">
        <f t="shared" si="52"/>
        <v>0</v>
      </c>
      <c r="L51" s="139">
        <f t="shared" si="52"/>
        <v>0.82502883209367683</v>
      </c>
      <c r="M51" s="139">
        <f t="shared" si="52"/>
        <v>1.1416677750596722</v>
      </c>
      <c r="N51" s="139">
        <f t="shared" si="52"/>
        <v>1.1463240145779974</v>
      </c>
      <c r="O51" s="139">
        <f t="shared" si="52"/>
        <v>1.1115958057724176</v>
      </c>
      <c r="P51" s="139">
        <f t="shared" si="52"/>
        <v>1.043276677454033</v>
      </c>
      <c r="Q51" s="139">
        <f t="shared" si="30"/>
        <v>1.1132979268835168</v>
      </c>
      <c r="R51" s="139">
        <f t="shared" si="30"/>
        <v>1.1040884634895534</v>
      </c>
      <c r="S51" s="139">
        <f t="shared" si="30"/>
        <v>0.90413460594342898</v>
      </c>
      <c r="T51" s="139">
        <f t="shared" si="30"/>
        <v>0.24081615219054392</v>
      </c>
      <c r="U51" s="139">
        <f t="shared" si="30"/>
        <v>0.5081234271468752</v>
      </c>
      <c r="V51" s="139">
        <f t="shared" si="30"/>
        <v>0.47106343528200917</v>
      </c>
      <c r="W51" s="139">
        <f t="shared" si="30"/>
        <v>0.46452820293480973</v>
      </c>
      <c r="X51" s="140">
        <f t="shared" si="30"/>
        <v>0.40416251022990002</v>
      </c>
      <c r="Y51" s="140">
        <f t="shared" si="30"/>
        <v>0.16252565275053929</v>
      </c>
      <c r="Z51" s="140">
        <f t="shared" si="30"/>
        <v>0.14732376465188179</v>
      </c>
      <c r="AA51" s="140">
        <f t="shared" ref="AA51:AB51" si="73">+AA14/AA$33*100</f>
        <v>0.14333091055403208</v>
      </c>
      <c r="AB51" s="140">
        <f t="shared" si="73"/>
        <v>0.14316070448538484</v>
      </c>
      <c r="AC51" s="140">
        <f t="shared" ref="AC51" si="74">+AC14/AC$33*100</f>
        <v>0.15856257604184848</v>
      </c>
      <c r="AD51" s="140">
        <f t="shared" ref="AD51:AE51" si="75">+AD14/AD$33*100</f>
        <v>0.17348559124491103</v>
      </c>
      <c r="AE51" s="140">
        <f t="shared" si="75"/>
        <v>0.2080002676564289</v>
      </c>
      <c r="AF51" s="140">
        <f t="shared" ref="AF51" si="76">+AF14/AF$33*100</f>
        <v>0.41347574289304756</v>
      </c>
    </row>
    <row r="52" spans="1:32" ht="15" customHeight="1" x14ac:dyDescent="0.15">
      <c r="A52" s="3" t="s">
        <v>123</v>
      </c>
      <c r="B52" s="26" t="e">
        <f t="shared" si="51"/>
        <v>#DIV/0!</v>
      </c>
      <c r="C52" s="26" t="e">
        <f t="shared" si="52"/>
        <v>#DIV/0!</v>
      </c>
      <c r="D52" s="139">
        <f t="shared" si="52"/>
        <v>16.2310644371764</v>
      </c>
      <c r="E52" s="139">
        <f t="shared" si="52"/>
        <v>16.524951964097124</v>
      </c>
      <c r="F52" s="139">
        <f t="shared" si="52"/>
        <v>16.339467316746024</v>
      </c>
      <c r="G52" s="139">
        <f t="shared" si="52"/>
        <v>16.805459937193227</v>
      </c>
      <c r="H52" s="139">
        <f t="shared" si="52"/>
        <v>17.816442917763464</v>
      </c>
      <c r="I52" s="139">
        <f t="shared" si="52"/>
        <v>18.581997572763417</v>
      </c>
      <c r="J52" s="139">
        <f t="shared" si="52"/>
        <v>19.251886648051215</v>
      </c>
      <c r="K52" s="139">
        <f t="shared" si="52"/>
        <v>19.406683917739475</v>
      </c>
      <c r="L52" s="139">
        <f t="shared" si="52"/>
        <v>20.769298879499161</v>
      </c>
      <c r="M52" s="139">
        <f t="shared" si="52"/>
        <v>22.788545648813241</v>
      </c>
      <c r="N52" s="139">
        <f t="shared" si="52"/>
        <v>20.286451674781318</v>
      </c>
      <c r="O52" s="139">
        <f t="shared" si="52"/>
        <v>18.689490478849663</v>
      </c>
      <c r="P52" s="139">
        <f t="shared" si="52"/>
        <v>14.981708382657885</v>
      </c>
      <c r="Q52" s="139">
        <f t="shared" si="30"/>
        <v>16.13387504954288</v>
      </c>
      <c r="R52" s="139">
        <f t="shared" si="30"/>
        <v>16.726719663654286</v>
      </c>
      <c r="S52" s="139">
        <f t="shared" si="30"/>
        <v>16.230474683504141</v>
      </c>
      <c r="T52" s="139">
        <f t="shared" si="30"/>
        <v>16.177563938319778</v>
      </c>
      <c r="U52" s="139">
        <f t="shared" si="30"/>
        <v>17.831722337876922</v>
      </c>
      <c r="V52" s="139">
        <f t="shared" si="30"/>
        <v>16.404401270147186</v>
      </c>
      <c r="W52" s="139">
        <f t="shared" si="30"/>
        <v>18.830752764061415</v>
      </c>
      <c r="X52" s="140">
        <f t="shared" si="30"/>
        <v>18.564668262561057</v>
      </c>
      <c r="Y52" s="140">
        <f t="shared" si="30"/>
        <v>18.675827962689535</v>
      </c>
      <c r="Z52" s="140">
        <f t="shared" si="30"/>
        <v>17.386883435241909</v>
      </c>
      <c r="AA52" s="140">
        <f t="shared" ref="AA52:AB52" si="77">+AA15/AA$33*100</f>
        <v>16.456901680316093</v>
      </c>
      <c r="AB52" s="140">
        <f t="shared" si="77"/>
        <v>16.065711222175334</v>
      </c>
      <c r="AC52" s="140">
        <f t="shared" ref="AC52" si="78">+AC15/AC$33*100</f>
        <v>15.804674061716234</v>
      </c>
      <c r="AD52" s="140">
        <f t="shared" ref="AD52:AE52" si="79">+AD15/AD$33*100</f>
        <v>14.793820463864627</v>
      </c>
      <c r="AE52" s="140">
        <f t="shared" si="79"/>
        <v>14.961797662913071</v>
      </c>
      <c r="AF52" s="140">
        <f t="shared" ref="AF52" si="80">+AF15/AF$33*100</f>
        <v>13.183249125399918</v>
      </c>
    </row>
    <row r="53" spans="1:32" ht="15" customHeight="1" x14ac:dyDescent="0.15">
      <c r="A53" s="3" t="s">
        <v>124</v>
      </c>
      <c r="B53" s="26" t="e">
        <f t="shared" si="51"/>
        <v>#DIV/0!</v>
      </c>
      <c r="C53" s="26" t="e">
        <f t="shared" si="52"/>
        <v>#DIV/0!</v>
      </c>
      <c r="D53" s="139">
        <f t="shared" si="52"/>
        <v>14.152429620136781</v>
      </c>
      <c r="E53" s="139">
        <f t="shared" si="52"/>
        <v>14.479305582115739</v>
      </c>
      <c r="F53" s="139">
        <f t="shared" si="52"/>
        <v>0</v>
      </c>
      <c r="G53" s="139">
        <f t="shared" si="52"/>
        <v>0</v>
      </c>
      <c r="H53" s="139">
        <f t="shared" si="52"/>
        <v>0</v>
      </c>
      <c r="I53" s="139">
        <f t="shared" si="52"/>
        <v>0</v>
      </c>
      <c r="J53" s="139">
        <f t="shared" si="52"/>
        <v>17.008978983993316</v>
      </c>
      <c r="K53" s="139">
        <f t="shared" si="52"/>
        <v>17.116899830839483</v>
      </c>
      <c r="L53" s="139">
        <f t="shared" si="52"/>
        <v>18.289205309857152</v>
      </c>
      <c r="M53" s="139">
        <f t="shared" si="52"/>
        <v>19.984647891510139</v>
      </c>
      <c r="N53" s="139">
        <f t="shared" si="52"/>
        <v>17.624233760813141</v>
      </c>
      <c r="O53" s="139">
        <f t="shared" si="52"/>
        <v>16.039639138490877</v>
      </c>
      <c r="P53" s="139">
        <f t="shared" si="52"/>
        <v>12.650026515341583</v>
      </c>
      <c r="Q53" s="139">
        <f t="shared" si="30"/>
        <v>13.768069208853381</v>
      </c>
      <c r="R53" s="139">
        <f t="shared" si="30"/>
        <v>14.562546880204085</v>
      </c>
      <c r="S53" s="139">
        <f t="shared" si="30"/>
        <v>14.140288021434211</v>
      </c>
      <c r="T53" s="139">
        <f t="shared" si="30"/>
        <v>13.912299122316741</v>
      </c>
      <c r="U53" s="139">
        <f t="shared" si="30"/>
        <v>15.504943329541931</v>
      </c>
      <c r="V53" s="139">
        <f t="shared" si="30"/>
        <v>14.065516990277382</v>
      </c>
      <c r="W53" s="139">
        <f t="shared" si="30"/>
        <v>16.70287515966621</v>
      </c>
      <c r="X53" s="140">
        <f t="shared" si="30"/>
        <v>16.318551869397123</v>
      </c>
      <c r="Y53" s="140">
        <f t="shared" si="30"/>
        <v>16.501008918782826</v>
      </c>
      <c r="Z53" s="140">
        <f t="shared" si="30"/>
        <v>15.244272230110914</v>
      </c>
      <c r="AA53" s="140">
        <f t="shared" ref="AA53:AB53" si="81">+AA16/AA$33*100</f>
        <v>14.352239614123866</v>
      </c>
      <c r="AB53" s="140">
        <f t="shared" si="81"/>
        <v>13.788435686733589</v>
      </c>
      <c r="AC53" s="140">
        <f t="shared" ref="AC53" si="82">+AC16/AC$33*100</f>
        <v>13.920278149712729</v>
      </c>
      <c r="AD53" s="140">
        <f t="shared" ref="AD53:AE53" si="83">+AD16/AD$33*100</f>
        <v>12.991897967634774</v>
      </c>
      <c r="AE53" s="140">
        <f t="shared" si="83"/>
        <v>13.165489083817929</v>
      </c>
      <c r="AF53" s="140">
        <f t="shared" ref="AF53" si="84">+AF16/AF$33*100</f>
        <v>10.449466110541019</v>
      </c>
    </row>
    <row r="54" spans="1:32" ht="15" customHeight="1" x14ac:dyDescent="0.15">
      <c r="A54" s="3" t="s">
        <v>125</v>
      </c>
      <c r="B54" s="26" t="e">
        <f t="shared" si="51"/>
        <v>#DIV/0!</v>
      </c>
      <c r="C54" s="26" t="e">
        <f t="shared" si="52"/>
        <v>#DIV/0!</v>
      </c>
      <c r="D54" s="139">
        <f t="shared" si="52"/>
        <v>2.0786348170396174</v>
      </c>
      <c r="E54" s="139">
        <f t="shared" si="52"/>
        <v>2.0456463819813826</v>
      </c>
      <c r="F54" s="139">
        <f t="shared" si="52"/>
        <v>0</v>
      </c>
      <c r="G54" s="139">
        <f t="shared" si="52"/>
        <v>0</v>
      </c>
      <c r="H54" s="139">
        <f t="shared" si="52"/>
        <v>0</v>
      </c>
      <c r="I54" s="139">
        <f t="shared" si="52"/>
        <v>0</v>
      </c>
      <c r="J54" s="139">
        <f t="shared" si="52"/>
        <v>2.2429076640579004</v>
      </c>
      <c r="K54" s="139">
        <f t="shared" si="52"/>
        <v>2.2897840868999939</v>
      </c>
      <c r="L54" s="139">
        <f t="shared" si="52"/>
        <v>2.4800935696420114</v>
      </c>
      <c r="M54" s="139">
        <f t="shared" si="52"/>
        <v>2.803897757303103</v>
      </c>
      <c r="N54" s="139">
        <f t="shared" si="52"/>
        <v>2.6622179139681745</v>
      </c>
      <c r="O54" s="139">
        <f t="shared" si="52"/>
        <v>2.6498513403587847</v>
      </c>
      <c r="P54" s="139">
        <f t="shared" si="52"/>
        <v>2.3316818673163033</v>
      </c>
      <c r="Q54" s="139">
        <f t="shared" si="30"/>
        <v>2.3658058406895024</v>
      </c>
      <c r="R54" s="139">
        <f t="shared" si="30"/>
        <v>2.1641727834502014</v>
      </c>
      <c r="S54" s="139">
        <f t="shared" si="30"/>
        <v>2.0901866620699296</v>
      </c>
      <c r="T54" s="139">
        <f t="shared" si="30"/>
        <v>2.2652648160030364</v>
      </c>
      <c r="U54" s="139">
        <f t="shared" si="30"/>
        <v>2.3267790083349911</v>
      </c>
      <c r="V54" s="139">
        <f t="shared" si="30"/>
        <v>2.3388842798698044</v>
      </c>
      <c r="W54" s="139">
        <f t="shared" si="30"/>
        <v>2.127877604395207</v>
      </c>
      <c r="X54" s="140">
        <f t="shared" si="30"/>
        <v>2.0800800601890899</v>
      </c>
      <c r="Y54" s="140">
        <f t="shared" si="30"/>
        <v>2.1716275222691008</v>
      </c>
      <c r="Z54" s="140">
        <f t="shared" si="30"/>
        <v>2.1353126264995632</v>
      </c>
      <c r="AA54" s="140">
        <f t="shared" ref="AA54:AB54" si="85">+AA17/AA$33*100</f>
        <v>2.0940771080798992</v>
      </c>
      <c r="AB54" s="140">
        <f t="shared" si="85"/>
        <v>2.2744814421351087</v>
      </c>
      <c r="AC54" s="140">
        <f t="shared" ref="AC54" si="86">+AC17/AC$33*100</f>
        <v>1.8810955431725742</v>
      </c>
      <c r="AD54" s="140">
        <f t="shared" ref="AD54:AE54" si="87">+AD17/AD$33*100</f>
        <v>1.7986559053266491</v>
      </c>
      <c r="AE54" s="140">
        <f t="shared" si="87"/>
        <v>1.7963085790951423</v>
      </c>
      <c r="AF54" s="140">
        <f t="shared" ref="AF54" si="88">+AF17/AF$33*100</f>
        <v>2.7318200587550692</v>
      </c>
    </row>
    <row r="55" spans="1:32" ht="15" customHeight="1" x14ac:dyDescent="0.15">
      <c r="A55" s="3" t="s">
        <v>276</v>
      </c>
      <c r="B55" s="26"/>
      <c r="C55" s="26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40">
        <f t="shared" si="30"/>
        <v>0.16603633297484513</v>
      </c>
      <c r="Y55" s="140">
        <f t="shared" si="30"/>
        <v>3.1915216376093877E-3</v>
      </c>
      <c r="Z55" s="140">
        <f t="shared" si="30"/>
        <v>7.2985786314323838E-3</v>
      </c>
      <c r="AA55" s="140">
        <f t="shared" ref="AA55:AB55" si="89">+AA18/AA$33*100</f>
        <v>1.0584958112328562E-2</v>
      </c>
      <c r="AB55" s="140">
        <f t="shared" si="89"/>
        <v>2.7940933066365557E-3</v>
      </c>
      <c r="AC55" s="140">
        <f t="shared" ref="AC55" si="90">+AC18/AC$33*100</f>
        <v>3.3003688309304353E-3</v>
      </c>
      <c r="AD55" s="140">
        <f t="shared" ref="AD55:AE55" si="91">+AD18/AD$33*100</f>
        <v>3.2665909032042672E-3</v>
      </c>
      <c r="AE55" s="140">
        <f t="shared" si="91"/>
        <v>0</v>
      </c>
      <c r="AF55" s="140">
        <f t="shared" ref="AF55" si="92">+AF18/AF$33*100</f>
        <v>1.9629561038299707E-3</v>
      </c>
    </row>
    <row r="56" spans="1:32" ht="15" customHeight="1" x14ac:dyDescent="0.15">
      <c r="A56" s="3" t="s">
        <v>126</v>
      </c>
      <c r="B56" s="26" t="e">
        <f t="shared" ref="B56:B67" si="93">+B19/$B$33*100</f>
        <v>#DIV/0!</v>
      </c>
      <c r="C56" s="26" t="e">
        <f t="shared" ref="C56:W68" si="94">+C19/C$33*100</f>
        <v>#DIV/0!</v>
      </c>
      <c r="D56" s="139">
        <f t="shared" si="94"/>
        <v>8.9080896186798458E-2</v>
      </c>
      <c r="E56" s="139">
        <f t="shared" si="94"/>
        <v>7.9427085284981339E-2</v>
      </c>
      <c r="F56" s="139">
        <f t="shared" si="94"/>
        <v>8.1185652782769221E-2</v>
      </c>
      <c r="G56" s="139">
        <f t="shared" si="94"/>
        <v>7.8362179298098189E-2</v>
      </c>
      <c r="H56" s="139">
        <f t="shared" si="94"/>
        <v>7.7417685214352758E-2</v>
      </c>
      <c r="I56" s="139">
        <f t="shared" si="94"/>
        <v>7.767860564850973E-2</v>
      </c>
      <c r="J56" s="139">
        <f t="shared" si="94"/>
        <v>7.4600672024346823E-2</v>
      </c>
      <c r="K56" s="139">
        <f t="shared" si="94"/>
        <v>6.5586207624687157E-2</v>
      </c>
      <c r="L56" s="139">
        <f t="shared" si="94"/>
        <v>6.0999474804065534E-2</v>
      </c>
      <c r="M56" s="139">
        <f t="shared" si="94"/>
        <v>5.3794511389093733E-2</v>
      </c>
      <c r="N56" s="139">
        <f t="shared" si="94"/>
        <v>5.360239412355735E-2</v>
      </c>
      <c r="O56" s="139">
        <f t="shared" si="94"/>
        <v>5.2666105803199623E-2</v>
      </c>
      <c r="P56" s="139">
        <f t="shared" si="94"/>
        <v>5.2661073873066636E-2</v>
      </c>
      <c r="Q56" s="139">
        <f t="shared" si="94"/>
        <v>5.880469583581082E-2</v>
      </c>
      <c r="R56" s="139">
        <f t="shared" si="94"/>
        <v>6.0831437737436017E-2</v>
      </c>
      <c r="S56" s="139">
        <f t="shared" si="94"/>
        <v>6.4943528628900418E-2</v>
      </c>
      <c r="T56" s="139">
        <f t="shared" si="94"/>
        <v>6.338452527281932E-2</v>
      </c>
      <c r="U56" s="139">
        <f t="shared" si="94"/>
        <v>5.6055727742307535E-2</v>
      </c>
      <c r="V56" s="139">
        <f t="shared" si="94"/>
        <v>4.8136477989002099E-2</v>
      </c>
      <c r="W56" s="139">
        <f t="shared" si="94"/>
        <v>4.2969163950191139E-2</v>
      </c>
      <c r="X56" s="140">
        <f t="shared" si="30"/>
        <v>3.8864427704912302E-2</v>
      </c>
      <c r="Y56" s="140">
        <f t="shared" si="30"/>
        <v>3.942683263937502E-2</v>
      </c>
      <c r="Z56" s="140">
        <f t="shared" si="30"/>
        <v>3.5682762777414855E-2</v>
      </c>
      <c r="AA56" s="140">
        <f t="shared" ref="AA56:AB56" si="95">+AA19/AA$33*100</f>
        <v>3.0743471084089678E-2</v>
      </c>
      <c r="AB56" s="140">
        <f t="shared" si="95"/>
        <v>3.0148366212533938E-2</v>
      </c>
      <c r="AC56" s="140">
        <f t="shared" ref="AC56" si="96">+AC19/AC$33*100</f>
        <v>2.9315484640902893E-2</v>
      </c>
      <c r="AD56" s="140">
        <f t="shared" ref="AD56:AE56" si="97">+AD19/AD$33*100</f>
        <v>2.8549974428741576E-2</v>
      </c>
      <c r="AE56" s="140">
        <f t="shared" si="97"/>
        <v>2.6601977154497729E-2</v>
      </c>
      <c r="AF56" s="140">
        <f t="shared" ref="AF56" si="98">+AF19/AF$33*100</f>
        <v>2.1367608951250179E-2</v>
      </c>
    </row>
    <row r="57" spans="1:32" ht="15" customHeight="1" x14ac:dyDescent="0.15">
      <c r="A57" s="3" t="s">
        <v>127</v>
      </c>
      <c r="B57" s="26" t="e">
        <f t="shared" si="93"/>
        <v>#DIV/0!</v>
      </c>
      <c r="C57" s="26" t="e">
        <f t="shared" si="94"/>
        <v>#DIV/0!</v>
      </c>
      <c r="D57" s="139">
        <f t="shared" si="94"/>
        <v>0.43421917342994726</v>
      </c>
      <c r="E57" s="139">
        <f t="shared" si="94"/>
        <v>0.50978249302232337</v>
      </c>
      <c r="F57" s="139">
        <f t="shared" si="94"/>
        <v>0.7646639268396731</v>
      </c>
      <c r="G57" s="139">
        <f t="shared" si="94"/>
        <v>0.94914179373762797</v>
      </c>
      <c r="H57" s="139">
        <f t="shared" si="94"/>
        <v>1.0637601931361098</v>
      </c>
      <c r="I57" s="139">
        <f t="shared" si="94"/>
        <v>0.59136869043617346</v>
      </c>
      <c r="J57" s="139">
        <f t="shared" si="94"/>
        <v>0.59680721636922029</v>
      </c>
      <c r="K57" s="139">
        <f t="shared" si="94"/>
        <v>0.73535360197272115</v>
      </c>
      <c r="L57" s="139">
        <f t="shared" si="94"/>
        <v>0.66475112144691229</v>
      </c>
      <c r="M57" s="139">
        <f t="shared" si="94"/>
        <v>0.43823599309898603</v>
      </c>
      <c r="N57" s="139">
        <f t="shared" si="94"/>
        <v>0.6136796158985971</v>
      </c>
      <c r="O57" s="139">
        <f t="shared" si="94"/>
        <v>0.73067939101358592</v>
      </c>
      <c r="P57" s="139">
        <f t="shared" si="94"/>
        <v>0.38336238753874152</v>
      </c>
      <c r="Q57" s="139">
        <f t="shared" si="94"/>
        <v>0.4464731953792293</v>
      </c>
      <c r="R57" s="139">
        <f t="shared" si="94"/>
        <v>0.46388581682807262</v>
      </c>
      <c r="S57" s="139">
        <f t="shared" si="94"/>
        <v>0.5693846760271345</v>
      </c>
      <c r="T57" s="139">
        <f t="shared" si="94"/>
        <v>0.55275849591077275</v>
      </c>
      <c r="U57" s="139">
        <f t="shared" si="94"/>
        <v>0.59350899451969996</v>
      </c>
      <c r="V57" s="139">
        <f t="shared" si="94"/>
        <v>0.51894014463344218</v>
      </c>
      <c r="W57" s="139">
        <f t="shared" si="94"/>
        <v>0.46812106377186125</v>
      </c>
      <c r="X57" s="140">
        <f t="shared" ref="X57:Z69" si="99">+X20/X$33*100</f>
        <v>0.5452989477783603</v>
      </c>
      <c r="Y57" s="140">
        <f t="shared" si="99"/>
        <v>0.55334777248821754</v>
      </c>
      <c r="Z57" s="140">
        <f t="shared" si="99"/>
        <v>0.53279475905182228</v>
      </c>
      <c r="AA57" s="140">
        <f t="shared" ref="AA57:AB57" si="100">+AA20/AA$33*100</f>
        <v>0.47194133362676582</v>
      </c>
      <c r="AB57" s="140">
        <f t="shared" si="100"/>
        <v>0.48814528853367178</v>
      </c>
      <c r="AC57" s="140">
        <f t="shared" ref="AC57" si="101">+AC20/AC$33*100</f>
        <v>0.41528660217310354</v>
      </c>
      <c r="AD57" s="140">
        <f t="shared" ref="AD57:AE57" si="102">+AD20/AD$33*100</f>
        <v>0.3848188397240484</v>
      </c>
      <c r="AE57" s="140">
        <f t="shared" si="102"/>
        <v>0.40415680128157827</v>
      </c>
      <c r="AF57" s="140">
        <f t="shared" ref="AF57" si="103">+AF20/AF$33*100</f>
        <v>0.28620565402689729</v>
      </c>
    </row>
    <row r="58" spans="1:32" ht="15" customHeight="1" x14ac:dyDescent="0.15">
      <c r="A58" s="3" t="s">
        <v>128</v>
      </c>
      <c r="B58" s="26" t="e">
        <f t="shared" si="93"/>
        <v>#DIV/0!</v>
      </c>
      <c r="C58" s="26" t="e">
        <f t="shared" si="94"/>
        <v>#DIV/0!</v>
      </c>
      <c r="D58" s="139">
        <f t="shared" si="94"/>
        <v>1.1619620245749667</v>
      </c>
      <c r="E58" s="139">
        <f t="shared" si="94"/>
        <v>1.0782364375779663</v>
      </c>
      <c r="F58" s="139">
        <f t="shared" si="94"/>
        <v>1.1629420690508672</v>
      </c>
      <c r="G58" s="139">
        <f t="shared" si="94"/>
        <v>1.2088322084786531</v>
      </c>
      <c r="H58" s="139">
        <f t="shared" si="94"/>
        <v>1.332090388902444</v>
      </c>
      <c r="I58" s="139">
        <f t="shared" si="94"/>
        <v>1.3642726486814314</v>
      </c>
      <c r="J58" s="139">
        <f t="shared" si="94"/>
        <v>1.3437101015676924</v>
      </c>
      <c r="K58" s="139">
        <f t="shared" si="94"/>
        <v>1.2162739904015769</v>
      </c>
      <c r="L58" s="139">
        <f t="shared" si="94"/>
        <v>1.1595053091049305</v>
      </c>
      <c r="M58" s="139">
        <f t="shared" si="94"/>
        <v>1.3723385980095839</v>
      </c>
      <c r="N58" s="139">
        <f t="shared" si="94"/>
        <v>1.205223142235506</v>
      </c>
      <c r="O58" s="139">
        <f t="shared" si="94"/>
        <v>1.2748409443500535</v>
      </c>
      <c r="P58" s="139">
        <f t="shared" si="94"/>
        <v>1.2828907512320404</v>
      </c>
      <c r="Q58" s="139">
        <f t="shared" si="94"/>
        <v>1.4844329108411165</v>
      </c>
      <c r="R58" s="139">
        <f t="shared" si="94"/>
        <v>1.4766057240231079</v>
      </c>
      <c r="S58" s="139">
        <f t="shared" si="94"/>
        <v>1.4749288403764909</v>
      </c>
      <c r="T58" s="139">
        <f t="shared" si="94"/>
        <v>1.3922935345297018</v>
      </c>
      <c r="U58" s="139">
        <f t="shared" si="94"/>
        <v>1.7096269871441381</v>
      </c>
      <c r="V58" s="139">
        <f t="shared" si="94"/>
        <v>1.1726749100251683</v>
      </c>
      <c r="W58" s="139">
        <f t="shared" si="94"/>
        <v>1.1188330308819752</v>
      </c>
      <c r="X58" s="140">
        <f t="shared" si="99"/>
        <v>0.99981200688478811</v>
      </c>
      <c r="Y58" s="140">
        <f t="shared" si="99"/>
        <v>1.0402052455626787</v>
      </c>
      <c r="Z58" s="140">
        <f t="shared" si="99"/>
        <v>0.90469643985168491</v>
      </c>
      <c r="AA58" s="140">
        <f t="shared" ref="AA58:AB58" si="104">+AA21/AA$33*100</f>
        <v>0.82570932586394152</v>
      </c>
      <c r="AB58" s="140">
        <f t="shared" si="104"/>
        <v>0.81968356488464222</v>
      </c>
      <c r="AC58" s="140">
        <f t="shared" ref="AC58" si="105">+AC21/AC$33*100</f>
        <v>0.85992641611137743</v>
      </c>
      <c r="AD58" s="140">
        <f t="shared" ref="AD58:AE58" si="106">+AD21/AD$33*100</f>
        <v>0.7455388673131369</v>
      </c>
      <c r="AE58" s="140">
        <f t="shared" si="106"/>
        <v>0.76408136333685106</v>
      </c>
      <c r="AF58" s="140">
        <f t="shared" ref="AF58" si="107">+AF21/AF$33*100</f>
        <v>0.58211696152174852</v>
      </c>
    </row>
    <row r="59" spans="1:32" ht="15" customHeight="1" x14ac:dyDescent="0.15">
      <c r="A59" s="151" t="s">
        <v>129</v>
      </c>
      <c r="B59" s="26" t="e">
        <f t="shared" si="93"/>
        <v>#DIV/0!</v>
      </c>
      <c r="C59" s="26" t="e">
        <f t="shared" si="94"/>
        <v>#DIV/0!</v>
      </c>
      <c r="D59" s="139">
        <f t="shared" si="94"/>
        <v>0.13450244553356616</v>
      </c>
      <c r="E59" s="139">
        <f t="shared" si="94"/>
        <v>0.12653716442911003</v>
      </c>
      <c r="F59" s="139">
        <f t="shared" si="94"/>
        <v>0.13531129358109667</v>
      </c>
      <c r="G59" s="139">
        <f t="shared" si="94"/>
        <v>0.14239187809666867</v>
      </c>
      <c r="H59" s="139">
        <f t="shared" si="94"/>
        <v>0.15486677719755518</v>
      </c>
      <c r="I59" s="139">
        <f t="shared" si="94"/>
        <v>0.15660116821294726</v>
      </c>
      <c r="J59" s="139">
        <f t="shared" si="94"/>
        <v>0.15821819883210017</v>
      </c>
      <c r="K59" s="139">
        <f t="shared" si="94"/>
        <v>0.14820741544750751</v>
      </c>
      <c r="L59" s="139">
        <f t="shared" si="94"/>
        <v>0.14042173210341583</v>
      </c>
      <c r="M59" s="139">
        <f t="shared" si="94"/>
        <v>0.17173823150600531</v>
      </c>
      <c r="N59" s="139">
        <f t="shared" si="94"/>
        <v>0.1601824218371794</v>
      </c>
      <c r="O59" s="139">
        <f t="shared" si="94"/>
        <v>0.19383641767085238</v>
      </c>
      <c r="P59" s="139">
        <f t="shared" si="94"/>
        <v>0.18492674896600564</v>
      </c>
      <c r="Q59" s="139">
        <f t="shared" si="94"/>
        <v>0.21402599020673374</v>
      </c>
      <c r="R59" s="139">
        <f t="shared" si="94"/>
        <v>0.21421392033696848</v>
      </c>
      <c r="S59" s="139">
        <f t="shared" si="94"/>
        <v>0.21971227240006569</v>
      </c>
      <c r="T59" s="139">
        <f t="shared" si="94"/>
        <v>0.22597518409175127</v>
      </c>
      <c r="U59" s="139">
        <f t="shared" si="94"/>
        <v>0.22358307180230536</v>
      </c>
      <c r="V59" s="139">
        <f t="shared" si="94"/>
        <v>0.19417368296415177</v>
      </c>
      <c r="W59" s="139">
        <f t="shared" si="94"/>
        <v>0.20946477656892545</v>
      </c>
      <c r="X59" s="140">
        <f t="shared" si="99"/>
        <v>0.19630924843982533</v>
      </c>
      <c r="Y59" s="140">
        <f t="shared" si="99"/>
        <v>0.21246301774559251</v>
      </c>
      <c r="Z59" s="140">
        <f t="shared" si="99"/>
        <v>0.20294580586171837</v>
      </c>
      <c r="AA59" s="140">
        <f t="shared" ref="AA59:AB59" si="108">+AA22/AA$33*100</f>
        <v>0.76570905953741164</v>
      </c>
      <c r="AB59" s="140">
        <f t="shared" si="108"/>
        <v>0.73085497777879049</v>
      </c>
      <c r="AC59" s="140">
        <f t="shared" ref="AC59" si="109">+AC22/AC$33*100</f>
        <v>0.73558837812013311</v>
      </c>
      <c r="AD59" s="140">
        <f t="shared" ref="AD59:AE59" si="110">+AD22/AD$33*100</f>
        <v>0.75067702088292632</v>
      </c>
      <c r="AE59" s="140">
        <f t="shared" si="110"/>
        <v>0.79643839435161834</v>
      </c>
      <c r="AF59" s="140">
        <f t="shared" ref="AF59" si="111">+AF22/AF$33*100</f>
        <v>0.6852433557196389</v>
      </c>
    </row>
    <row r="60" spans="1:32" ht="15" customHeight="1" x14ac:dyDescent="0.15">
      <c r="A60" s="3" t="s">
        <v>130</v>
      </c>
      <c r="B60" s="26" t="e">
        <f t="shared" si="93"/>
        <v>#DIV/0!</v>
      </c>
      <c r="C60" s="26" t="e">
        <f t="shared" si="94"/>
        <v>#DIV/0!</v>
      </c>
      <c r="D60" s="139">
        <f t="shared" si="94"/>
        <v>4.9268355546734144</v>
      </c>
      <c r="E60" s="139">
        <f t="shared" si="94"/>
        <v>5.1157692769022347</v>
      </c>
      <c r="F60" s="139">
        <f t="shared" si="94"/>
        <v>5.696496680500605</v>
      </c>
      <c r="G60" s="139">
        <f t="shared" si="94"/>
        <v>7.2289561225158616</v>
      </c>
      <c r="H60" s="139">
        <f t="shared" si="94"/>
        <v>6.7112292999141179</v>
      </c>
      <c r="I60" s="139">
        <f t="shared" si="94"/>
        <v>6.2657761767191209</v>
      </c>
      <c r="J60" s="139">
        <f t="shared" si="94"/>
        <v>6.2152793585387425</v>
      </c>
      <c r="K60" s="139">
        <f t="shared" si="94"/>
        <v>7.5924785066596749</v>
      </c>
      <c r="L60" s="139">
        <f t="shared" si="94"/>
        <v>8.3828200188426347</v>
      </c>
      <c r="M60" s="139">
        <f t="shared" si="94"/>
        <v>5.2096711023155624</v>
      </c>
      <c r="N60" s="139">
        <f t="shared" si="94"/>
        <v>5.6192335482400866</v>
      </c>
      <c r="O60" s="139">
        <f t="shared" si="94"/>
        <v>5.3776869753145995</v>
      </c>
      <c r="P60" s="139">
        <f t="shared" si="94"/>
        <v>6.5209589836483701</v>
      </c>
      <c r="Q60" s="139">
        <f t="shared" si="94"/>
        <v>6.7162184986014148</v>
      </c>
      <c r="R60" s="139">
        <f t="shared" si="94"/>
        <v>6.6219915813486336</v>
      </c>
      <c r="S60" s="139">
        <f t="shared" si="94"/>
        <v>5.6807472897922473</v>
      </c>
      <c r="T60" s="139">
        <f t="shared" si="94"/>
        <v>5.8256263802144392</v>
      </c>
      <c r="U60" s="139">
        <f t="shared" si="94"/>
        <v>7.4169051053174302</v>
      </c>
      <c r="V60" s="139">
        <f t="shared" si="94"/>
        <v>12.655653072439707</v>
      </c>
      <c r="W60" s="139">
        <f t="shared" si="94"/>
        <v>10.917999698318463</v>
      </c>
      <c r="X60" s="140">
        <f t="shared" si="99"/>
        <v>10.873448245135512</v>
      </c>
      <c r="Y60" s="140">
        <f t="shared" si="99"/>
        <v>9.7168701668941377</v>
      </c>
      <c r="Z60" s="140">
        <f t="shared" si="99"/>
        <v>9.9218311565065846</v>
      </c>
      <c r="AA60" s="140">
        <f t="shared" ref="AA60:AB60" si="112">+AA23/AA$33*100</f>
        <v>10.029709318503013</v>
      </c>
      <c r="AB60" s="140">
        <f t="shared" si="112"/>
        <v>11.105140182800465</v>
      </c>
      <c r="AC60" s="140">
        <f t="shared" ref="AC60" si="113">+AC23/AC$33*100</f>
        <v>13.239732136814068</v>
      </c>
      <c r="AD60" s="140">
        <f t="shared" ref="AD60:AE60" si="114">+AD23/AD$33*100</f>
        <v>13.282462205595863</v>
      </c>
      <c r="AE60" s="140">
        <f t="shared" si="114"/>
        <v>12.62851438926344</v>
      </c>
      <c r="AF60" s="140">
        <f t="shared" ref="AF60" si="115">+AF23/AF$33*100</f>
        <v>12.683549703885078</v>
      </c>
    </row>
    <row r="61" spans="1:32" ht="15" customHeight="1" x14ac:dyDescent="0.15">
      <c r="A61" s="3" t="s">
        <v>131</v>
      </c>
      <c r="B61" s="26" t="e">
        <f t="shared" si="93"/>
        <v>#DIV/0!</v>
      </c>
      <c r="C61" s="26" t="e">
        <f t="shared" si="94"/>
        <v>#DIV/0!</v>
      </c>
      <c r="D61" s="139">
        <f t="shared" si="94"/>
        <v>4.5477008042914466</v>
      </c>
      <c r="E61" s="139">
        <f t="shared" si="94"/>
        <v>5.252878927955706</v>
      </c>
      <c r="F61" s="139">
        <f t="shared" si="94"/>
        <v>6.1496343958908026</v>
      </c>
      <c r="G61" s="139">
        <f t="shared" si="94"/>
        <v>4.0534220071456684</v>
      </c>
      <c r="H61" s="139">
        <f t="shared" si="94"/>
        <v>4.2291911543241971</v>
      </c>
      <c r="I61" s="139">
        <f t="shared" si="94"/>
        <v>5.0380694785295974</v>
      </c>
      <c r="J61" s="139">
        <f t="shared" si="94"/>
        <v>5.0921583284620846</v>
      </c>
      <c r="K61" s="139">
        <f t="shared" si="94"/>
        <v>4.4474273738930075</v>
      </c>
      <c r="L61" s="139">
        <f t="shared" si="94"/>
        <v>4.6675235356472635</v>
      </c>
      <c r="M61" s="139">
        <f t="shared" si="94"/>
        <v>3.8394023966106681</v>
      </c>
      <c r="N61" s="139">
        <f t="shared" si="94"/>
        <v>3.727225225811885</v>
      </c>
      <c r="O61" s="139">
        <f t="shared" si="94"/>
        <v>4.2224213655881835</v>
      </c>
      <c r="P61" s="139">
        <f t="shared" si="94"/>
        <v>4.0364304738438976</v>
      </c>
      <c r="Q61" s="139">
        <f t="shared" si="94"/>
        <v>4.587939859558487</v>
      </c>
      <c r="R61" s="139">
        <f t="shared" si="94"/>
        <v>4.3175196801868845</v>
      </c>
      <c r="S61" s="139">
        <f t="shared" si="94"/>
        <v>4.0744968347625647</v>
      </c>
      <c r="T61" s="139">
        <f t="shared" si="94"/>
        <v>5.0213312967247896</v>
      </c>
      <c r="U61" s="139">
        <f t="shared" si="94"/>
        <v>5.1854059045638001</v>
      </c>
      <c r="V61" s="139">
        <f t="shared" si="94"/>
        <v>5.2401406711271195</v>
      </c>
      <c r="W61" s="139">
        <f t="shared" si="94"/>
        <v>6.0017898979442759</v>
      </c>
      <c r="X61" s="140">
        <f t="shared" si="99"/>
        <v>6.9541774800520368</v>
      </c>
      <c r="Y61" s="140">
        <f t="shared" si="99"/>
        <v>5.8072800375431184</v>
      </c>
      <c r="Z61" s="140">
        <f t="shared" si="99"/>
        <v>4.8852120785078244</v>
      </c>
      <c r="AA61" s="140">
        <f t="shared" ref="AA61:AB61" si="116">+AA24/AA$33*100</f>
        <v>6.1801085757331</v>
      </c>
      <c r="AB61" s="140">
        <f t="shared" si="116"/>
        <v>7.0879016356426181</v>
      </c>
      <c r="AC61" s="140">
        <f t="shared" ref="AC61" si="117">+AC24/AC$33*100</f>
        <v>6.2650054920883882</v>
      </c>
      <c r="AD61" s="140">
        <f t="shared" ref="AD61:AE61" si="118">+AD24/AD$33*100</f>
        <v>6.9391650885284468</v>
      </c>
      <c r="AE61" s="140">
        <f t="shared" si="118"/>
        <v>6.5529857044745388</v>
      </c>
      <c r="AF61" s="140">
        <f t="shared" ref="AF61" si="119">+AF24/AF$33*100</f>
        <v>8.9353296060146157</v>
      </c>
    </row>
    <row r="62" spans="1:32" ht="15" customHeight="1" x14ac:dyDescent="0.15">
      <c r="A62" s="3" t="s">
        <v>132</v>
      </c>
      <c r="B62" s="26" t="e">
        <f t="shared" si="93"/>
        <v>#DIV/0!</v>
      </c>
      <c r="C62" s="26" t="e">
        <f t="shared" si="94"/>
        <v>#DIV/0!</v>
      </c>
      <c r="D62" s="139">
        <f t="shared" si="94"/>
        <v>6.5016890340652651</v>
      </c>
      <c r="E62" s="139">
        <f t="shared" si="94"/>
        <v>2.7963477688598517</v>
      </c>
      <c r="F62" s="139">
        <f t="shared" si="94"/>
        <v>1.8731601958139081</v>
      </c>
      <c r="G62" s="139">
        <f t="shared" si="94"/>
        <v>1.5347144307083176</v>
      </c>
      <c r="H62" s="139">
        <f t="shared" si="94"/>
        <v>1.1884967942649169</v>
      </c>
      <c r="I62" s="139">
        <f t="shared" si="94"/>
        <v>1.3962820967448928</v>
      </c>
      <c r="J62" s="139">
        <f t="shared" si="94"/>
        <v>1.1180623905257221</v>
      </c>
      <c r="K62" s="139">
        <f t="shared" si="94"/>
        <v>0.9085419136761691</v>
      </c>
      <c r="L62" s="139">
        <f t="shared" si="94"/>
        <v>1.7303829178406862</v>
      </c>
      <c r="M62" s="139">
        <f t="shared" si="94"/>
        <v>0.65727108923998601</v>
      </c>
      <c r="N62" s="139">
        <f t="shared" si="94"/>
        <v>0.70200256175847986</v>
      </c>
      <c r="O62" s="139">
        <f t="shared" si="94"/>
        <v>0.37605837673475434</v>
      </c>
      <c r="P62" s="139">
        <f t="shared" si="94"/>
        <v>0.4236580505515618</v>
      </c>
      <c r="Q62" s="139">
        <f t="shared" si="94"/>
        <v>0.68370515567605827</v>
      </c>
      <c r="R62" s="139">
        <f t="shared" si="94"/>
        <v>0.40142706723744909</v>
      </c>
      <c r="S62" s="139">
        <f t="shared" si="94"/>
        <v>0.86441698068281925</v>
      </c>
      <c r="T62" s="139">
        <f t="shared" si="94"/>
        <v>1.2927172580737618</v>
      </c>
      <c r="U62" s="139">
        <f t="shared" si="94"/>
        <v>0.35977768574865482</v>
      </c>
      <c r="V62" s="139">
        <f t="shared" si="94"/>
        <v>0.28215259744263177</v>
      </c>
      <c r="W62" s="139">
        <f t="shared" si="94"/>
        <v>0.2803701656226365</v>
      </c>
      <c r="X62" s="140">
        <f t="shared" si="99"/>
        <v>0.19010539740516302</v>
      </c>
      <c r="Y62" s="140">
        <f t="shared" si="99"/>
        <v>0.22991371685437642</v>
      </c>
      <c r="Z62" s="140">
        <f t="shared" si="99"/>
        <v>0.40073313985385894</v>
      </c>
      <c r="AA62" s="140">
        <f t="shared" ref="AA62:AB62" si="120">+AA25/AA$33*100</f>
        <v>0.46246196388400701</v>
      </c>
      <c r="AB62" s="140">
        <f t="shared" si="120"/>
        <v>0.28732569161835075</v>
      </c>
      <c r="AC62" s="140">
        <f t="shared" ref="AC62" si="121">+AC25/AC$33*100</f>
        <v>0.34709256143194417</v>
      </c>
      <c r="AD62" s="140">
        <f t="shared" ref="AD62:AE62" si="122">+AD25/AD$33*100</f>
        <v>0.3327382866446596</v>
      </c>
      <c r="AE62" s="140">
        <f t="shared" si="122"/>
        <v>0.69199919570879764</v>
      </c>
      <c r="AF62" s="140">
        <f t="shared" ref="AF62" si="123">+AF25/AF$33*100</f>
        <v>1.3992669749656688</v>
      </c>
    </row>
    <row r="63" spans="1:32" ht="15" customHeight="1" x14ac:dyDescent="0.15">
      <c r="A63" s="3" t="s">
        <v>133</v>
      </c>
      <c r="B63" s="26" t="e">
        <f t="shared" si="93"/>
        <v>#DIV/0!</v>
      </c>
      <c r="C63" s="26" t="e">
        <f t="shared" si="94"/>
        <v>#DIV/0!</v>
      </c>
      <c r="D63" s="139">
        <f t="shared" si="94"/>
        <v>0.28837352392878995</v>
      </c>
      <c r="E63" s="139">
        <f t="shared" si="94"/>
        <v>0.27304762784583864</v>
      </c>
      <c r="F63" s="139">
        <f t="shared" si="94"/>
        <v>0.50795422621012953</v>
      </c>
      <c r="G63" s="139">
        <f t="shared" si="94"/>
        <v>0.34796701244090222</v>
      </c>
      <c r="H63" s="139">
        <f t="shared" si="94"/>
        <v>0.29984042220747503</v>
      </c>
      <c r="I63" s="139">
        <f t="shared" si="94"/>
        <v>0.13712472348065227</v>
      </c>
      <c r="J63" s="139">
        <f t="shared" si="94"/>
        <v>0.19265154305803944</v>
      </c>
      <c r="K63" s="139">
        <f t="shared" si="94"/>
        <v>0.264987749334197</v>
      </c>
      <c r="L63" s="139">
        <f t="shared" si="94"/>
        <v>4.5148160825075556E-2</v>
      </c>
      <c r="M63" s="139">
        <f t="shared" si="94"/>
        <v>4.6761066205365742E-2</v>
      </c>
      <c r="N63" s="139">
        <f t="shared" si="94"/>
        <v>3.561306678417199E-2</v>
      </c>
      <c r="O63" s="139">
        <f t="shared" si="94"/>
        <v>7.7838938736900648E-2</v>
      </c>
      <c r="P63" s="139">
        <f t="shared" si="94"/>
        <v>9.574200690618262E-2</v>
      </c>
      <c r="Q63" s="139">
        <f t="shared" si="94"/>
        <v>4.3538872795467441E-2</v>
      </c>
      <c r="R63" s="139">
        <f t="shared" si="94"/>
        <v>7.919151885096215E-2</v>
      </c>
      <c r="S63" s="139">
        <f t="shared" si="94"/>
        <v>1.7633902568015423E-2</v>
      </c>
      <c r="T63" s="139">
        <f t="shared" si="94"/>
        <v>3.2662663757147554E-2</v>
      </c>
      <c r="U63" s="139">
        <f t="shared" si="94"/>
        <v>3.1136900550438121E-2</v>
      </c>
      <c r="V63" s="139">
        <f t="shared" si="94"/>
        <v>0.13904200666347039</v>
      </c>
      <c r="W63" s="139">
        <f t="shared" si="94"/>
        <v>2.0333150907941338E-2</v>
      </c>
      <c r="X63" s="140">
        <f t="shared" si="99"/>
        <v>3.5913491248071666E-2</v>
      </c>
      <c r="Y63" s="140">
        <f t="shared" si="99"/>
        <v>0.11854155006204924</v>
      </c>
      <c r="Z63" s="140">
        <f t="shared" si="99"/>
        <v>1.8359005826955321E-2</v>
      </c>
      <c r="AA63" s="140">
        <f t="shared" ref="AA63:AB63" si="124">+AA26/AA$33*100</f>
        <v>5.5234499422840845E-2</v>
      </c>
      <c r="AB63" s="140">
        <f t="shared" si="124"/>
        <v>0.17639152238851427</v>
      </c>
      <c r="AC63" s="140">
        <f t="shared" ref="AC63" si="125">+AC26/AC$33*100</f>
        <v>0.23334679085007373</v>
      </c>
      <c r="AD63" s="140">
        <f t="shared" ref="AD63:AE63" si="126">+AD26/AD$33*100</f>
        <v>0.17089246224904017</v>
      </c>
      <c r="AE63" s="140">
        <f t="shared" si="126"/>
        <v>0.24386037493396914</v>
      </c>
      <c r="AF63" s="140">
        <f t="shared" ref="AF63" si="127">+AF26/AF$33*100</f>
        <v>0.52330812746870015</v>
      </c>
    </row>
    <row r="64" spans="1:32" ht="15" customHeight="1" x14ac:dyDescent="0.15">
      <c r="A64" s="3" t="s">
        <v>134</v>
      </c>
      <c r="B64" s="26" t="e">
        <f t="shared" si="93"/>
        <v>#DIV/0!</v>
      </c>
      <c r="C64" s="26" t="e">
        <f t="shared" si="94"/>
        <v>#DIV/0!</v>
      </c>
      <c r="D64" s="139">
        <f t="shared" si="94"/>
        <v>3.2189104446151937</v>
      </c>
      <c r="E64" s="139">
        <f t="shared" si="94"/>
        <v>5.4397545750041338</v>
      </c>
      <c r="F64" s="139">
        <f t="shared" si="94"/>
        <v>3.6723074300449641</v>
      </c>
      <c r="G64" s="139">
        <f t="shared" si="94"/>
        <v>3.2051246428978484</v>
      </c>
      <c r="H64" s="139">
        <f t="shared" si="94"/>
        <v>2.7422395305951719</v>
      </c>
      <c r="I64" s="139">
        <f t="shared" si="94"/>
        <v>2.0564861232667138</v>
      </c>
      <c r="J64" s="139">
        <f t="shared" si="94"/>
        <v>2.1100102655971624</v>
      </c>
      <c r="K64" s="139">
        <f t="shared" si="94"/>
        <v>3.3261390637389754</v>
      </c>
      <c r="L64" s="139">
        <f t="shared" si="94"/>
        <v>2.0324691641656978</v>
      </c>
      <c r="M64" s="139">
        <f t="shared" si="94"/>
        <v>2.2143920798729901</v>
      </c>
      <c r="N64" s="139">
        <f t="shared" si="94"/>
        <v>3.094100796495876</v>
      </c>
      <c r="O64" s="139">
        <f t="shared" si="94"/>
        <v>4.9956795159670868</v>
      </c>
      <c r="P64" s="139">
        <f t="shared" si="94"/>
        <v>6.9741263760500312</v>
      </c>
      <c r="Q64" s="139">
        <f t="shared" si="94"/>
        <v>4.2237485830952446</v>
      </c>
      <c r="R64" s="139">
        <f t="shared" si="94"/>
        <v>4.4371030068015331</v>
      </c>
      <c r="S64" s="139">
        <f t="shared" si="94"/>
        <v>4.1534436434896422</v>
      </c>
      <c r="T64" s="139">
        <f t="shared" si="94"/>
        <v>3.8704786529477211</v>
      </c>
      <c r="U64" s="139">
        <f t="shared" si="94"/>
        <v>3.0968991241784538</v>
      </c>
      <c r="V64" s="139">
        <f t="shared" si="94"/>
        <v>5.6287326244089781</v>
      </c>
      <c r="W64" s="139">
        <f t="shared" si="94"/>
        <v>1.8639969874076332</v>
      </c>
      <c r="X64" s="140">
        <f t="shared" si="99"/>
        <v>1.9206559528062959</v>
      </c>
      <c r="Y64" s="140">
        <f t="shared" si="99"/>
        <v>3.7602396509618226</v>
      </c>
      <c r="Z64" s="140">
        <f t="shared" si="99"/>
        <v>5.1579772013019669</v>
      </c>
      <c r="AA64" s="140">
        <f t="shared" ref="AA64:AB64" si="128">+AA27/AA$33*100</f>
        <v>6.7860579423649963</v>
      </c>
      <c r="AB64" s="140">
        <f t="shared" si="128"/>
        <v>4.8486879863988026</v>
      </c>
      <c r="AC64" s="140">
        <f t="shared" ref="AC64" si="129">+AC27/AC$33*100</f>
        <v>3.4486303929622557</v>
      </c>
      <c r="AD64" s="140">
        <f t="shared" ref="AD64:AE64" si="130">+AD27/AD$33*100</f>
        <v>4.9385487806874453</v>
      </c>
      <c r="AE64" s="140">
        <f t="shared" si="130"/>
        <v>2.4814401086715314</v>
      </c>
      <c r="AF64" s="140">
        <f t="shared" ref="AF64" si="131">+AF27/AF$33*100</f>
        <v>7.9071558227293339</v>
      </c>
    </row>
    <row r="65" spans="1:32" ht="15" customHeight="1" x14ac:dyDescent="0.15">
      <c r="A65" s="3" t="s">
        <v>135</v>
      </c>
      <c r="B65" s="26" t="e">
        <f t="shared" si="93"/>
        <v>#DIV/0!</v>
      </c>
      <c r="C65" s="26" t="e">
        <f t="shared" si="94"/>
        <v>#DIV/0!</v>
      </c>
      <c r="D65" s="139">
        <f t="shared" si="94"/>
        <v>3.9118381002178211</v>
      </c>
      <c r="E65" s="139">
        <f t="shared" si="94"/>
        <v>3.0626852310075532</v>
      </c>
      <c r="F65" s="139">
        <f t="shared" si="94"/>
        <v>3.7107677335241305</v>
      </c>
      <c r="G65" s="139">
        <f t="shared" si="94"/>
        <v>3.7758550937459048</v>
      </c>
      <c r="H65" s="139">
        <f t="shared" si="94"/>
        <v>3.4929980179188176</v>
      </c>
      <c r="I65" s="139">
        <f t="shared" si="94"/>
        <v>3.5719389261489711</v>
      </c>
      <c r="J65" s="139">
        <f t="shared" si="94"/>
        <v>3.8656084534964177</v>
      </c>
      <c r="K65" s="139">
        <f t="shared" si="94"/>
        <v>3.6686610020220556</v>
      </c>
      <c r="L65" s="139">
        <f t="shared" si="94"/>
        <v>4.9872455492966585</v>
      </c>
      <c r="M65" s="139">
        <f t="shared" si="94"/>
        <v>4.0348257111410835</v>
      </c>
      <c r="N65" s="139">
        <f t="shared" si="94"/>
        <v>4.8648815461752184</v>
      </c>
      <c r="O65" s="139">
        <f t="shared" si="94"/>
        <v>4.2530003857534373</v>
      </c>
      <c r="P65" s="139">
        <f t="shared" si="94"/>
        <v>3.4628463542259222</v>
      </c>
      <c r="Q65" s="139">
        <f t="shared" si="94"/>
        <v>4.0613178640151926</v>
      </c>
      <c r="R65" s="139">
        <f t="shared" si="94"/>
        <v>4.0035244831663119</v>
      </c>
      <c r="S65" s="139">
        <f t="shared" si="94"/>
        <v>4.1437901875581877</v>
      </c>
      <c r="T65" s="139">
        <f t="shared" si="94"/>
        <v>4.235175174244775</v>
      </c>
      <c r="U65" s="139">
        <f t="shared" si="94"/>
        <v>3.8230913728526827</v>
      </c>
      <c r="V65" s="139">
        <f t="shared" si="94"/>
        <v>4.5850244088901402</v>
      </c>
      <c r="W65" s="139">
        <f t="shared" si="94"/>
        <v>5.1135268142231629</v>
      </c>
      <c r="X65" s="140">
        <f t="shared" si="99"/>
        <v>5.1802703768147138</v>
      </c>
      <c r="Y65" s="140">
        <f t="shared" si="99"/>
        <v>5.6460118920712388</v>
      </c>
      <c r="Z65" s="140">
        <f t="shared" si="99"/>
        <v>5.3013036315938171</v>
      </c>
      <c r="AA65" s="140">
        <f t="shared" ref="AA65:AB65" si="132">+AA28/AA$33*100</f>
        <v>6.66694564781226</v>
      </c>
      <c r="AB65" s="140">
        <f t="shared" si="132"/>
        <v>5.7383929216227143</v>
      </c>
      <c r="AC65" s="140">
        <f t="shared" ref="AC65" si="133">+AC28/AC$33*100</f>
        <v>6.0358026485678691</v>
      </c>
      <c r="AD65" s="140">
        <f t="shared" ref="AD65:AE65" si="134">+AD28/AD$33*100</f>
        <v>3.6120888877717974</v>
      </c>
      <c r="AE65" s="140">
        <f t="shared" si="134"/>
        <v>4.5943852360033972</v>
      </c>
      <c r="AF65" s="140">
        <f t="shared" ref="AF65" si="135">+AF28/AF$33*100</f>
        <v>4.0416028517400413</v>
      </c>
    </row>
    <row r="66" spans="1:32" ht="15" customHeight="1" x14ac:dyDescent="0.15">
      <c r="A66" s="3" t="s">
        <v>136</v>
      </c>
      <c r="B66" s="26" t="e">
        <f t="shared" si="93"/>
        <v>#DIV/0!</v>
      </c>
      <c r="C66" s="26" t="e">
        <f t="shared" si="94"/>
        <v>#DIV/0!</v>
      </c>
      <c r="D66" s="139">
        <f t="shared" si="94"/>
        <v>5.0321602932149023</v>
      </c>
      <c r="E66" s="139">
        <f t="shared" si="94"/>
        <v>4.9523581891202166</v>
      </c>
      <c r="F66" s="139">
        <f t="shared" si="94"/>
        <v>5.0647531501753909</v>
      </c>
      <c r="G66" s="139">
        <f t="shared" si="94"/>
        <v>5.242771316211174</v>
      </c>
      <c r="H66" s="139">
        <f t="shared" si="94"/>
        <v>5.2478309053653271</v>
      </c>
      <c r="I66" s="139">
        <f t="shared" si="94"/>
        <v>5.0177374699096164</v>
      </c>
      <c r="J66" s="139">
        <f t="shared" si="94"/>
        <v>5.1407867783613295</v>
      </c>
      <c r="K66" s="139">
        <f t="shared" si="94"/>
        <v>5.0452720684408341</v>
      </c>
      <c r="L66" s="139">
        <f t="shared" si="94"/>
        <v>4.4087893986836271</v>
      </c>
      <c r="M66" s="139">
        <f t="shared" si="94"/>
        <v>4.5181124041228413</v>
      </c>
      <c r="N66" s="139">
        <f t="shared" si="94"/>
        <v>4.7794146484684452</v>
      </c>
      <c r="O66" s="139">
        <f t="shared" si="94"/>
        <v>5.0138770188900095</v>
      </c>
      <c r="P66" s="139">
        <f t="shared" si="94"/>
        <v>6.5424012726967948</v>
      </c>
      <c r="Q66" s="139">
        <f t="shared" si="94"/>
        <v>5.8091706428756762</v>
      </c>
      <c r="R66" s="139">
        <f t="shared" si="94"/>
        <v>5.4756968017761798</v>
      </c>
      <c r="S66" s="139">
        <f t="shared" si="94"/>
        <v>5.5151212925969801</v>
      </c>
      <c r="T66" s="139">
        <f t="shared" si="94"/>
        <v>4.9494295676697515</v>
      </c>
      <c r="U66" s="139">
        <f t="shared" si="94"/>
        <v>5.0695174590877627</v>
      </c>
      <c r="V66" s="139">
        <f t="shared" si="94"/>
        <v>4.622164576825166</v>
      </c>
      <c r="W66" s="139">
        <f t="shared" si="94"/>
        <v>4.5042861609071139</v>
      </c>
      <c r="X66" s="140">
        <f t="shared" si="99"/>
        <v>5.7704451509550294</v>
      </c>
      <c r="Y66" s="140">
        <f t="shared" si="99"/>
        <v>5.8018074932089032</v>
      </c>
      <c r="Z66" s="140">
        <f t="shared" si="99"/>
        <v>5.918194959608706</v>
      </c>
      <c r="AA66" s="140">
        <f t="shared" ref="AA66:AB66" si="136">+AA29/AA$33*100</f>
        <v>6.0404581297383171</v>
      </c>
      <c r="AB66" s="140">
        <f t="shared" si="136"/>
        <v>5.9356698298208252</v>
      </c>
      <c r="AC66" s="140">
        <f t="shared" ref="AC66" si="137">+AC29/AC$33*100</f>
        <v>6.0616728922206535</v>
      </c>
      <c r="AD66" s="140">
        <f t="shared" ref="AD66:AE66" si="138">+AD29/AD$33*100</f>
        <v>6.353604992733902</v>
      </c>
      <c r="AE66" s="140">
        <f t="shared" si="138"/>
        <v>6.668909831493691</v>
      </c>
      <c r="AF66" s="140">
        <f t="shared" ref="AF66" si="139">+AF29/AF$33*100</f>
        <v>4.8775852664214518</v>
      </c>
    </row>
    <row r="67" spans="1:32" ht="15" customHeight="1" x14ac:dyDescent="0.15">
      <c r="A67" s="3" t="s">
        <v>137</v>
      </c>
      <c r="B67" s="26" t="e">
        <f t="shared" si="93"/>
        <v>#DIV/0!</v>
      </c>
      <c r="C67" s="26" t="e">
        <f t="shared" si="94"/>
        <v>#DIV/0!</v>
      </c>
      <c r="D67" s="139">
        <f t="shared" si="94"/>
        <v>7.4728633972001131</v>
      </c>
      <c r="E67" s="139">
        <f t="shared" si="94"/>
        <v>9.259630184507806</v>
      </c>
      <c r="F67" s="139">
        <f t="shared" si="94"/>
        <v>9.0095816557345998</v>
      </c>
      <c r="G67" s="139">
        <f t="shared" si="94"/>
        <v>11.632696780320225</v>
      </c>
      <c r="H67" s="139">
        <f t="shared" si="94"/>
        <v>10.509628585583787</v>
      </c>
      <c r="I67" s="139">
        <f t="shared" si="94"/>
        <v>10.120569653856073</v>
      </c>
      <c r="J67" s="139">
        <f t="shared" si="94"/>
        <v>8.2588869292666747</v>
      </c>
      <c r="K67" s="139">
        <f t="shared" si="94"/>
        <v>9.5966062591173849</v>
      </c>
      <c r="L67" s="139">
        <f t="shared" si="94"/>
        <v>8.4581763072379985</v>
      </c>
      <c r="M67" s="139">
        <f t="shared" si="94"/>
        <v>9.5914899990605207</v>
      </c>
      <c r="N67" s="139">
        <f t="shared" si="94"/>
        <v>10.40922964915079</v>
      </c>
      <c r="O67" s="139">
        <f t="shared" si="94"/>
        <v>11.015159898188552</v>
      </c>
      <c r="P67" s="139">
        <f t="shared" si="94"/>
        <v>14.740150560015003</v>
      </c>
      <c r="Q67" s="139">
        <f t="shared" si="94"/>
        <v>10.007607816005443</v>
      </c>
      <c r="R67" s="139">
        <f t="shared" si="94"/>
        <v>9.199653556797724</v>
      </c>
      <c r="S67" s="139">
        <f t="shared" si="94"/>
        <v>7.2585527408103614</v>
      </c>
      <c r="T67" s="139">
        <f t="shared" si="94"/>
        <v>5.7137022146237824</v>
      </c>
      <c r="U67" s="139">
        <f t="shared" si="94"/>
        <v>4.3583924533413283</v>
      </c>
      <c r="V67" s="139">
        <f t="shared" si="94"/>
        <v>6.3633144744113803</v>
      </c>
      <c r="W67" s="139">
        <f t="shared" si="94"/>
        <v>10.319329776060185</v>
      </c>
      <c r="X67" s="140">
        <f t="shared" si="99"/>
        <v>10.39748535151857</v>
      </c>
      <c r="Y67" s="140">
        <f t="shared" si="99"/>
        <v>10.374508270880057</v>
      </c>
      <c r="Z67" s="140">
        <f t="shared" si="99"/>
        <v>12.83884258523949</v>
      </c>
      <c r="AA67" s="140">
        <f t="shared" ref="AA67:AB67" si="140">+AA30/AA$33*100</f>
        <v>8.7547239450893812</v>
      </c>
      <c r="AB67" s="140">
        <f t="shared" si="140"/>
        <v>10.402919334597263</v>
      </c>
      <c r="AC67" s="140">
        <f t="shared" ref="AC67" si="141">+AC30/AC$33*100</f>
        <v>7.7793330239809748</v>
      </c>
      <c r="AD67" s="140">
        <f t="shared" ref="AD67:AE67" si="142">+AD30/AD$33*100</f>
        <v>7.9052927957569974</v>
      </c>
      <c r="AE67" s="140">
        <f t="shared" si="142"/>
        <v>6.9175527081179409</v>
      </c>
      <c r="AF67" s="140">
        <f t="shared" ref="AF67" si="143">+AF30/AF$33*100</f>
        <v>8.9854149300604735</v>
      </c>
    </row>
    <row r="68" spans="1:32" ht="15" customHeight="1" x14ac:dyDescent="0.15">
      <c r="A68" s="3" t="s">
        <v>183</v>
      </c>
      <c r="B68" s="26"/>
      <c r="C68" s="26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>
        <f t="shared" si="94"/>
        <v>0.43750401095404318</v>
      </c>
      <c r="O68" s="139">
        <f t="shared" si="94"/>
        <v>0.42328326979793657</v>
      </c>
      <c r="P68" s="139">
        <f t="shared" si="94"/>
        <v>0.48313214570057689</v>
      </c>
      <c r="Q68" s="139">
        <f t="shared" ref="Q68:W68" si="144">+Q31/Q$33*100</f>
        <v>0.60044709504747207</v>
      </c>
      <c r="R68" s="139">
        <f t="shared" si="144"/>
        <v>0.45112494882215426</v>
      </c>
      <c r="S68" s="139">
        <f t="shared" si="144"/>
        <v>0.32960206108591533</v>
      </c>
      <c r="T68" s="139">
        <f t="shared" si="144"/>
        <v>0</v>
      </c>
      <c r="U68" s="139">
        <f t="shared" si="144"/>
        <v>0</v>
      </c>
      <c r="V68" s="139">
        <f t="shared" si="144"/>
        <v>0</v>
      </c>
      <c r="W68" s="139">
        <f t="shared" si="144"/>
        <v>0</v>
      </c>
      <c r="X68" s="140">
        <f t="shared" si="99"/>
        <v>0</v>
      </c>
      <c r="Y68" s="140">
        <f t="shared" si="99"/>
        <v>0</v>
      </c>
      <c r="Z68" s="140">
        <f t="shared" si="99"/>
        <v>0</v>
      </c>
      <c r="AA68" s="140">
        <f t="shared" ref="AA68:AB68" si="145">+AA31/AA$33*100</f>
        <v>0</v>
      </c>
      <c r="AB68" s="140">
        <f t="shared" si="145"/>
        <v>0</v>
      </c>
      <c r="AC68" s="140">
        <f t="shared" ref="AC68" si="146">+AC31/AC$33*100</f>
        <v>0</v>
      </c>
      <c r="AD68" s="140">
        <f t="shared" ref="AD68:AE68" si="147">+AD31/AD$33*100</f>
        <v>0</v>
      </c>
      <c r="AE68" s="140">
        <f t="shared" si="147"/>
        <v>0</v>
      </c>
      <c r="AF68" s="140">
        <f t="shared" ref="AF68" si="148">+AF31/AF$33*100</f>
        <v>0</v>
      </c>
    </row>
    <row r="69" spans="1:32" ht="15" customHeight="1" x14ac:dyDescent="0.15">
      <c r="A69" s="3" t="s">
        <v>184</v>
      </c>
      <c r="B69" s="26"/>
      <c r="C69" s="26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>
        <f t="shared" ref="N69:W69" si="149">+N32/N$33*100</f>
        <v>1.2833336562979132</v>
      </c>
      <c r="O69" s="139">
        <f t="shared" si="149"/>
        <v>3.2055345347047708</v>
      </c>
      <c r="P69" s="139">
        <f t="shared" si="149"/>
        <v>5.9812353652664649</v>
      </c>
      <c r="Q69" s="139">
        <f t="shared" si="149"/>
        <v>4.8404819290981216</v>
      </c>
      <c r="R69" s="139">
        <f t="shared" si="149"/>
        <v>3.6505164305674409</v>
      </c>
      <c r="S69" s="139">
        <f t="shared" si="149"/>
        <v>3.4715904368634947</v>
      </c>
      <c r="T69" s="139">
        <f t="shared" si="149"/>
        <v>3.2742841803329203</v>
      </c>
      <c r="U69" s="139">
        <f t="shared" si="149"/>
        <v>3.0436199106392863</v>
      </c>
      <c r="V69" s="139">
        <f t="shared" si="149"/>
        <v>4.0380478063019298</v>
      </c>
      <c r="W69" s="139">
        <f t="shared" si="149"/>
        <v>6.4442198622320976</v>
      </c>
      <c r="X69" s="140">
        <f t="shared" si="99"/>
        <v>4.9465455697892953</v>
      </c>
      <c r="Y69" s="140">
        <f t="shared" si="99"/>
        <v>5.1687464935046243</v>
      </c>
      <c r="Z69" s="140">
        <f t="shared" si="99"/>
        <v>4.9961288504815666</v>
      </c>
      <c r="AA69" s="140">
        <f t="shared" ref="AA69:AB69" si="150">+AA32/AA$33*100</f>
        <v>4.390765239148255</v>
      </c>
      <c r="AB69" s="140">
        <f t="shared" si="150"/>
        <v>3.7699662612167861</v>
      </c>
      <c r="AC69" s="140">
        <f t="shared" ref="AC69" si="151">+AC32/AC$33*100</f>
        <v>3.2588689942360651</v>
      </c>
      <c r="AD69" s="140">
        <f t="shared" ref="AD69:AE69" si="152">+AD32/AD$33*100</f>
        <v>3.377013100532785</v>
      </c>
      <c r="AE69" s="140">
        <f t="shared" si="152"/>
        <v>3.4629466829432243</v>
      </c>
      <c r="AF69" s="140">
        <f t="shared" ref="AF69" si="153">+AF32/AF$33*100</f>
        <v>2.308835623413299</v>
      </c>
    </row>
    <row r="70" spans="1:32" ht="15" customHeight="1" x14ac:dyDescent="0.15">
      <c r="A70" s="3" t="s">
        <v>0</v>
      </c>
      <c r="B70" s="27" t="e">
        <f t="shared" ref="B70:M70" si="154">SUM(B41:B67)-B53-B54</f>
        <v>#DIV/0!</v>
      </c>
      <c r="C70" s="27" t="e">
        <f t="shared" si="154"/>
        <v>#DIV/0!</v>
      </c>
      <c r="D70" s="96">
        <f t="shared" si="154"/>
        <v>100</v>
      </c>
      <c r="E70" s="96">
        <f t="shared" si="154"/>
        <v>100.00000000000001</v>
      </c>
      <c r="F70" s="96">
        <f t="shared" si="154"/>
        <v>100.00000000000003</v>
      </c>
      <c r="G70" s="96">
        <f t="shared" si="154"/>
        <v>100</v>
      </c>
      <c r="H70" s="96">
        <f t="shared" si="154"/>
        <v>100.00000000000003</v>
      </c>
      <c r="I70" s="96">
        <f t="shared" si="154"/>
        <v>100</v>
      </c>
      <c r="J70" s="96">
        <f t="shared" si="154"/>
        <v>100.00000000000001</v>
      </c>
      <c r="K70" s="96">
        <f t="shared" si="154"/>
        <v>99.999999999999986</v>
      </c>
      <c r="L70" s="96">
        <f t="shared" si="154"/>
        <v>100</v>
      </c>
      <c r="M70" s="96">
        <f t="shared" si="154"/>
        <v>100.00000000000001</v>
      </c>
      <c r="N70" s="96">
        <f t="shared" ref="N70:S70" si="155">SUM(N41:N67)-N53-N54</f>
        <v>100</v>
      </c>
      <c r="O70" s="96">
        <f t="shared" si="155"/>
        <v>100.00000000000001</v>
      </c>
      <c r="P70" s="96">
        <f t="shared" si="155"/>
        <v>100.00000000000001</v>
      </c>
      <c r="Q70" s="96">
        <f t="shared" si="155"/>
        <v>100.00000000000001</v>
      </c>
      <c r="R70" s="96">
        <f t="shared" si="155"/>
        <v>100.00000000000001</v>
      </c>
      <c r="S70" s="96">
        <f t="shared" si="155"/>
        <v>100.00000000000001</v>
      </c>
      <c r="T70" s="96">
        <f>SUM(T41:T67)-T53-T54</f>
        <v>100.00000000000003</v>
      </c>
      <c r="U70" s="96">
        <f>SUM(U41:U67)-U53-U54</f>
        <v>99.999999999999972</v>
      </c>
      <c r="V70" s="96">
        <f>SUM(V41:V67)-V53-V54</f>
        <v>100.00000000000001</v>
      </c>
      <c r="W70" s="96">
        <f>SUM(W41:W67)-W53-W54</f>
        <v>100.00000000000001</v>
      </c>
      <c r="X70" s="130">
        <f>SUM(X41:X67)-X53-X54-X55</f>
        <v>99.999999999999986</v>
      </c>
      <c r="Y70" s="130">
        <f>SUM(Y41:Y67)-Y53-Y54-Y55</f>
        <v>100</v>
      </c>
      <c r="Z70" s="130">
        <f>SUM(Z41:Z67)-Z53-Z54-Z55</f>
        <v>99.999999999999972</v>
      </c>
      <c r="AA70" s="130">
        <f t="shared" ref="AA70:AB70" si="156">SUM(AA41:AA67)-AA53-AA54-AA55</f>
        <v>99.999999999999986</v>
      </c>
      <c r="AB70" s="130">
        <f t="shared" si="156"/>
        <v>100</v>
      </c>
      <c r="AC70" s="130">
        <f t="shared" ref="AC70" si="157">SUM(AC41:AC67)-AC53-AC54-AC55</f>
        <v>100</v>
      </c>
      <c r="AD70" s="130">
        <f t="shared" ref="AD70:AE70" si="158">SUM(AD41:AD67)-AD53-AD54-AD55</f>
        <v>100</v>
      </c>
      <c r="AE70" s="130">
        <f t="shared" si="158"/>
        <v>100.00000000000001</v>
      </c>
      <c r="AF70" s="130">
        <f t="shared" ref="AF70" si="159">SUM(AF41:AF67)-AF53-AF54-AF55</f>
        <v>100</v>
      </c>
    </row>
    <row r="71" spans="1:32" ht="15" customHeight="1" x14ac:dyDescent="0.15">
      <c r="A71" s="3" t="s">
        <v>1</v>
      </c>
      <c r="B71" s="26" t="e">
        <f>+B34/$B$33*100</f>
        <v>#DIV/0!</v>
      </c>
      <c r="C71" s="26" t="e">
        <f t="shared" ref="C71:L74" si="160">+C34/C$33*100</f>
        <v>#DIV/0!</v>
      </c>
      <c r="D71" s="139">
        <f t="shared" si="160"/>
        <v>62.36894520425458</v>
      </c>
      <c r="E71" s="139">
        <f t="shared" si="160"/>
        <v>62.13297212376726</v>
      </c>
      <c r="F71" s="139">
        <f t="shared" si="160"/>
        <v>62.252427242633836</v>
      </c>
      <c r="G71" s="139">
        <f t="shared" si="160"/>
        <v>60.678126713701154</v>
      </c>
      <c r="H71" s="139">
        <f t="shared" si="160"/>
        <v>63.027827930590085</v>
      </c>
      <c r="I71" s="139">
        <f t="shared" si="160"/>
        <v>64.283772844013811</v>
      </c>
      <c r="J71" s="139">
        <f t="shared" si="160"/>
        <v>65.907820435924819</v>
      </c>
      <c r="K71" s="139">
        <f t="shared" si="160"/>
        <v>63.050051055295896</v>
      </c>
      <c r="L71" s="139">
        <f t="shared" si="160"/>
        <v>63.322766784805097</v>
      </c>
      <c r="M71" s="139">
        <f>+M34/M$33*100</f>
        <v>67.905761328816411</v>
      </c>
      <c r="N71" s="139">
        <f t="shared" ref="N71:Z74" si="161">+N34/N$33*100</f>
        <v>64.789213777143758</v>
      </c>
      <c r="O71" s="139">
        <f t="shared" si="161"/>
        <v>62.468920771791979</v>
      </c>
      <c r="P71" s="139">
        <f t="shared" si="161"/>
        <v>55.352506034325458</v>
      </c>
      <c r="Q71" s="139">
        <f t="shared" si="161"/>
        <v>61.721820610949941</v>
      </c>
      <c r="R71" s="139">
        <f t="shared" si="161"/>
        <v>63.30918684264617</v>
      </c>
      <c r="S71" s="139">
        <f t="shared" si="161"/>
        <v>66.027771338935494</v>
      </c>
      <c r="T71" s="139">
        <f t="shared" si="161"/>
        <v>66.887849577211597</v>
      </c>
      <c r="U71" s="139">
        <f t="shared" si="161"/>
        <v>68.132154940893315</v>
      </c>
      <c r="V71" s="139">
        <f t="shared" si="161"/>
        <v>58.597986830168644</v>
      </c>
      <c r="W71" s="139">
        <f t="shared" si="161"/>
        <v>59.181948477385824</v>
      </c>
      <c r="X71" s="140">
        <f t="shared" si="161"/>
        <v>56.93607835096163</v>
      </c>
      <c r="Y71" s="140">
        <f t="shared" si="161"/>
        <v>56.738811185727812</v>
      </c>
      <c r="Z71" s="140">
        <f t="shared" si="161"/>
        <v>53.917109236795568</v>
      </c>
      <c r="AA71" s="140">
        <f t="shared" ref="AA71:AB71" si="162">+AA34/AA$33*100</f>
        <v>52.96094025842396</v>
      </c>
      <c r="AB71" s="140">
        <f t="shared" si="162"/>
        <v>52.378887063913346</v>
      </c>
      <c r="AC71" s="140">
        <f t="shared" ref="AC71" si="163">+AC34/AC$33*100</f>
        <v>54.578582664679168</v>
      </c>
      <c r="AD71" s="140">
        <f t="shared" ref="AD71:AE71" si="164">+AD34/AD$33*100</f>
        <v>54.584171772111731</v>
      </c>
      <c r="AE71" s="140">
        <f t="shared" si="164"/>
        <v>57.255675892362646</v>
      </c>
      <c r="AF71" s="140">
        <f t="shared" ref="AF71" si="165">+AF34/AF$33*100</f>
        <v>49.093220745446352</v>
      </c>
    </row>
    <row r="72" spans="1:32" ht="15" customHeight="1" x14ac:dyDescent="0.15">
      <c r="A72" s="3" t="s">
        <v>172</v>
      </c>
      <c r="B72" s="26" t="e">
        <f>+B35/$B$33*100</f>
        <v>#DIV/0!</v>
      </c>
      <c r="C72" s="26" t="e">
        <f t="shared" si="160"/>
        <v>#DIV/0!</v>
      </c>
      <c r="D72" s="139">
        <f t="shared" si="160"/>
        <v>37.631054795745428</v>
      </c>
      <c r="E72" s="139">
        <f t="shared" si="160"/>
        <v>37.86702787623274</v>
      </c>
      <c r="F72" s="139">
        <f t="shared" si="160"/>
        <v>37.747572757366164</v>
      </c>
      <c r="G72" s="139">
        <f t="shared" si="160"/>
        <v>39.321873286298853</v>
      </c>
      <c r="H72" s="139">
        <f t="shared" si="160"/>
        <v>36.972172069409922</v>
      </c>
      <c r="I72" s="139">
        <f t="shared" si="160"/>
        <v>35.716227155986182</v>
      </c>
      <c r="J72" s="139">
        <f t="shared" si="160"/>
        <v>34.092179564075188</v>
      </c>
      <c r="K72" s="139">
        <f t="shared" si="160"/>
        <v>36.949948944704104</v>
      </c>
      <c r="L72" s="139">
        <f t="shared" si="160"/>
        <v>36.677233215194896</v>
      </c>
      <c r="M72" s="139">
        <f>+M35/M$33*100</f>
        <v>32.094238671183597</v>
      </c>
      <c r="N72" s="139">
        <f t="shared" si="161"/>
        <v>35.210786222856235</v>
      </c>
      <c r="O72" s="139">
        <f t="shared" si="161"/>
        <v>37.531079228208021</v>
      </c>
      <c r="P72" s="139">
        <f t="shared" si="161"/>
        <v>44.647493965674549</v>
      </c>
      <c r="Q72" s="139">
        <f t="shared" si="161"/>
        <v>38.278179389050067</v>
      </c>
      <c r="R72" s="139">
        <f t="shared" si="161"/>
        <v>36.69081315735383</v>
      </c>
      <c r="S72" s="139">
        <f t="shared" si="161"/>
        <v>33.972228661064506</v>
      </c>
      <c r="T72" s="139">
        <f t="shared" si="161"/>
        <v>33.112150422788396</v>
      </c>
      <c r="U72" s="139">
        <f t="shared" si="161"/>
        <v>31.867845059106692</v>
      </c>
      <c r="V72" s="139">
        <f t="shared" si="161"/>
        <v>41.402013169831356</v>
      </c>
      <c r="W72" s="139">
        <f t="shared" si="161"/>
        <v>40.818051522614176</v>
      </c>
      <c r="X72" s="140">
        <f t="shared" si="161"/>
        <v>43.06392164903837</v>
      </c>
      <c r="Y72" s="140">
        <f t="shared" si="161"/>
        <v>43.261188814272195</v>
      </c>
      <c r="Z72" s="140">
        <f t="shared" si="161"/>
        <v>46.082890763204432</v>
      </c>
      <c r="AA72" s="140">
        <f t="shared" ref="AA72:AB72" si="166">+AA35/AA$33*100</f>
        <v>47.039059741576033</v>
      </c>
      <c r="AB72" s="140">
        <f t="shared" si="166"/>
        <v>47.621112936086654</v>
      </c>
      <c r="AC72" s="140">
        <f t="shared" ref="AC72" si="167">+AC35/AC$33*100</f>
        <v>45.421417335320839</v>
      </c>
      <c r="AD72" s="140">
        <f t="shared" ref="AD72:AE72" si="168">+AD35/AD$33*100</f>
        <v>45.415828227888269</v>
      </c>
      <c r="AE72" s="140">
        <f t="shared" si="168"/>
        <v>42.744324107637354</v>
      </c>
      <c r="AF72" s="140">
        <f t="shared" ref="AF72" si="169">+AF35/AF$33*100</f>
        <v>50.906779254553648</v>
      </c>
    </row>
    <row r="73" spans="1:32" ht="15" customHeight="1" x14ac:dyDescent="0.15">
      <c r="A73" s="3" t="s">
        <v>12</v>
      </c>
      <c r="B73" s="26" t="e">
        <f>+B36/$B$33*100</f>
        <v>#DIV/0!</v>
      </c>
      <c r="C73" s="26" t="e">
        <f t="shared" si="160"/>
        <v>#DIV/0!</v>
      </c>
      <c r="D73" s="139">
        <f t="shared" si="160"/>
        <v>60.410130410977793</v>
      </c>
      <c r="E73" s="139">
        <f t="shared" si="160"/>
        <v>58.135906829632603</v>
      </c>
      <c r="F73" s="139">
        <f t="shared" si="160"/>
        <v>56.875895123683982</v>
      </c>
      <c r="G73" s="139">
        <f t="shared" si="160"/>
        <v>54.021036379107187</v>
      </c>
      <c r="H73" s="139">
        <f t="shared" si="160"/>
        <v>54.662119606989002</v>
      </c>
      <c r="I73" s="139">
        <f t="shared" si="160"/>
        <v>54.271123322774173</v>
      </c>
      <c r="J73" s="139">
        <f t="shared" si="160"/>
        <v>56.071716308991348</v>
      </c>
      <c r="K73" s="139">
        <f t="shared" si="160"/>
        <v>52.641350566489599</v>
      </c>
      <c r="L73" s="139">
        <f t="shared" si="160"/>
        <v>50.964400106053198</v>
      </c>
      <c r="M73" s="139">
        <f>+M36/M$33*100</f>
        <v>50.217653713544742</v>
      </c>
      <c r="N73" s="139">
        <f t="shared" si="161"/>
        <v>51.770251247963458</v>
      </c>
      <c r="O73" s="139">
        <f t="shared" si="161"/>
        <v>53.761665179921394</v>
      </c>
      <c r="P73" s="139">
        <f t="shared" si="161"/>
        <v>52.890632594058097</v>
      </c>
      <c r="Q73" s="139">
        <f t="shared" si="161"/>
        <v>53.989148883957249</v>
      </c>
      <c r="R73" s="139">
        <f t="shared" si="161"/>
        <v>54.26778843685576</v>
      </c>
      <c r="S73" s="139">
        <f t="shared" si="161"/>
        <v>56.522424805058847</v>
      </c>
      <c r="T73" s="139">
        <f t="shared" si="161"/>
        <v>59.979729485852509</v>
      </c>
      <c r="U73" s="139">
        <f t="shared" si="161"/>
        <v>58.3523800204132</v>
      </c>
      <c r="V73" s="139">
        <f t="shared" si="161"/>
        <v>53.581690818205928</v>
      </c>
      <c r="W73" s="139">
        <f t="shared" si="161"/>
        <v>48.421246140066543</v>
      </c>
      <c r="X73" s="140">
        <f t="shared" si="161"/>
        <v>48.285153089216621</v>
      </c>
      <c r="Y73" s="140">
        <f t="shared" si="161"/>
        <v>50.623298604590339</v>
      </c>
      <c r="Z73" s="140">
        <f t="shared" si="161"/>
        <v>50.424659385347113</v>
      </c>
      <c r="AA73" s="140">
        <f t="shared" ref="AA73:AB73" si="170">+AA36/AA$33*100</f>
        <v>53.839171552350543</v>
      </c>
      <c r="AB73" s="140">
        <f t="shared" si="170"/>
        <v>48.841481129117106</v>
      </c>
      <c r="AC73" s="140">
        <f t="shared" ref="AC73" si="171">+AC36/AC$33*100</f>
        <v>50.676932508936311</v>
      </c>
      <c r="AD73" s="140">
        <f t="shared" ref="AD73:AE73" si="172">+AD36/AD$33*100</f>
        <v>50.453535254851445</v>
      </c>
      <c r="AE73" s="140">
        <f t="shared" si="172"/>
        <v>51.83266676527527</v>
      </c>
      <c r="AF73" s="140">
        <f t="shared" ref="AF73" si="173">+AF36/AF$33*100</f>
        <v>50.319855379508482</v>
      </c>
    </row>
    <row r="74" spans="1:32" ht="15" customHeight="1" x14ac:dyDescent="0.15">
      <c r="A74" s="3" t="s">
        <v>11</v>
      </c>
      <c r="B74" s="26" t="e">
        <f>+B37/$B$33*100</f>
        <v>#DIV/0!</v>
      </c>
      <c r="C74" s="26" t="e">
        <f t="shared" si="160"/>
        <v>#DIV/0!</v>
      </c>
      <c r="D74" s="139">
        <f t="shared" si="160"/>
        <v>39.589869589022214</v>
      </c>
      <c r="E74" s="139">
        <f t="shared" si="160"/>
        <v>41.864093170367397</v>
      </c>
      <c r="F74" s="139">
        <f t="shared" si="160"/>
        <v>43.124104876316011</v>
      </c>
      <c r="G74" s="139">
        <f t="shared" si="160"/>
        <v>45.978963620892813</v>
      </c>
      <c r="H74" s="139">
        <f t="shared" si="160"/>
        <v>45.337880393011005</v>
      </c>
      <c r="I74" s="139">
        <f t="shared" si="160"/>
        <v>45.728876677225827</v>
      </c>
      <c r="J74" s="139">
        <f t="shared" si="160"/>
        <v>43.928283691008652</v>
      </c>
      <c r="K74" s="139">
        <f t="shared" si="160"/>
        <v>47.358649433510401</v>
      </c>
      <c r="L74" s="139">
        <f t="shared" si="160"/>
        <v>49.035599893946809</v>
      </c>
      <c r="M74" s="139">
        <f>+M37/M$33*100</f>
        <v>49.782346286455258</v>
      </c>
      <c r="N74" s="139">
        <f t="shared" si="161"/>
        <v>48.229748752036542</v>
      </c>
      <c r="O74" s="139">
        <f t="shared" si="161"/>
        <v>46.238334820078606</v>
      </c>
      <c r="P74" s="139">
        <f t="shared" si="161"/>
        <v>47.109367405941903</v>
      </c>
      <c r="Q74" s="139">
        <f t="shared" si="161"/>
        <v>46.010851116042751</v>
      </c>
      <c r="R74" s="139">
        <f t="shared" si="161"/>
        <v>45.73221156314424</v>
      </c>
      <c r="S74" s="139">
        <f t="shared" si="161"/>
        <v>43.47757519494116</v>
      </c>
      <c r="T74" s="139">
        <f t="shared" si="161"/>
        <v>40.020270514147498</v>
      </c>
      <c r="U74" s="139">
        <f t="shared" si="161"/>
        <v>41.6476199795868</v>
      </c>
      <c r="V74" s="139">
        <f t="shared" si="161"/>
        <v>46.418309181794072</v>
      </c>
      <c r="W74" s="139">
        <f t="shared" si="161"/>
        <v>51.578753859933457</v>
      </c>
      <c r="X74" s="140">
        <f t="shared" si="161"/>
        <v>51.880883243758227</v>
      </c>
      <c r="Y74" s="140">
        <f t="shared" si="161"/>
        <v>49.379892917047272</v>
      </c>
      <c r="Z74" s="140">
        <f t="shared" si="161"/>
        <v>49.582639193284308</v>
      </c>
      <c r="AA74" s="140">
        <f t="shared" ref="AA74:AB74" si="174">+AA37/AA$33*100</f>
        <v>46.171413405761783</v>
      </c>
      <c r="AB74" s="140">
        <f t="shared" si="174"/>
        <v>51.16131296418952</v>
      </c>
      <c r="AC74" s="140">
        <f t="shared" ref="AC74" si="175">+AC37/AC$33*100</f>
        <v>49.326367859894624</v>
      </c>
      <c r="AD74" s="140">
        <f t="shared" ref="AD74:AE74" si="176">+AD37/AD$33*100</f>
        <v>49.549731336051764</v>
      </c>
      <c r="AE74" s="140">
        <f t="shared" si="176"/>
        <v>48.167333234724723</v>
      </c>
      <c r="AF74" s="140">
        <f t="shared" ref="AF74" si="177">+AF37/AF$33*100</f>
        <v>49.682107576595349</v>
      </c>
    </row>
    <row r="75" spans="1:32" ht="15" customHeight="1" x14ac:dyDescent="0.15"/>
    <row r="76" spans="1:32" ht="15" customHeight="1" x14ac:dyDescent="0.15"/>
    <row r="77" spans="1:32" ht="15" customHeight="1" x14ac:dyDescent="0.15"/>
    <row r="78" spans="1:32" ht="15" customHeight="1" x14ac:dyDescent="0.15"/>
    <row r="79" spans="1:32" ht="15" customHeight="1" x14ac:dyDescent="0.15"/>
    <row r="80" spans="1:32" ht="15" customHeight="1" x14ac:dyDescent="0.15"/>
  </sheetData>
  <phoneticPr fontId="2"/>
  <pageMargins left="0.70866141732283472" right="0.70866141732283472" top="0.39370078740157483" bottom="0.55118110236220474" header="0.31496062992125984" footer="0.31496062992125984"/>
  <pageSetup paperSize="9" orientation="landscape" r:id="rId1"/>
  <rowBreaks count="1" manualBreakCount="1">
    <brk id="37" max="16383" man="1"/>
  </rowBreaks>
  <colBreaks count="2" manualBreakCount="2">
    <brk id="12" max="73" man="1"/>
    <brk id="22" max="7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554"/>
  <sheetViews>
    <sheetView topLeftCell="A7" workbookViewId="0">
      <selection activeCell="D17" sqref="D17"/>
    </sheetView>
  </sheetViews>
  <sheetFormatPr defaultColWidth="9" defaultRowHeight="12" x14ac:dyDescent="0.15"/>
  <cols>
    <col min="1" max="1" width="24.77734375" style="1" customWidth="1"/>
    <col min="2" max="3" width="8.6640625" style="1" hidden="1" customWidth="1"/>
    <col min="4" max="9" width="8.6640625" style="1" customWidth="1"/>
    <col min="10" max="11" width="8.6640625" style="6" customWidth="1"/>
    <col min="12" max="12" width="8.6640625" style="1" customWidth="1"/>
    <col min="13" max="13" width="8.6640625" style="66" customWidth="1"/>
    <col min="14" max="35" width="8.6640625" style="1" customWidth="1"/>
    <col min="36" max="16384" width="9" style="1"/>
  </cols>
  <sheetData>
    <row r="1" spans="1:23" ht="15" customHeight="1" x14ac:dyDescent="0.2">
      <c r="A1" s="28" t="s">
        <v>95</v>
      </c>
      <c r="L1" s="29" t="str">
        <f>[1]財政指標!$M$1</f>
        <v>栃木市</v>
      </c>
      <c r="T1" s="29" t="str">
        <f>[1]財政指標!$M$1</f>
        <v>栃木市</v>
      </c>
      <c r="U1" s="66"/>
    </row>
    <row r="2" spans="1:23" ht="15" customHeight="1" x14ac:dyDescent="0.15">
      <c r="M2" s="22" t="s">
        <v>169</v>
      </c>
      <c r="U2" s="22" t="s">
        <v>169</v>
      </c>
    </row>
    <row r="3" spans="1:23" ht="15" customHeight="1" x14ac:dyDescent="0.15">
      <c r="A3" s="2"/>
      <c r="B3" s="2" t="s">
        <v>10</v>
      </c>
      <c r="C3" s="2" t="s">
        <v>221</v>
      </c>
      <c r="D3" s="2" t="s">
        <v>222</v>
      </c>
      <c r="E3" s="2" t="s">
        <v>223</v>
      </c>
      <c r="F3" s="2" t="s">
        <v>224</v>
      </c>
      <c r="G3" s="2" t="s">
        <v>225</v>
      </c>
      <c r="H3" s="2" t="s">
        <v>226</v>
      </c>
      <c r="I3" s="2" t="s">
        <v>227</v>
      </c>
      <c r="J3" s="5" t="s">
        <v>228</v>
      </c>
      <c r="K3" s="5" t="s">
        <v>229</v>
      </c>
      <c r="L3" s="2" t="s">
        <v>230</v>
      </c>
      <c r="M3" s="2" t="s">
        <v>231</v>
      </c>
      <c r="N3" s="2" t="s">
        <v>232</v>
      </c>
      <c r="O3" s="2" t="s">
        <v>233</v>
      </c>
      <c r="P3" s="2" t="s">
        <v>234</v>
      </c>
      <c r="Q3" s="2" t="s">
        <v>235</v>
      </c>
      <c r="R3" s="2" t="s">
        <v>236</v>
      </c>
      <c r="S3" s="2" t="s">
        <v>237</v>
      </c>
      <c r="T3" s="2" t="s">
        <v>238</v>
      </c>
      <c r="U3" s="2" t="s">
        <v>239</v>
      </c>
      <c r="V3" s="117" t="s">
        <v>278</v>
      </c>
      <c r="W3" s="117" t="s">
        <v>279</v>
      </c>
    </row>
    <row r="4" spans="1:23" ht="15" customHeight="1" x14ac:dyDescent="0.15">
      <c r="A4" s="3" t="s">
        <v>240</v>
      </c>
      <c r="B4" s="15"/>
      <c r="C4" s="15"/>
      <c r="D4" s="15">
        <v>17798838</v>
      </c>
      <c r="E4" s="15">
        <v>18964912</v>
      </c>
      <c r="F4" s="15">
        <v>18657948</v>
      </c>
      <c r="G4" s="15">
        <v>17827936</v>
      </c>
      <c r="H4" s="15">
        <v>18490733</v>
      </c>
      <c r="I4" s="15">
        <v>19056777</v>
      </c>
      <c r="J4" s="8">
        <v>19627262</v>
      </c>
      <c r="K4" s="9">
        <v>18891136</v>
      </c>
      <c r="L4" s="9">
        <v>18661300</v>
      </c>
      <c r="M4" s="9">
        <v>18133011</v>
      </c>
      <c r="N4" s="9">
        <v>18106627</v>
      </c>
      <c r="O4" s="9">
        <v>18041168</v>
      </c>
      <c r="P4" s="9">
        <v>17509930</v>
      </c>
      <c r="Q4" s="9">
        <v>17221285</v>
      </c>
      <c r="R4" s="9">
        <v>17431360</v>
      </c>
      <c r="S4" s="9">
        <v>17672592</v>
      </c>
      <c r="T4" s="9">
        <v>18890189</v>
      </c>
      <c r="U4" s="9">
        <v>19092770</v>
      </c>
      <c r="V4" s="118">
        <v>18482433</v>
      </c>
      <c r="W4" s="118">
        <v>18078165</v>
      </c>
    </row>
    <row r="5" spans="1:23" ht="15" customHeight="1" x14ac:dyDescent="0.15">
      <c r="A5" s="3" t="s">
        <v>241</v>
      </c>
      <c r="B5" s="15"/>
      <c r="C5" s="15"/>
      <c r="D5" s="15">
        <v>1034485</v>
      </c>
      <c r="E5" s="15">
        <v>1102861</v>
      </c>
      <c r="F5" s="15">
        <v>1203725</v>
      </c>
      <c r="G5" s="15">
        <v>1209265</v>
      </c>
      <c r="H5" s="15">
        <v>1241354</v>
      </c>
      <c r="I5" s="15">
        <v>1274027</v>
      </c>
      <c r="J5" s="8">
        <v>798889</v>
      </c>
      <c r="K5" s="9">
        <v>547942</v>
      </c>
      <c r="L5" s="9">
        <v>558769</v>
      </c>
      <c r="M5" s="9">
        <v>577806</v>
      </c>
      <c r="N5" s="9">
        <v>581290</v>
      </c>
      <c r="O5" s="9">
        <v>587198</v>
      </c>
      <c r="P5" s="9">
        <v>623413</v>
      </c>
      <c r="Q5" s="9">
        <v>912305</v>
      </c>
      <c r="R5" s="9">
        <v>1163394</v>
      </c>
      <c r="S5" s="9">
        <v>1699412</v>
      </c>
      <c r="T5" s="9">
        <v>658224</v>
      </c>
      <c r="U5" s="9">
        <v>638734</v>
      </c>
      <c r="V5" s="118">
        <v>588890</v>
      </c>
      <c r="W5" s="118">
        <v>579732</v>
      </c>
    </row>
    <row r="6" spans="1:23" ht="15" customHeight="1" x14ac:dyDescent="0.15">
      <c r="A6" s="3" t="s">
        <v>242</v>
      </c>
      <c r="B6" s="15"/>
      <c r="C6" s="15"/>
      <c r="D6" s="15">
        <v>681827</v>
      </c>
      <c r="E6" s="15">
        <v>482730</v>
      </c>
      <c r="F6" s="15">
        <v>510940</v>
      </c>
      <c r="G6" s="15">
        <v>668281</v>
      </c>
      <c r="H6" s="15">
        <v>468674</v>
      </c>
      <c r="I6" s="15">
        <v>258481</v>
      </c>
      <c r="J6" s="8">
        <v>203209</v>
      </c>
      <c r="K6" s="9">
        <v>162447</v>
      </c>
      <c r="L6" s="9">
        <v>152516</v>
      </c>
      <c r="M6" s="9">
        <v>640366</v>
      </c>
      <c r="N6" s="9">
        <v>641315</v>
      </c>
      <c r="O6" s="9">
        <v>200889</v>
      </c>
      <c r="P6" s="9">
        <v>137660</v>
      </c>
      <c r="Q6" s="9">
        <v>136138</v>
      </c>
      <c r="R6" s="9">
        <v>78691</v>
      </c>
      <c r="S6" s="9">
        <v>53431</v>
      </c>
      <c r="T6" s="9">
        <v>70740</v>
      </c>
      <c r="U6" s="9">
        <v>71035</v>
      </c>
      <c r="V6" s="118">
        <v>57431</v>
      </c>
      <c r="W6" s="118">
        <v>49146</v>
      </c>
    </row>
    <row r="7" spans="1:23" ht="15" customHeight="1" x14ac:dyDescent="0.15">
      <c r="A7" s="3" t="s">
        <v>243</v>
      </c>
      <c r="B7" s="15"/>
      <c r="C7" s="15"/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8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21300</v>
      </c>
      <c r="R7" s="9">
        <v>37124</v>
      </c>
      <c r="S7" s="9">
        <v>57422</v>
      </c>
      <c r="T7" s="9">
        <v>62909</v>
      </c>
      <c r="U7" s="9">
        <v>22589</v>
      </c>
      <c r="V7" s="118">
        <v>17605</v>
      </c>
      <c r="W7" s="118">
        <v>22318</v>
      </c>
    </row>
    <row r="8" spans="1:23" ht="15" customHeight="1" x14ac:dyDescent="0.15">
      <c r="A8" s="3" t="s">
        <v>244</v>
      </c>
      <c r="B8" s="15"/>
      <c r="C8" s="15"/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8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24758</v>
      </c>
      <c r="R8" s="9">
        <v>54805</v>
      </c>
      <c r="S8" s="9">
        <v>41837</v>
      </c>
      <c r="T8" s="9">
        <v>36082</v>
      </c>
      <c r="U8" s="9">
        <v>13147</v>
      </c>
      <c r="V8" s="118">
        <v>10367</v>
      </c>
      <c r="W8" s="118">
        <v>8630</v>
      </c>
    </row>
    <row r="9" spans="1:23" ht="15" customHeight="1" x14ac:dyDescent="0.15">
      <c r="A9" s="3" t="s">
        <v>245</v>
      </c>
      <c r="B9" s="15"/>
      <c r="C9" s="15"/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8">
        <v>341555</v>
      </c>
      <c r="K9" s="9">
        <v>1474213</v>
      </c>
      <c r="L9" s="9">
        <v>1398679</v>
      </c>
      <c r="M9" s="9">
        <v>1442412</v>
      </c>
      <c r="N9" s="9">
        <v>1394475</v>
      </c>
      <c r="O9" s="9">
        <v>1210663</v>
      </c>
      <c r="P9" s="9">
        <v>1340190</v>
      </c>
      <c r="Q9" s="9">
        <v>1479013</v>
      </c>
      <c r="R9" s="9">
        <v>1366014</v>
      </c>
      <c r="S9" s="9">
        <v>1410905</v>
      </c>
      <c r="T9" s="9">
        <v>1372437</v>
      </c>
      <c r="U9" s="9">
        <v>1268559</v>
      </c>
      <c r="V9" s="118">
        <v>1344120</v>
      </c>
      <c r="W9" s="118">
        <v>1341817</v>
      </c>
    </row>
    <row r="10" spans="1:23" ht="15" customHeight="1" x14ac:dyDescent="0.15">
      <c r="A10" s="3" t="s">
        <v>246</v>
      </c>
      <c r="B10" s="15"/>
      <c r="C10" s="15"/>
      <c r="D10" s="15">
        <v>385232</v>
      </c>
      <c r="E10" s="15">
        <v>445545</v>
      </c>
      <c r="F10" s="15">
        <v>437978</v>
      </c>
      <c r="G10" s="15">
        <v>425146</v>
      </c>
      <c r="H10" s="15">
        <v>462901</v>
      </c>
      <c r="I10" s="15">
        <v>488895</v>
      </c>
      <c r="J10" s="8">
        <v>481930</v>
      </c>
      <c r="K10" s="9">
        <v>470190</v>
      </c>
      <c r="L10" s="9">
        <v>454171</v>
      </c>
      <c r="M10" s="9">
        <v>417599</v>
      </c>
      <c r="N10" s="9">
        <v>421882</v>
      </c>
      <c r="O10" s="9">
        <v>423208</v>
      </c>
      <c r="P10" s="9">
        <v>416152</v>
      </c>
      <c r="Q10" s="9">
        <v>398680</v>
      </c>
      <c r="R10" s="9">
        <v>388098</v>
      </c>
      <c r="S10" s="9">
        <v>379491</v>
      </c>
      <c r="T10" s="9">
        <v>374967</v>
      </c>
      <c r="U10" s="9">
        <v>354500</v>
      </c>
      <c r="V10" s="118">
        <v>355575</v>
      </c>
      <c r="W10" s="118">
        <v>344192</v>
      </c>
    </row>
    <row r="11" spans="1:23" ht="15" customHeight="1" x14ac:dyDescent="0.15">
      <c r="A11" s="3" t="s">
        <v>247</v>
      </c>
      <c r="B11" s="15"/>
      <c r="C11" s="15"/>
      <c r="D11" s="15">
        <v>3717</v>
      </c>
      <c r="E11" s="15">
        <v>7177</v>
      </c>
      <c r="F11" s="15">
        <v>6414</v>
      </c>
      <c r="G11" s="15">
        <v>6177</v>
      </c>
      <c r="H11" s="15">
        <v>5949</v>
      </c>
      <c r="I11" s="15">
        <v>5047</v>
      </c>
      <c r="J11" s="8">
        <v>10142</v>
      </c>
      <c r="K11" s="9">
        <v>10111</v>
      </c>
      <c r="L11" s="9">
        <v>8966</v>
      </c>
      <c r="M11" s="9">
        <v>1349</v>
      </c>
      <c r="N11" s="16">
        <v>139</v>
      </c>
      <c r="O11" s="16">
        <v>0</v>
      </c>
      <c r="P11" s="16">
        <v>0</v>
      </c>
      <c r="Q11" s="16">
        <v>1</v>
      </c>
      <c r="R11" s="16">
        <v>1</v>
      </c>
      <c r="S11" s="16">
        <v>1</v>
      </c>
      <c r="T11" s="16">
        <v>1</v>
      </c>
      <c r="U11" s="16">
        <v>1</v>
      </c>
      <c r="V11" s="118">
        <v>0</v>
      </c>
      <c r="W11" s="118">
        <v>0</v>
      </c>
    </row>
    <row r="12" spans="1:23" ht="15" customHeight="1" x14ac:dyDescent="0.15">
      <c r="A12" s="3" t="s">
        <v>248</v>
      </c>
      <c r="B12" s="15"/>
      <c r="C12" s="15"/>
      <c r="D12" s="15">
        <v>602710</v>
      </c>
      <c r="E12" s="15">
        <v>540050</v>
      </c>
      <c r="F12" s="15">
        <v>471818</v>
      </c>
      <c r="G12" s="15">
        <v>512263</v>
      </c>
      <c r="H12" s="15">
        <v>547096</v>
      </c>
      <c r="I12" s="15">
        <v>548947</v>
      </c>
      <c r="J12" s="8">
        <v>460972</v>
      </c>
      <c r="K12" s="9">
        <v>404861</v>
      </c>
      <c r="L12" s="9">
        <v>400016</v>
      </c>
      <c r="M12" s="9">
        <v>380732</v>
      </c>
      <c r="N12" s="9">
        <v>393471</v>
      </c>
      <c r="O12" s="9">
        <v>348456</v>
      </c>
      <c r="P12" s="9">
        <v>396787</v>
      </c>
      <c r="Q12" s="9">
        <v>378941</v>
      </c>
      <c r="R12" s="9">
        <v>394715</v>
      </c>
      <c r="S12" s="9">
        <v>378021</v>
      </c>
      <c r="T12" s="9">
        <v>389422</v>
      </c>
      <c r="U12" s="9">
        <v>326820</v>
      </c>
      <c r="V12" s="118">
        <v>201017</v>
      </c>
      <c r="W12" s="118">
        <v>171826</v>
      </c>
    </row>
    <row r="13" spans="1:23" ht="15" customHeight="1" x14ac:dyDescent="0.15">
      <c r="A13" s="3" t="s">
        <v>249</v>
      </c>
      <c r="B13" s="15"/>
      <c r="C13" s="15"/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8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118">
        <v>0</v>
      </c>
      <c r="W13" s="118">
        <v>0</v>
      </c>
    </row>
    <row r="14" spans="1:23" ht="15" customHeight="1" x14ac:dyDescent="0.15">
      <c r="A14" s="3" t="s">
        <v>122</v>
      </c>
      <c r="B14" s="15"/>
      <c r="C14" s="15"/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8">
        <v>0</v>
      </c>
      <c r="K14" s="9">
        <v>0</v>
      </c>
      <c r="L14" s="9">
        <v>428068</v>
      </c>
      <c r="M14" s="9">
        <v>566379</v>
      </c>
      <c r="N14" s="9">
        <v>579570</v>
      </c>
      <c r="O14" s="9">
        <v>549272</v>
      </c>
      <c r="P14" s="9">
        <v>550476</v>
      </c>
      <c r="Q14" s="9">
        <v>524823</v>
      </c>
      <c r="R14" s="9">
        <v>514613</v>
      </c>
      <c r="S14" s="9">
        <v>401544</v>
      </c>
      <c r="T14" s="9">
        <v>106012</v>
      </c>
      <c r="U14" s="9">
        <v>225640</v>
      </c>
      <c r="V14" s="118">
        <v>234062</v>
      </c>
      <c r="W14" s="118">
        <v>235416</v>
      </c>
    </row>
    <row r="15" spans="1:23" ht="15" customHeight="1" x14ac:dyDescent="0.15">
      <c r="A15" s="3" t="s">
        <v>250</v>
      </c>
      <c r="B15" s="15"/>
      <c r="C15" s="15"/>
      <c r="D15" s="15">
        <v>6098834</v>
      </c>
      <c r="E15" s="15">
        <v>6748871</v>
      </c>
      <c r="F15" s="15">
        <v>6399586</v>
      </c>
      <c r="G15" s="15">
        <v>6770677</v>
      </c>
      <c r="H15" s="15">
        <v>7118136</v>
      </c>
      <c r="I15" s="15">
        <v>7511701</v>
      </c>
      <c r="J15" s="8">
        <v>7721436</v>
      </c>
      <c r="K15" s="9">
        <v>8460674</v>
      </c>
      <c r="L15" s="9">
        <v>9582705</v>
      </c>
      <c r="M15" s="9">
        <v>10079257</v>
      </c>
      <c r="N15" s="9">
        <v>9175069</v>
      </c>
      <c r="O15" s="9">
        <v>8349800</v>
      </c>
      <c r="P15" s="9">
        <v>7001846</v>
      </c>
      <c r="Q15" s="9">
        <v>6750176</v>
      </c>
      <c r="R15" s="9">
        <v>6960412</v>
      </c>
      <c r="S15" s="9">
        <v>6453876</v>
      </c>
      <c r="T15" s="9">
        <v>6129540</v>
      </c>
      <c r="U15" s="9">
        <v>6986218</v>
      </c>
      <c r="V15" s="118">
        <v>7366823</v>
      </c>
      <c r="W15" s="118">
        <v>8793022</v>
      </c>
    </row>
    <row r="16" spans="1:23" ht="15" customHeight="1" x14ac:dyDescent="0.15">
      <c r="A16" s="3" t="s">
        <v>251</v>
      </c>
      <c r="B16" s="15"/>
      <c r="C16" s="15"/>
      <c r="D16" s="15">
        <v>5197184</v>
      </c>
      <c r="E16" s="15">
        <v>5808288</v>
      </c>
      <c r="F16" s="15">
        <v>0</v>
      </c>
      <c r="G16" s="15">
        <v>0</v>
      </c>
      <c r="H16" s="15">
        <v>0</v>
      </c>
      <c r="I16" s="15">
        <v>0</v>
      </c>
      <c r="J16" s="8">
        <v>6708437</v>
      </c>
      <c r="K16" s="8">
        <v>7343404</v>
      </c>
      <c r="L16" s="8">
        <v>8350766</v>
      </c>
      <c r="M16" s="8">
        <v>8766259</v>
      </c>
      <c r="N16" s="8">
        <v>7906857</v>
      </c>
      <c r="O16" s="8">
        <v>7113577</v>
      </c>
      <c r="P16" s="8">
        <v>5851769</v>
      </c>
      <c r="Q16" s="8">
        <v>5714712</v>
      </c>
      <c r="R16" s="8">
        <v>6033090</v>
      </c>
      <c r="S16" s="8">
        <v>5593619</v>
      </c>
      <c r="T16" s="8">
        <v>5236903</v>
      </c>
      <c r="U16" s="8">
        <v>6060549</v>
      </c>
      <c r="V16" s="118">
        <v>6255288</v>
      </c>
      <c r="W16" s="118">
        <v>7787825</v>
      </c>
    </row>
    <row r="17" spans="1:23" ht="15" customHeight="1" x14ac:dyDescent="0.15">
      <c r="A17" s="3" t="s">
        <v>252</v>
      </c>
      <c r="B17" s="15"/>
      <c r="C17" s="15"/>
      <c r="D17" s="15">
        <v>901650</v>
      </c>
      <c r="E17" s="15">
        <v>940583</v>
      </c>
      <c r="F17" s="15">
        <v>0</v>
      </c>
      <c r="G17" s="15">
        <v>0</v>
      </c>
      <c r="H17" s="15">
        <v>0</v>
      </c>
      <c r="I17" s="15">
        <v>0</v>
      </c>
      <c r="J17" s="8">
        <v>1012999</v>
      </c>
      <c r="K17" s="8">
        <v>1117270</v>
      </c>
      <c r="L17" s="8">
        <v>1231939</v>
      </c>
      <c r="M17" s="8">
        <v>1312998</v>
      </c>
      <c r="N17" s="8">
        <v>1268212</v>
      </c>
      <c r="O17" s="8">
        <v>1236223</v>
      </c>
      <c r="P17" s="8">
        <v>1150077</v>
      </c>
      <c r="Q17" s="8">
        <v>1035464</v>
      </c>
      <c r="R17" s="8">
        <v>927322</v>
      </c>
      <c r="S17" s="8">
        <v>860257</v>
      </c>
      <c r="T17" s="8">
        <v>892637</v>
      </c>
      <c r="U17" s="8">
        <v>925669</v>
      </c>
      <c r="V17" s="118">
        <v>1111535</v>
      </c>
      <c r="W17" s="118">
        <v>1005197</v>
      </c>
    </row>
    <row r="18" spans="1:23" ht="15" customHeight="1" x14ac:dyDescent="0.15">
      <c r="A18" s="3" t="s">
        <v>253</v>
      </c>
      <c r="B18" s="15"/>
      <c r="C18" s="15"/>
      <c r="D18" s="15">
        <v>39690</v>
      </c>
      <c r="E18" s="15">
        <v>37458</v>
      </c>
      <c r="F18" s="15">
        <v>37436</v>
      </c>
      <c r="G18" s="15">
        <v>37225</v>
      </c>
      <c r="H18" s="15">
        <v>36661</v>
      </c>
      <c r="I18" s="15">
        <v>36885</v>
      </c>
      <c r="J18" s="8">
        <v>35292</v>
      </c>
      <c r="K18" s="9">
        <v>33249</v>
      </c>
      <c r="L18" s="9">
        <v>31786</v>
      </c>
      <c r="M18" s="9">
        <v>26646</v>
      </c>
      <c r="N18" s="9">
        <v>26852</v>
      </c>
      <c r="O18" s="9">
        <v>25808</v>
      </c>
      <c r="P18" s="9">
        <v>27332</v>
      </c>
      <c r="Q18" s="9">
        <v>26913</v>
      </c>
      <c r="R18" s="9">
        <v>28017</v>
      </c>
      <c r="S18" s="9">
        <v>28841</v>
      </c>
      <c r="T18" s="9">
        <v>27687</v>
      </c>
      <c r="U18" s="9">
        <v>24888</v>
      </c>
      <c r="V18" s="118">
        <v>24491</v>
      </c>
      <c r="W18" s="118">
        <v>22311</v>
      </c>
    </row>
    <row r="19" spans="1:23" ht="15" customHeight="1" x14ac:dyDescent="0.15">
      <c r="A19" s="3" t="s">
        <v>254</v>
      </c>
      <c r="B19" s="15"/>
      <c r="C19" s="15"/>
      <c r="D19" s="15">
        <v>190219</v>
      </c>
      <c r="E19" s="15">
        <v>189939</v>
      </c>
      <c r="F19" s="15">
        <v>211712</v>
      </c>
      <c r="G19" s="15">
        <v>199654</v>
      </c>
      <c r="H19" s="15">
        <v>291131</v>
      </c>
      <c r="I19" s="15">
        <v>265588</v>
      </c>
      <c r="J19" s="8">
        <v>284627</v>
      </c>
      <c r="K19" s="9">
        <v>389616</v>
      </c>
      <c r="L19" s="9">
        <v>360058</v>
      </c>
      <c r="M19" s="9">
        <v>221068</v>
      </c>
      <c r="N19" s="9">
        <v>331825</v>
      </c>
      <c r="O19" s="9">
        <v>377128</v>
      </c>
      <c r="P19" s="9">
        <v>217254</v>
      </c>
      <c r="Q19" s="9">
        <v>225035</v>
      </c>
      <c r="R19" s="9">
        <v>229158</v>
      </c>
      <c r="S19" s="9">
        <v>271041</v>
      </c>
      <c r="T19" s="9">
        <v>254125</v>
      </c>
      <c r="U19" s="9">
        <v>276129</v>
      </c>
      <c r="V19" s="118">
        <v>277067</v>
      </c>
      <c r="W19" s="118">
        <v>257136</v>
      </c>
    </row>
    <row r="20" spans="1:23" ht="15" customHeight="1" x14ac:dyDescent="0.15">
      <c r="A20" s="3" t="s">
        <v>255</v>
      </c>
      <c r="B20" s="15"/>
      <c r="C20" s="15"/>
      <c r="D20" s="15">
        <v>528678</v>
      </c>
      <c r="E20" s="15">
        <v>521545</v>
      </c>
      <c r="F20" s="15">
        <v>549163</v>
      </c>
      <c r="G20" s="15">
        <v>580671</v>
      </c>
      <c r="H20" s="15">
        <v>645760</v>
      </c>
      <c r="I20" s="15">
        <v>669636</v>
      </c>
      <c r="J20" s="8">
        <v>655670</v>
      </c>
      <c r="K20" s="9">
        <v>626957</v>
      </c>
      <c r="L20" s="9">
        <v>621420</v>
      </c>
      <c r="M20" s="9">
        <v>706572</v>
      </c>
      <c r="N20" s="9">
        <v>623636</v>
      </c>
      <c r="O20" s="9">
        <v>652338</v>
      </c>
      <c r="P20" s="9">
        <v>688263</v>
      </c>
      <c r="Q20" s="9">
        <v>695655</v>
      </c>
      <c r="R20" s="9">
        <v>676839</v>
      </c>
      <c r="S20" s="9">
        <v>649836</v>
      </c>
      <c r="T20" s="9">
        <v>600299</v>
      </c>
      <c r="U20" s="9">
        <v>783984</v>
      </c>
      <c r="V20" s="118">
        <v>610950</v>
      </c>
      <c r="W20" s="118">
        <v>579032</v>
      </c>
    </row>
    <row r="21" spans="1:23" ht="15" customHeight="1" x14ac:dyDescent="0.15">
      <c r="A21" s="4" t="s">
        <v>256</v>
      </c>
      <c r="B21" s="15"/>
      <c r="C21" s="15"/>
      <c r="D21" s="15">
        <v>57559</v>
      </c>
      <c r="E21" s="15">
        <v>59127</v>
      </c>
      <c r="F21" s="15">
        <v>61814</v>
      </c>
      <c r="G21" s="15">
        <v>66324</v>
      </c>
      <c r="H21" s="15">
        <v>72153</v>
      </c>
      <c r="I21" s="15">
        <v>74188</v>
      </c>
      <c r="J21" s="8">
        <v>74898</v>
      </c>
      <c r="K21" s="11">
        <v>75361</v>
      </c>
      <c r="L21" s="11">
        <v>72995</v>
      </c>
      <c r="M21" s="11">
        <v>84965</v>
      </c>
      <c r="N21" s="11">
        <v>80074</v>
      </c>
      <c r="O21" s="11">
        <v>98029</v>
      </c>
      <c r="P21" s="11">
        <v>99130</v>
      </c>
      <c r="Q21" s="11">
        <v>103007</v>
      </c>
      <c r="R21" s="11">
        <v>101793</v>
      </c>
      <c r="S21" s="11">
        <v>100580</v>
      </c>
      <c r="T21" s="11">
        <v>101505</v>
      </c>
      <c r="U21" s="11">
        <v>102069</v>
      </c>
      <c r="V21" s="118">
        <v>100191</v>
      </c>
      <c r="W21" s="118">
        <v>113800</v>
      </c>
    </row>
    <row r="22" spans="1:23" ht="15" customHeight="1" x14ac:dyDescent="0.15">
      <c r="A22" s="3" t="s">
        <v>257</v>
      </c>
      <c r="B22" s="15"/>
      <c r="C22" s="15"/>
      <c r="D22" s="15">
        <v>2324596</v>
      </c>
      <c r="E22" s="15">
        <v>2543552</v>
      </c>
      <c r="F22" s="15">
        <v>2791900</v>
      </c>
      <c r="G22" s="15">
        <v>3735374</v>
      </c>
      <c r="H22" s="15">
        <v>3380865</v>
      </c>
      <c r="I22" s="15">
        <v>3132844</v>
      </c>
      <c r="J22" s="8">
        <v>3110839</v>
      </c>
      <c r="K22" s="9">
        <v>4092282</v>
      </c>
      <c r="L22" s="9">
        <v>4425192</v>
      </c>
      <c r="M22" s="9">
        <v>2758963</v>
      </c>
      <c r="N22" s="9">
        <v>2976958</v>
      </c>
      <c r="O22" s="9">
        <v>2796631</v>
      </c>
      <c r="P22" s="9">
        <v>3611535</v>
      </c>
      <c r="Q22" s="9">
        <v>3258159</v>
      </c>
      <c r="R22" s="9">
        <v>3207466</v>
      </c>
      <c r="S22" s="9">
        <v>2699689</v>
      </c>
      <c r="T22" s="9">
        <v>2672034</v>
      </c>
      <c r="U22" s="9">
        <v>3398336</v>
      </c>
      <c r="V22" s="118">
        <v>6192285</v>
      </c>
      <c r="W22" s="118">
        <v>5759565</v>
      </c>
    </row>
    <row r="23" spans="1:23" ht="15" customHeight="1" x14ac:dyDescent="0.15">
      <c r="A23" s="3" t="s">
        <v>258</v>
      </c>
      <c r="B23" s="15"/>
      <c r="C23" s="15"/>
      <c r="D23" s="15">
        <v>1424432</v>
      </c>
      <c r="E23" s="15">
        <v>1765367</v>
      </c>
      <c r="F23" s="15">
        <v>2353222</v>
      </c>
      <c r="G23" s="15">
        <v>1664006</v>
      </c>
      <c r="H23" s="15">
        <v>1846579</v>
      </c>
      <c r="I23" s="15">
        <v>2235652</v>
      </c>
      <c r="J23" s="8">
        <v>2298388</v>
      </c>
      <c r="K23" s="9">
        <v>2069952</v>
      </c>
      <c r="L23" s="9">
        <v>2270515</v>
      </c>
      <c r="M23" s="9">
        <v>1802849</v>
      </c>
      <c r="N23" s="9">
        <v>1740404</v>
      </c>
      <c r="O23" s="9">
        <v>1972057</v>
      </c>
      <c r="P23" s="9">
        <v>1881727</v>
      </c>
      <c r="Q23" s="9">
        <v>1953309</v>
      </c>
      <c r="R23" s="9">
        <v>1830591</v>
      </c>
      <c r="S23" s="9">
        <v>1812670</v>
      </c>
      <c r="T23" s="9">
        <v>2195014</v>
      </c>
      <c r="U23" s="9">
        <v>2234017</v>
      </c>
      <c r="V23" s="118">
        <v>2581069</v>
      </c>
      <c r="W23" s="118">
        <v>3156114</v>
      </c>
    </row>
    <row r="24" spans="1:23" ht="15" customHeight="1" x14ac:dyDescent="0.15">
      <c r="A24" s="3" t="s">
        <v>259</v>
      </c>
      <c r="B24" s="15"/>
      <c r="C24" s="15"/>
      <c r="D24" s="15">
        <v>3171595</v>
      </c>
      <c r="E24" s="15">
        <v>1409298</v>
      </c>
      <c r="F24" s="15">
        <v>932608</v>
      </c>
      <c r="G24" s="15">
        <v>753618</v>
      </c>
      <c r="H24" s="15">
        <v>575860</v>
      </c>
      <c r="I24" s="15">
        <v>720756</v>
      </c>
      <c r="J24" s="8">
        <v>587250</v>
      </c>
      <c r="K24" s="9">
        <v>503817</v>
      </c>
      <c r="L24" s="9">
        <v>1026368</v>
      </c>
      <c r="M24" s="9">
        <v>363597</v>
      </c>
      <c r="N24" s="9">
        <v>358241</v>
      </c>
      <c r="O24" s="9">
        <v>209554</v>
      </c>
      <c r="P24" s="9">
        <v>250986</v>
      </c>
      <c r="Q24" s="9">
        <v>360475</v>
      </c>
      <c r="R24" s="9">
        <v>213312</v>
      </c>
      <c r="S24" s="9">
        <v>433036</v>
      </c>
      <c r="T24" s="9">
        <v>652049</v>
      </c>
      <c r="U24" s="9">
        <v>129531</v>
      </c>
      <c r="V24" s="118">
        <v>152542</v>
      </c>
      <c r="W24" s="118">
        <v>150032</v>
      </c>
    </row>
    <row r="25" spans="1:23" ht="15" customHeight="1" x14ac:dyDescent="0.15">
      <c r="A25" s="3" t="s">
        <v>133</v>
      </c>
      <c r="B25" s="15"/>
      <c r="C25" s="15"/>
      <c r="D25" s="15">
        <v>145968</v>
      </c>
      <c r="E25" s="15">
        <v>90709</v>
      </c>
      <c r="F25" s="15">
        <v>191050</v>
      </c>
      <c r="G25" s="15">
        <v>141192</v>
      </c>
      <c r="H25" s="15">
        <v>160359</v>
      </c>
      <c r="I25" s="15">
        <v>73964</v>
      </c>
      <c r="J25" s="17">
        <v>103562</v>
      </c>
      <c r="K25" s="16">
        <v>6952</v>
      </c>
      <c r="L25" s="9">
        <v>26231</v>
      </c>
      <c r="M25" s="9">
        <v>26163</v>
      </c>
      <c r="N25" s="9">
        <v>19819</v>
      </c>
      <c r="O25" s="9">
        <v>38079</v>
      </c>
      <c r="P25" s="9">
        <v>55394</v>
      </c>
      <c r="Q25" s="9">
        <v>11424</v>
      </c>
      <c r="R25" s="9">
        <v>39660</v>
      </c>
      <c r="S25" s="9">
        <v>8020</v>
      </c>
      <c r="T25" s="9">
        <v>16128</v>
      </c>
      <c r="U25" s="9">
        <v>9180</v>
      </c>
      <c r="V25" s="118">
        <v>79529</v>
      </c>
      <c r="W25" s="118">
        <v>8899</v>
      </c>
    </row>
    <row r="26" spans="1:23" ht="15" customHeight="1" x14ac:dyDescent="0.15">
      <c r="A26" s="3" t="s">
        <v>260</v>
      </c>
      <c r="B26" s="15"/>
      <c r="C26" s="15"/>
      <c r="D26" s="15">
        <v>1542420</v>
      </c>
      <c r="E26" s="15">
        <v>2574699</v>
      </c>
      <c r="F26" s="15">
        <v>1246985</v>
      </c>
      <c r="G26" s="15">
        <v>1445577</v>
      </c>
      <c r="H26" s="15">
        <v>1151457</v>
      </c>
      <c r="I26" s="15">
        <v>858236</v>
      </c>
      <c r="J26" s="8">
        <v>965189</v>
      </c>
      <c r="K26" s="9">
        <v>1753668</v>
      </c>
      <c r="L26" s="9">
        <v>1071538</v>
      </c>
      <c r="M26" s="9">
        <v>971708</v>
      </c>
      <c r="N26" s="9">
        <v>1663598</v>
      </c>
      <c r="O26" s="9">
        <v>2356823</v>
      </c>
      <c r="P26" s="9">
        <v>3495096</v>
      </c>
      <c r="Q26" s="9">
        <v>1867404</v>
      </c>
      <c r="R26" s="9">
        <v>2300036</v>
      </c>
      <c r="S26" s="9">
        <v>2005611</v>
      </c>
      <c r="T26" s="9">
        <v>1814736</v>
      </c>
      <c r="U26" s="9">
        <v>1384771</v>
      </c>
      <c r="V26" s="118">
        <v>2659984</v>
      </c>
      <c r="W26" s="118">
        <v>954182</v>
      </c>
    </row>
    <row r="27" spans="1:23" ht="15" customHeight="1" x14ac:dyDescent="0.15">
      <c r="A27" s="3" t="s">
        <v>261</v>
      </c>
      <c r="B27" s="15"/>
      <c r="C27" s="15"/>
      <c r="D27" s="15">
        <v>1566008</v>
      </c>
      <c r="E27" s="15">
        <v>1461733</v>
      </c>
      <c r="F27" s="15">
        <v>1680414</v>
      </c>
      <c r="G27" s="15">
        <v>1790258</v>
      </c>
      <c r="H27" s="15">
        <v>1665443</v>
      </c>
      <c r="I27" s="15">
        <v>1716566</v>
      </c>
      <c r="J27" s="8">
        <v>1848585</v>
      </c>
      <c r="K27" s="9">
        <v>1874856</v>
      </c>
      <c r="L27" s="9">
        <v>2631211</v>
      </c>
      <c r="M27" s="9">
        <v>1973905</v>
      </c>
      <c r="N27" s="9">
        <v>2334815</v>
      </c>
      <c r="O27" s="9">
        <v>2063782</v>
      </c>
      <c r="P27" s="9">
        <v>1809278</v>
      </c>
      <c r="Q27" s="9">
        <v>1885651</v>
      </c>
      <c r="R27" s="9">
        <v>1868340</v>
      </c>
      <c r="S27" s="9">
        <v>1733221</v>
      </c>
      <c r="T27" s="9">
        <v>1776275</v>
      </c>
      <c r="U27" s="9">
        <v>1606167</v>
      </c>
      <c r="V27" s="118">
        <v>2161944</v>
      </c>
      <c r="W27" s="118">
        <v>2553081</v>
      </c>
    </row>
    <row r="28" spans="1:23" ht="15" customHeight="1" x14ac:dyDescent="0.15">
      <c r="A28" s="3" t="s">
        <v>262</v>
      </c>
      <c r="B28" s="15"/>
      <c r="C28" s="15"/>
      <c r="D28" s="15">
        <v>2346405</v>
      </c>
      <c r="E28" s="15">
        <v>2311218</v>
      </c>
      <c r="F28" s="15">
        <v>2537930</v>
      </c>
      <c r="G28" s="15">
        <v>2725017</v>
      </c>
      <c r="H28" s="15">
        <v>2702030</v>
      </c>
      <c r="I28" s="15">
        <v>2590813</v>
      </c>
      <c r="J28" s="8">
        <v>2626556</v>
      </c>
      <c r="K28" s="9">
        <v>2750091</v>
      </c>
      <c r="L28" s="9">
        <v>2544364</v>
      </c>
      <c r="M28" s="9">
        <v>2487759</v>
      </c>
      <c r="N28" s="9">
        <v>2642218</v>
      </c>
      <c r="O28" s="9">
        <v>2746980</v>
      </c>
      <c r="P28" s="9">
        <v>3819203</v>
      </c>
      <c r="Q28" s="9">
        <v>3004264</v>
      </c>
      <c r="R28" s="9">
        <v>2805196</v>
      </c>
      <c r="S28" s="9">
        <v>2723764</v>
      </c>
      <c r="T28" s="9">
        <v>2427390</v>
      </c>
      <c r="U28" s="9">
        <v>2499621</v>
      </c>
      <c r="V28" s="118">
        <v>2579506</v>
      </c>
      <c r="W28" s="118">
        <v>2518388</v>
      </c>
    </row>
    <row r="29" spans="1:23" ht="15" customHeight="1" x14ac:dyDescent="0.15">
      <c r="A29" s="3" t="s">
        <v>263</v>
      </c>
      <c r="B29" s="15"/>
      <c r="C29" s="15"/>
      <c r="D29" s="15">
        <v>3630599</v>
      </c>
      <c r="E29" s="15">
        <v>3967700</v>
      </c>
      <c r="F29" s="15">
        <v>3721600</v>
      </c>
      <c r="G29" s="15">
        <v>6020700</v>
      </c>
      <c r="H29" s="15">
        <v>5122700</v>
      </c>
      <c r="I29" s="15">
        <v>5002900</v>
      </c>
      <c r="J29" s="8">
        <v>4091200</v>
      </c>
      <c r="K29" s="9">
        <v>4955000</v>
      </c>
      <c r="L29" s="9">
        <v>4369100</v>
      </c>
      <c r="M29" s="9">
        <v>4614900</v>
      </c>
      <c r="N29" s="9">
        <v>4832859</v>
      </c>
      <c r="O29" s="9">
        <v>4587494</v>
      </c>
      <c r="P29" s="9">
        <v>6263100</v>
      </c>
      <c r="Q29" s="9">
        <v>4020918</v>
      </c>
      <c r="R29" s="9">
        <v>3987982</v>
      </c>
      <c r="S29" s="9">
        <v>3366300</v>
      </c>
      <c r="T29" s="9">
        <v>2514561</v>
      </c>
      <c r="U29" s="9">
        <v>1862195</v>
      </c>
      <c r="V29" s="119">
        <v>3213397</v>
      </c>
      <c r="W29" s="119">
        <v>5389100</v>
      </c>
    </row>
    <row r="30" spans="1:23" ht="15" customHeight="1" x14ac:dyDescent="0.15">
      <c r="A30" s="3" t="s">
        <v>183</v>
      </c>
      <c r="B30" s="73"/>
      <c r="C30" s="73"/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8">
        <v>0</v>
      </c>
      <c r="K30" s="9">
        <v>0</v>
      </c>
      <c r="L30" s="9">
        <v>0</v>
      </c>
      <c r="M30" s="9">
        <v>0</v>
      </c>
      <c r="N30" s="9">
        <v>219800</v>
      </c>
      <c r="O30" s="9">
        <v>208000</v>
      </c>
      <c r="P30" s="9">
        <v>234400</v>
      </c>
      <c r="Q30" s="9">
        <v>259600</v>
      </c>
      <c r="R30" s="9">
        <v>200300</v>
      </c>
      <c r="S30" s="9">
        <v>147100</v>
      </c>
      <c r="T30" s="9">
        <v>0</v>
      </c>
      <c r="U30" s="9">
        <v>0</v>
      </c>
      <c r="V30" s="118">
        <v>0</v>
      </c>
      <c r="W30" s="118">
        <v>0</v>
      </c>
    </row>
    <row r="31" spans="1:23" ht="15" customHeight="1" x14ac:dyDescent="0.15">
      <c r="A31" s="3" t="s">
        <v>184</v>
      </c>
      <c r="B31" s="73"/>
      <c r="C31" s="73"/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8">
        <v>0</v>
      </c>
      <c r="K31" s="9">
        <v>0</v>
      </c>
      <c r="L31" s="9">
        <v>0</v>
      </c>
      <c r="M31" s="9">
        <v>0</v>
      </c>
      <c r="N31" s="9">
        <v>573600</v>
      </c>
      <c r="O31" s="9">
        <v>1481200</v>
      </c>
      <c r="P31" s="9">
        <v>2885600</v>
      </c>
      <c r="Q31" s="9">
        <v>2099400</v>
      </c>
      <c r="R31" s="9">
        <v>1563100</v>
      </c>
      <c r="S31" s="9">
        <v>1436700</v>
      </c>
      <c r="T31" s="9">
        <v>1337461</v>
      </c>
      <c r="U31" s="9">
        <v>1256495</v>
      </c>
      <c r="V31" s="118">
        <v>1912197</v>
      </c>
      <c r="W31" s="118">
        <v>3195000</v>
      </c>
    </row>
    <row r="32" spans="1:23" ht="15" customHeight="1" x14ac:dyDescent="0.15">
      <c r="A32" s="3" t="s">
        <v>0</v>
      </c>
      <c r="B32" s="10">
        <f t="shared" ref="B32:Q32" si="0">SUM(B4:B29)-B16-B17</f>
        <v>0</v>
      </c>
      <c r="C32" s="10">
        <f t="shared" si="0"/>
        <v>0</v>
      </c>
      <c r="D32" s="10">
        <f t="shared" si="0"/>
        <v>43573812</v>
      </c>
      <c r="E32" s="8">
        <f t="shared" si="0"/>
        <v>45224491</v>
      </c>
      <c r="F32" s="8">
        <f t="shared" si="0"/>
        <v>44004243</v>
      </c>
      <c r="G32" s="8">
        <f t="shared" si="0"/>
        <v>46579361</v>
      </c>
      <c r="H32" s="8">
        <f t="shared" si="0"/>
        <v>45985841</v>
      </c>
      <c r="I32" s="8">
        <f t="shared" si="0"/>
        <v>46521903</v>
      </c>
      <c r="J32" s="8">
        <f t="shared" si="0"/>
        <v>46327451</v>
      </c>
      <c r="K32" s="8">
        <f t="shared" si="0"/>
        <v>49553375</v>
      </c>
      <c r="L32" s="8">
        <f t="shared" si="0"/>
        <v>51095968</v>
      </c>
      <c r="M32" s="8">
        <f t="shared" si="0"/>
        <v>48278006</v>
      </c>
      <c r="N32" s="8">
        <f t="shared" si="0"/>
        <v>48925137</v>
      </c>
      <c r="O32" s="8">
        <f t="shared" si="0"/>
        <v>47635357</v>
      </c>
      <c r="P32" s="8">
        <f t="shared" si="0"/>
        <v>50194752</v>
      </c>
      <c r="Q32" s="8">
        <f t="shared" si="0"/>
        <v>45259634</v>
      </c>
      <c r="R32" s="8">
        <f t="shared" ref="R32:W32" si="1">SUM(R4:R29)-R16-R17</f>
        <v>45677617</v>
      </c>
      <c r="S32" s="8">
        <f t="shared" si="1"/>
        <v>44381141</v>
      </c>
      <c r="T32" s="8">
        <f t="shared" si="1"/>
        <v>43142326</v>
      </c>
      <c r="U32" s="8">
        <f t="shared" si="1"/>
        <v>43310901</v>
      </c>
      <c r="V32" s="120">
        <f t="shared" si="1"/>
        <v>49291278</v>
      </c>
      <c r="W32" s="120">
        <f t="shared" si="1"/>
        <v>51085904</v>
      </c>
    </row>
    <row r="33" spans="1:23" ht="15" customHeight="1" x14ac:dyDescent="0.15">
      <c r="A33" s="3" t="s">
        <v>264</v>
      </c>
      <c r="B33" s="15">
        <f t="shared" ref="B33:L33" si="2">+B4+B5+B6+B9+B10+B11+B12+B13+B14+B15+B18</f>
        <v>0</v>
      </c>
      <c r="C33" s="15">
        <f t="shared" si="2"/>
        <v>0</v>
      </c>
      <c r="D33" s="15">
        <f t="shared" si="2"/>
        <v>26645333</v>
      </c>
      <c r="E33" s="15">
        <f t="shared" si="2"/>
        <v>28329604</v>
      </c>
      <c r="F33" s="15">
        <f t="shared" si="2"/>
        <v>27725845</v>
      </c>
      <c r="G33" s="15">
        <f t="shared" si="2"/>
        <v>27456970</v>
      </c>
      <c r="H33" s="15">
        <f t="shared" si="2"/>
        <v>28371504</v>
      </c>
      <c r="I33" s="15">
        <f t="shared" si="2"/>
        <v>29180760</v>
      </c>
      <c r="J33" s="12">
        <f t="shared" si="2"/>
        <v>29680687</v>
      </c>
      <c r="K33" s="12">
        <f t="shared" si="2"/>
        <v>30454823</v>
      </c>
      <c r="L33" s="12">
        <f t="shared" si="2"/>
        <v>31676976</v>
      </c>
      <c r="M33" s="12">
        <f>+M4+M5+M6+M9+M10+M11+M12+M13+M14+M15+M18</f>
        <v>32265557</v>
      </c>
      <c r="N33" s="12">
        <f>+N4+N5+N6+N9+N10+N11+N12+N13+N14+N15+N18</f>
        <v>31320690</v>
      </c>
      <c r="O33" s="12">
        <f>+O4+O5+O6+O9+O10+O11+O12+O13+O14+O15+O18</f>
        <v>29736462</v>
      </c>
      <c r="P33" s="12">
        <f>+P4+P5+P6+P9+P10+P11+P12+P13+P14+P15+P18</f>
        <v>28003786</v>
      </c>
      <c r="Q33" s="12">
        <f t="shared" ref="Q33:W33" si="3">+Q4+Q5+Q6+Q7+Q8+Q9+Q10+Q11+Q12+Q13+Q14+Q15+Q18</f>
        <v>27874333</v>
      </c>
      <c r="R33" s="12">
        <f t="shared" si="3"/>
        <v>28417244</v>
      </c>
      <c r="S33" s="12">
        <f t="shared" si="3"/>
        <v>28577373</v>
      </c>
      <c r="T33" s="12">
        <f t="shared" si="3"/>
        <v>28118210</v>
      </c>
      <c r="U33" s="12">
        <f t="shared" si="3"/>
        <v>29024901</v>
      </c>
      <c r="V33" s="121">
        <f t="shared" si="3"/>
        <v>28682814</v>
      </c>
      <c r="W33" s="121">
        <f t="shared" si="3"/>
        <v>29646575</v>
      </c>
    </row>
    <row r="34" spans="1:23" ht="15" customHeight="1" x14ac:dyDescent="0.15">
      <c r="A34" s="3" t="s">
        <v>172</v>
      </c>
      <c r="B34" s="15">
        <f t="shared" ref="B34:U34" si="4">SUM(B19:B29)</f>
        <v>0</v>
      </c>
      <c r="C34" s="15">
        <f t="shared" si="4"/>
        <v>0</v>
      </c>
      <c r="D34" s="15">
        <f t="shared" si="4"/>
        <v>16928479</v>
      </c>
      <c r="E34" s="15">
        <f t="shared" si="4"/>
        <v>16894887</v>
      </c>
      <c r="F34" s="15">
        <f t="shared" si="4"/>
        <v>16278398</v>
      </c>
      <c r="G34" s="15">
        <f t="shared" si="4"/>
        <v>19122391</v>
      </c>
      <c r="H34" s="15">
        <f t="shared" si="4"/>
        <v>17614337</v>
      </c>
      <c r="I34" s="15">
        <f t="shared" si="4"/>
        <v>17341143</v>
      </c>
      <c r="J34" s="12">
        <f t="shared" si="4"/>
        <v>16646764</v>
      </c>
      <c r="K34" s="12">
        <f t="shared" si="4"/>
        <v>19098552</v>
      </c>
      <c r="L34" s="12">
        <f t="shared" si="4"/>
        <v>19418992</v>
      </c>
      <c r="M34" s="12">
        <f t="shared" si="4"/>
        <v>16012449</v>
      </c>
      <c r="N34" s="12">
        <f t="shared" si="4"/>
        <v>17604447</v>
      </c>
      <c r="O34" s="12">
        <f t="shared" si="4"/>
        <v>17898895</v>
      </c>
      <c r="P34" s="12">
        <f t="shared" si="4"/>
        <v>22190966</v>
      </c>
      <c r="Q34" s="12">
        <f t="shared" si="4"/>
        <v>17385301</v>
      </c>
      <c r="R34" s="12">
        <f t="shared" si="4"/>
        <v>17260373</v>
      </c>
      <c r="S34" s="12">
        <f t="shared" si="4"/>
        <v>15803768</v>
      </c>
      <c r="T34" s="12">
        <f t="shared" si="4"/>
        <v>15024116</v>
      </c>
      <c r="U34" s="12">
        <f t="shared" si="4"/>
        <v>14286000</v>
      </c>
      <c r="V34" s="121">
        <f>SUM(V19:V29)</f>
        <v>20608464</v>
      </c>
      <c r="W34" s="121">
        <f>SUM(W19:W29)</f>
        <v>21439329</v>
      </c>
    </row>
    <row r="35" spans="1:23" ht="15" customHeight="1" x14ac:dyDescent="0.15">
      <c r="A35" s="3" t="s">
        <v>265</v>
      </c>
      <c r="B35" s="15">
        <f t="shared" ref="B35:R35" si="5">+B4+B19+B20+B21+B24+B25+B26+B27+B28</f>
        <v>0</v>
      </c>
      <c r="C35" s="15">
        <f t="shared" si="5"/>
        <v>0</v>
      </c>
      <c r="D35" s="15">
        <f t="shared" si="5"/>
        <v>27347690</v>
      </c>
      <c r="E35" s="15">
        <f t="shared" si="5"/>
        <v>27583180</v>
      </c>
      <c r="F35" s="15">
        <f t="shared" si="5"/>
        <v>26069624</v>
      </c>
      <c r="G35" s="15">
        <f t="shared" si="5"/>
        <v>25530247</v>
      </c>
      <c r="H35" s="15">
        <f t="shared" si="5"/>
        <v>25754926</v>
      </c>
      <c r="I35" s="15">
        <f t="shared" si="5"/>
        <v>26026524</v>
      </c>
      <c r="J35" s="12">
        <f t="shared" si="5"/>
        <v>26773599</v>
      </c>
      <c r="K35" s="12">
        <f t="shared" si="5"/>
        <v>26872454</v>
      </c>
      <c r="L35" s="12">
        <f t="shared" si="5"/>
        <v>27015485</v>
      </c>
      <c r="M35" s="12">
        <f t="shared" si="5"/>
        <v>24968748</v>
      </c>
      <c r="N35" s="12">
        <f t="shared" si="5"/>
        <v>26160853</v>
      </c>
      <c r="O35" s="12">
        <f t="shared" si="5"/>
        <v>26583881</v>
      </c>
      <c r="P35" s="12">
        <f t="shared" si="5"/>
        <v>27944534</v>
      </c>
      <c r="Q35" s="12">
        <f t="shared" si="5"/>
        <v>25374200</v>
      </c>
      <c r="R35" s="12">
        <f t="shared" si="5"/>
        <v>25665694</v>
      </c>
      <c r="S35" s="12">
        <f>+S4+S19+S20+S21+S24+S25+S26+S27+S28</f>
        <v>25597701</v>
      </c>
      <c r="T35" s="12">
        <f>+T4+T19+T20+T21+T24+T25+T26+T27+T28</f>
        <v>26532696</v>
      </c>
      <c r="U35" s="12">
        <f>+U4+U19+U20+U21+U24+U25+U26+U27+U28</f>
        <v>25884222</v>
      </c>
      <c r="V35" s="121">
        <f>+V4+V19+V20+V21+V24+V25+V26+V27+V28</f>
        <v>27104146</v>
      </c>
      <c r="W35" s="121">
        <f>+W4+W19+W20+W21+W24+W25+W26+W27+W28</f>
        <v>25212715</v>
      </c>
    </row>
    <row r="36" spans="1:23" ht="15" customHeight="1" x14ac:dyDescent="0.15">
      <c r="A36" s="3" t="s">
        <v>266</v>
      </c>
      <c r="B36" s="12">
        <f t="shared" ref="B36:Q36" si="6">SUM(B5:B18)-B16-B17+B22+B23+B29</f>
        <v>0</v>
      </c>
      <c r="C36" s="12">
        <f t="shared" si="6"/>
        <v>0</v>
      </c>
      <c r="D36" s="12">
        <f t="shared" si="6"/>
        <v>16226122</v>
      </c>
      <c r="E36" s="12">
        <f t="shared" si="6"/>
        <v>17641311</v>
      </c>
      <c r="F36" s="12">
        <f t="shared" si="6"/>
        <v>17934619</v>
      </c>
      <c r="G36" s="12">
        <f t="shared" si="6"/>
        <v>21049114</v>
      </c>
      <c r="H36" s="12">
        <f t="shared" si="6"/>
        <v>20230915</v>
      </c>
      <c r="I36" s="12">
        <f t="shared" si="6"/>
        <v>20495379</v>
      </c>
      <c r="J36" s="12">
        <f t="shared" si="6"/>
        <v>19553852</v>
      </c>
      <c r="K36" s="12">
        <f t="shared" si="6"/>
        <v>22680921</v>
      </c>
      <c r="L36" s="12">
        <f t="shared" si="6"/>
        <v>24080483</v>
      </c>
      <c r="M36" s="12">
        <f t="shared" si="6"/>
        <v>23309258</v>
      </c>
      <c r="N36" s="12">
        <f t="shared" si="6"/>
        <v>22764284</v>
      </c>
      <c r="O36" s="12">
        <f t="shared" si="6"/>
        <v>21051476</v>
      </c>
      <c r="P36" s="12">
        <f t="shared" si="6"/>
        <v>22250218</v>
      </c>
      <c r="Q36" s="12">
        <f t="shared" si="6"/>
        <v>19885434</v>
      </c>
      <c r="R36" s="12">
        <f t="shared" ref="R36:W36" si="7">SUM(R5:R18)-R16-R17+R22+R23+R29</f>
        <v>20011923</v>
      </c>
      <c r="S36" s="12">
        <f t="shared" si="7"/>
        <v>18783440</v>
      </c>
      <c r="T36" s="12">
        <f t="shared" si="7"/>
        <v>16609630</v>
      </c>
      <c r="U36" s="12">
        <f t="shared" si="7"/>
        <v>17426679</v>
      </c>
      <c r="V36" s="121">
        <f t="shared" si="7"/>
        <v>22187132</v>
      </c>
      <c r="W36" s="121">
        <f t="shared" si="7"/>
        <v>25873189</v>
      </c>
    </row>
    <row r="37" spans="1:23" ht="15" customHeight="1" x14ac:dyDescent="0.2">
      <c r="A37" s="28" t="s">
        <v>96</v>
      </c>
      <c r="L37" s="29"/>
      <c r="M37" s="70" t="str">
        <f>[1]財政指標!$M$1</f>
        <v>栃木市</v>
      </c>
      <c r="P37" s="70"/>
      <c r="Q37" s="70"/>
      <c r="R37" s="70"/>
      <c r="S37" s="70"/>
      <c r="T37" s="70"/>
      <c r="U37" s="70" t="str">
        <f>[1]財政指標!$M$1</f>
        <v>栃木市</v>
      </c>
    </row>
    <row r="38" spans="1:23" ht="15" customHeight="1" x14ac:dyDescent="0.15">
      <c r="N38" s="66"/>
      <c r="O38" s="66"/>
    </row>
    <row r="39" spans="1:23" ht="15" customHeight="1" x14ac:dyDescent="0.15">
      <c r="A39" s="2"/>
      <c r="B39" s="2" t="s">
        <v>10</v>
      </c>
      <c r="C39" s="2" t="s">
        <v>267</v>
      </c>
      <c r="D39" s="2" t="s">
        <v>268</v>
      </c>
      <c r="E39" s="2" t="s">
        <v>223</v>
      </c>
      <c r="F39" s="2" t="s">
        <v>224</v>
      </c>
      <c r="G39" s="2" t="s">
        <v>225</v>
      </c>
      <c r="H39" s="2" t="s">
        <v>226</v>
      </c>
      <c r="I39" s="2" t="s">
        <v>227</v>
      </c>
      <c r="J39" s="5" t="s">
        <v>228</v>
      </c>
      <c r="K39" s="5" t="s">
        <v>229</v>
      </c>
      <c r="L39" s="2" t="s">
        <v>269</v>
      </c>
      <c r="M39" s="2" t="s">
        <v>270</v>
      </c>
      <c r="N39" s="2" t="s">
        <v>232</v>
      </c>
      <c r="O39" s="2" t="s">
        <v>233</v>
      </c>
      <c r="P39" s="2" t="s">
        <v>234</v>
      </c>
      <c r="Q39" s="2" t="s">
        <v>235</v>
      </c>
      <c r="R39" s="2" t="s">
        <v>236</v>
      </c>
      <c r="S39" s="2" t="s">
        <v>237</v>
      </c>
      <c r="T39" s="2" t="s">
        <v>238</v>
      </c>
      <c r="U39" s="2" t="s">
        <v>239</v>
      </c>
      <c r="V39" s="117" t="s">
        <v>278</v>
      </c>
      <c r="W39" s="117" t="s">
        <v>279</v>
      </c>
    </row>
    <row r="40" spans="1:23" ht="15" customHeight="1" x14ac:dyDescent="0.15">
      <c r="A40" s="3" t="s">
        <v>240</v>
      </c>
      <c r="B40" s="26" t="e">
        <f>+B4/$B$32*100</f>
        <v>#DIV/0!</v>
      </c>
      <c r="C40" s="26" t="e">
        <f t="shared" ref="C40:W40" si="8">+C4/C$32*100</f>
        <v>#DIV/0!</v>
      </c>
      <c r="D40" s="26">
        <f t="shared" si="8"/>
        <v>40.847557702777991</v>
      </c>
      <c r="E40" s="26">
        <f t="shared" si="8"/>
        <v>41.935047980971198</v>
      </c>
      <c r="F40" s="26">
        <f t="shared" si="8"/>
        <v>42.400338530991206</v>
      </c>
      <c r="G40" s="26">
        <f t="shared" si="8"/>
        <v>38.274324974101724</v>
      </c>
      <c r="H40" s="26">
        <f t="shared" si="8"/>
        <v>40.209622348757307</v>
      </c>
      <c r="I40" s="26">
        <f t="shared" si="8"/>
        <v>40.963021224647669</v>
      </c>
      <c r="J40" s="26">
        <f t="shared" si="8"/>
        <v>42.36637582326729</v>
      </c>
      <c r="K40" s="26">
        <f t="shared" si="8"/>
        <v>38.122803946249881</v>
      </c>
      <c r="L40" s="26">
        <f t="shared" si="8"/>
        <v>36.522059822802454</v>
      </c>
      <c r="M40" s="26">
        <f t="shared" si="8"/>
        <v>37.559569050967021</v>
      </c>
      <c r="N40" s="26">
        <f t="shared" si="8"/>
        <v>37.008842714124647</v>
      </c>
      <c r="O40" s="26">
        <f t="shared" si="8"/>
        <v>37.873481246293586</v>
      </c>
      <c r="P40" s="26">
        <f t="shared" si="8"/>
        <v>34.883985481191345</v>
      </c>
      <c r="Q40" s="26">
        <f t="shared" si="8"/>
        <v>38.049987324245706</v>
      </c>
      <c r="R40" s="26">
        <f t="shared" si="8"/>
        <v>38.161710581355415</v>
      </c>
      <c r="S40" s="26">
        <f t="shared" si="8"/>
        <v>39.820048790543709</v>
      </c>
      <c r="T40" s="26">
        <f t="shared" si="8"/>
        <v>43.785745349010618</v>
      </c>
      <c r="U40" s="26">
        <f t="shared" si="8"/>
        <v>44.083058904731629</v>
      </c>
      <c r="V40" s="140">
        <f t="shared" si="8"/>
        <v>37.496355846160043</v>
      </c>
      <c r="W40" s="140">
        <f t="shared" si="8"/>
        <v>35.387775461505001</v>
      </c>
    </row>
    <row r="41" spans="1:23" ht="15" customHeight="1" x14ac:dyDescent="0.15">
      <c r="A41" s="3" t="s">
        <v>241</v>
      </c>
      <c r="B41" s="26" t="e">
        <f>+B5/$B$32*100</f>
        <v>#DIV/0!</v>
      </c>
      <c r="C41" s="26" t="e">
        <f t="shared" ref="C41:U41" si="9">+C5/C$32*100</f>
        <v>#DIV/0!</v>
      </c>
      <c r="D41" s="26">
        <f t="shared" si="9"/>
        <v>2.3740980017997968</v>
      </c>
      <c r="E41" s="26">
        <f t="shared" si="9"/>
        <v>2.4386366227980321</v>
      </c>
      <c r="F41" s="26">
        <f t="shared" si="9"/>
        <v>2.7354748495503034</v>
      </c>
      <c r="G41" s="26">
        <f t="shared" si="9"/>
        <v>2.596139092590815</v>
      </c>
      <c r="H41" s="26">
        <f t="shared" si="9"/>
        <v>2.6994265474018406</v>
      </c>
      <c r="I41" s="26">
        <f t="shared" si="9"/>
        <v>2.7385530639191606</v>
      </c>
      <c r="J41" s="26">
        <f t="shared" si="9"/>
        <v>1.7244397927267789</v>
      </c>
      <c r="K41" s="26">
        <f t="shared" si="9"/>
        <v>1.105761212026426</v>
      </c>
      <c r="L41" s="26">
        <f t="shared" si="9"/>
        <v>1.0935676959872842</v>
      </c>
      <c r="M41" s="26">
        <f t="shared" si="9"/>
        <v>1.1968307058912084</v>
      </c>
      <c r="N41" s="26">
        <f t="shared" si="9"/>
        <v>1.1881213536509874</v>
      </c>
      <c r="O41" s="26">
        <f t="shared" si="9"/>
        <v>1.2326936061379785</v>
      </c>
      <c r="P41" s="26">
        <f t="shared" si="9"/>
        <v>1.2419884054811148</v>
      </c>
      <c r="Q41" s="26">
        <f t="shared" si="9"/>
        <v>2.0157144885440301</v>
      </c>
      <c r="R41" s="26">
        <f t="shared" si="9"/>
        <v>2.5469673691602606</v>
      </c>
      <c r="S41" s="26">
        <f t="shared" si="9"/>
        <v>3.8291309364939492</v>
      </c>
      <c r="T41" s="26">
        <f t="shared" si="9"/>
        <v>1.5257035515423993</v>
      </c>
      <c r="U41" s="26">
        <f t="shared" si="9"/>
        <v>1.4747649789137383</v>
      </c>
      <c r="V41" s="140">
        <f t="shared" ref="V41:W55" si="10">+V5/V$32*100</f>
        <v>1.1947144076889222</v>
      </c>
      <c r="W41" s="140">
        <f t="shared" si="10"/>
        <v>1.1348179333383235</v>
      </c>
    </row>
    <row r="42" spans="1:23" ht="12.75" customHeight="1" x14ac:dyDescent="0.15">
      <c r="A42" s="3" t="s">
        <v>242</v>
      </c>
      <c r="B42" s="26" t="e">
        <f>+B6/$B$32*100</f>
        <v>#DIV/0!</v>
      </c>
      <c r="C42" s="26" t="e">
        <f t="shared" ref="C42:U42" si="11">+C6/C$32*100</f>
        <v>#DIV/0!</v>
      </c>
      <c r="D42" s="26">
        <f t="shared" si="11"/>
        <v>1.5647632573436538</v>
      </c>
      <c r="E42" s="26">
        <f t="shared" si="11"/>
        <v>1.067408365082539</v>
      </c>
      <c r="F42" s="26">
        <f t="shared" si="11"/>
        <v>1.1611153042673634</v>
      </c>
      <c r="G42" s="26">
        <f t="shared" si="11"/>
        <v>1.4347148300295489</v>
      </c>
      <c r="H42" s="26">
        <f t="shared" si="11"/>
        <v>1.019170226766104</v>
      </c>
      <c r="I42" s="26">
        <f t="shared" si="11"/>
        <v>0.55561140738374348</v>
      </c>
      <c r="J42" s="26">
        <f t="shared" si="11"/>
        <v>0.43863626341108214</v>
      </c>
      <c r="K42" s="26">
        <f t="shared" si="11"/>
        <v>0.32782227244864753</v>
      </c>
      <c r="L42" s="26">
        <f t="shared" si="11"/>
        <v>0.2984893054575265</v>
      </c>
      <c r="M42" s="26">
        <f t="shared" si="11"/>
        <v>1.3264135225468923</v>
      </c>
      <c r="N42" s="26">
        <f t="shared" si="11"/>
        <v>1.3108087975308071</v>
      </c>
      <c r="O42" s="26">
        <f t="shared" si="11"/>
        <v>0.42172246132216457</v>
      </c>
      <c r="P42" s="26">
        <f t="shared" si="11"/>
        <v>0.27425177835324299</v>
      </c>
      <c r="Q42" s="26">
        <f t="shared" si="11"/>
        <v>0.30079341781685642</v>
      </c>
      <c r="R42" s="26">
        <f t="shared" si="11"/>
        <v>0.17227474892133712</v>
      </c>
      <c r="S42" s="26">
        <f t="shared" si="11"/>
        <v>0.12039122653471211</v>
      </c>
      <c r="T42" s="26">
        <f t="shared" si="11"/>
        <v>0.16396890608077089</v>
      </c>
      <c r="U42" s="26">
        <f t="shared" si="11"/>
        <v>0.164011826953219</v>
      </c>
      <c r="V42" s="140">
        <f t="shared" si="10"/>
        <v>0.11651351381069892</v>
      </c>
      <c r="W42" s="140">
        <f t="shared" si="10"/>
        <v>9.6202662871542804E-2</v>
      </c>
    </row>
    <row r="43" spans="1:23" ht="12.75" customHeight="1" x14ac:dyDescent="0.15">
      <c r="A43" s="3" t="s">
        <v>243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>
        <f t="shared" ref="Q43:U55" si="12">+Q7/Q$32*100</f>
        <v>4.7061803460452203E-2</v>
      </c>
      <c r="R43" s="26">
        <f t="shared" si="12"/>
        <v>8.1273942114799894E-2</v>
      </c>
      <c r="S43" s="26">
        <f t="shared" si="12"/>
        <v>0.12938378488286276</v>
      </c>
      <c r="T43" s="26">
        <f t="shared" si="12"/>
        <v>0.1458173581090644</v>
      </c>
      <c r="U43" s="26">
        <f t="shared" si="12"/>
        <v>5.215546081574244E-2</v>
      </c>
      <c r="V43" s="140">
        <f t="shared" si="10"/>
        <v>3.5716257955413534E-2</v>
      </c>
      <c r="W43" s="140">
        <f t="shared" si="10"/>
        <v>4.368719794015978E-2</v>
      </c>
    </row>
    <row r="44" spans="1:23" ht="12.75" customHeight="1" x14ac:dyDescent="0.15">
      <c r="A44" s="3" t="s">
        <v>244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>
        <f t="shared" si="12"/>
        <v>5.4702165731167866E-2</v>
      </c>
      <c r="R44" s="26">
        <f t="shared" si="12"/>
        <v>0.11998217857993775</v>
      </c>
      <c r="S44" s="26">
        <f t="shared" si="12"/>
        <v>9.4267517817984897E-2</v>
      </c>
      <c r="T44" s="26">
        <f t="shared" si="12"/>
        <v>8.3634804484116129E-2</v>
      </c>
      <c r="U44" s="26">
        <f t="shared" si="12"/>
        <v>3.0354944590046739E-2</v>
      </c>
      <c r="V44" s="140">
        <f t="shared" si="10"/>
        <v>2.1032118501776317E-2</v>
      </c>
      <c r="W44" s="140">
        <f t="shared" si="10"/>
        <v>1.6893113998726537E-2</v>
      </c>
    </row>
    <row r="45" spans="1:23" ht="15" customHeight="1" x14ac:dyDescent="0.15">
      <c r="A45" s="3" t="s">
        <v>245</v>
      </c>
      <c r="B45" s="26" t="e">
        <f t="shared" ref="B45:B65" si="13">+B9/$B$32*100</f>
        <v>#DIV/0!</v>
      </c>
      <c r="C45" s="26" t="e">
        <f t="shared" ref="C45:R60" si="14">+C9/C$32*100</f>
        <v>#DIV/0!</v>
      </c>
      <c r="D45" s="26">
        <f t="shared" si="14"/>
        <v>0</v>
      </c>
      <c r="E45" s="26">
        <f t="shared" si="14"/>
        <v>0</v>
      </c>
      <c r="F45" s="26">
        <f t="shared" si="14"/>
        <v>0</v>
      </c>
      <c r="G45" s="26">
        <f t="shared" si="14"/>
        <v>0</v>
      </c>
      <c r="H45" s="26">
        <f t="shared" si="14"/>
        <v>0</v>
      </c>
      <c r="I45" s="26">
        <f t="shared" si="14"/>
        <v>0</v>
      </c>
      <c r="J45" s="26">
        <f t="shared" si="14"/>
        <v>0.73726266528240458</v>
      </c>
      <c r="K45" s="26">
        <f t="shared" si="14"/>
        <v>2.9750001891899394</v>
      </c>
      <c r="L45" s="26">
        <f t="shared" si="14"/>
        <v>2.737356888903641</v>
      </c>
      <c r="M45" s="26">
        <f t="shared" si="14"/>
        <v>2.9877207438931923</v>
      </c>
      <c r="N45" s="26">
        <f t="shared" si="14"/>
        <v>2.8502219625874528</v>
      </c>
      <c r="O45" s="26">
        <f t="shared" si="14"/>
        <v>2.5415218363956003</v>
      </c>
      <c r="P45" s="26">
        <f t="shared" si="14"/>
        <v>2.6699803198549521</v>
      </c>
      <c r="Q45" s="26">
        <f t="shared" si="12"/>
        <v>3.2678412733076896</v>
      </c>
      <c r="R45" s="26">
        <f t="shared" si="12"/>
        <v>2.9905544328199083</v>
      </c>
      <c r="S45" s="26">
        <f t="shared" si="12"/>
        <v>3.1790642786763863</v>
      </c>
      <c r="T45" s="26">
        <f t="shared" si="12"/>
        <v>3.1811845286227727</v>
      </c>
      <c r="U45" s="26">
        <f t="shared" si="12"/>
        <v>2.9289600786647223</v>
      </c>
      <c r="V45" s="140">
        <f t="shared" si="10"/>
        <v>2.726892169442229</v>
      </c>
      <c r="W45" s="140">
        <f t="shared" si="10"/>
        <v>2.6265895187055905</v>
      </c>
    </row>
    <row r="46" spans="1:23" ht="15" customHeight="1" x14ac:dyDescent="0.15">
      <c r="A46" s="3" t="s">
        <v>246</v>
      </c>
      <c r="B46" s="26" t="e">
        <f t="shared" si="13"/>
        <v>#DIV/0!</v>
      </c>
      <c r="C46" s="26" t="e">
        <f t="shared" si="14"/>
        <v>#DIV/0!</v>
      </c>
      <c r="D46" s="26">
        <f t="shared" si="14"/>
        <v>0.88409065518527497</v>
      </c>
      <c r="E46" s="26">
        <f t="shared" si="14"/>
        <v>0.98518521745219867</v>
      </c>
      <c r="F46" s="26">
        <f t="shared" si="14"/>
        <v>0.99530856603987028</v>
      </c>
      <c r="G46" s="26">
        <f t="shared" si="14"/>
        <v>0.91273471956817964</v>
      </c>
      <c r="H46" s="26">
        <f t="shared" si="14"/>
        <v>1.0066163626321414</v>
      </c>
      <c r="I46" s="26">
        <f t="shared" si="14"/>
        <v>1.0508920926987875</v>
      </c>
      <c r="J46" s="26">
        <f t="shared" si="14"/>
        <v>1.0402687598762987</v>
      </c>
      <c r="K46" s="26">
        <f t="shared" si="14"/>
        <v>0.94885565312150788</v>
      </c>
      <c r="L46" s="26">
        <f t="shared" si="14"/>
        <v>0.88885878431738485</v>
      </c>
      <c r="M46" s="26">
        <f t="shared" si="14"/>
        <v>0.86498808587910614</v>
      </c>
      <c r="N46" s="26">
        <f t="shared" si="14"/>
        <v>0.86230111118544228</v>
      </c>
      <c r="O46" s="26">
        <f t="shared" si="14"/>
        <v>0.88843251452907135</v>
      </c>
      <c r="P46" s="26">
        <f t="shared" si="14"/>
        <v>0.82907472079949718</v>
      </c>
      <c r="Q46" s="26">
        <f t="shared" si="12"/>
        <v>0.8808732302165766</v>
      </c>
      <c r="R46" s="26">
        <f t="shared" si="12"/>
        <v>0.84964589987257877</v>
      </c>
      <c r="S46" s="26">
        <f t="shared" si="12"/>
        <v>0.85507265349487072</v>
      </c>
      <c r="T46" s="26">
        <f t="shared" si="12"/>
        <v>0.86913950814798446</v>
      </c>
      <c r="U46" s="26">
        <f t="shared" si="12"/>
        <v>0.81850063567137521</v>
      </c>
      <c r="V46" s="140">
        <f t="shared" si="10"/>
        <v>0.72137508790094673</v>
      </c>
      <c r="W46" s="140">
        <f t="shared" si="10"/>
        <v>0.67375141291421603</v>
      </c>
    </row>
    <row r="47" spans="1:23" ht="15" customHeight="1" x14ac:dyDescent="0.15">
      <c r="A47" s="3" t="s">
        <v>247</v>
      </c>
      <c r="B47" s="26" t="e">
        <f t="shared" si="13"/>
        <v>#DIV/0!</v>
      </c>
      <c r="C47" s="26" t="e">
        <f t="shared" si="14"/>
        <v>#DIV/0!</v>
      </c>
      <c r="D47" s="26">
        <f t="shared" si="14"/>
        <v>8.5303530478352454E-3</v>
      </c>
      <c r="E47" s="26">
        <f t="shared" si="14"/>
        <v>1.586971979408237E-2</v>
      </c>
      <c r="F47" s="26">
        <f t="shared" si="14"/>
        <v>1.4575867149901885E-2</v>
      </c>
      <c r="G47" s="26">
        <f t="shared" si="14"/>
        <v>1.3261238169411554E-2</v>
      </c>
      <c r="H47" s="26">
        <f t="shared" si="14"/>
        <v>1.2936590634495518E-2</v>
      </c>
      <c r="I47" s="26">
        <f t="shared" si="14"/>
        <v>1.0848653375163953E-2</v>
      </c>
      <c r="J47" s="26">
        <f t="shared" si="14"/>
        <v>2.1891987970587893E-2</v>
      </c>
      <c r="K47" s="26">
        <f t="shared" si="14"/>
        <v>2.0404261061935741E-2</v>
      </c>
      <c r="L47" s="26">
        <f t="shared" si="14"/>
        <v>1.7547372818144866E-2</v>
      </c>
      <c r="M47" s="26">
        <f t="shared" si="14"/>
        <v>2.7942330509673494E-3</v>
      </c>
      <c r="N47" s="26">
        <f t="shared" si="14"/>
        <v>2.8410753351595111E-4</v>
      </c>
      <c r="O47" s="26">
        <f t="shared" si="14"/>
        <v>0</v>
      </c>
      <c r="P47" s="26">
        <f t="shared" si="14"/>
        <v>0</v>
      </c>
      <c r="Q47" s="26">
        <f t="shared" si="12"/>
        <v>2.2094743408663003E-6</v>
      </c>
      <c r="R47" s="26">
        <f t="shared" si="12"/>
        <v>2.1892560638616501E-6</v>
      </c>
      <c r="S47" s="26">
        <f t="shared" si="12"/>
        <v>2.2532093079806129E-6</v>
      </c>
      <c r="T47" s="26">
        <f t="shared" si="12"/>
        <v>2.3179093310824273E-6</v>
      </c>
      <c r="U47" s="26">
        <f t="shared" si="12"/>
        <v>2.3088875477330751E-6</v>
      </c>
      <c r="V47" s="140">
        <f t="shared" si="10"/>
        <v>0</v>
      </c>
      <c r="W47" s="140">
        <f t="shared" si="10"/>
        <v>0</v>
      </c>
    </row>
    <row r="48" spans="1:23" ht="15" customHeight="1" x14ac:dyDescent="0.15">
      <c r="A48" s="3" t="s">
        <v>248</v>
      </c>
      <c r="B48" s="26" t="e">
        <f t="shared" si="13"/>
        <v>#DIV/0!</v>
      </c>
      <c r="C48" s="26" t="e">
        <f t="shared" si="14"/>
        <v>#DIV/0!</v>
      </c>
      <c r="D48" s="26">
        <f t="shared" si="14"/>
        <v>1.3831931895240197</v>
      </c>
      <c r="E48" s="26">
        <f t="shared" si="14"/>
        <v>1.1941538490726187</v>
      </c>
      <c r="F48" s="26">
        <f t="shared" si="14"/>
        <v>1.0722102411806063</v>
      </c>
      <c r="G48" s="26">
        <f t="shared" si="14"/>
        <v>1.0997639061643634</v>
      </c>
      <c r="H48" s="26">
        <f t="shared" si="14"/>
        <v>1.1897053269070363</v>
      </c>
      <c r="I48" s="26">
        <f t="shared" si="14"/>
        <v>1.1799753763297258</v>
      </c>
      <c r="J48" s="26">
        <f t="shared" si="14"/>
        <v>0.99502992297158754</v>
      </c>
      <c r="K48" s="26">
        <f t="shared" si="14"/>
        <v>0.8170200314307553</v>
      </c>
      <c r="L48" s="26">
        <f t="shared" si="14"/>
        <v>0.78287194793921899</v>
      </c>
      <c r="M48" s="26">
        <f t="shared" si="14"/>
        <v>0.78862412005997096</v>
      </c>
      <c r="N48" s="26">
        <f t="shared" si="14"/>
        <v>0.80423075769823593</v>
      </c>
      <c r="O48" s="26">
        <f t="shared" si="14"/>
        <v>0.73150706102611973</v>
      </c>
      <c r="P48" s="26">
        <f t="shared" si="14"/>
        <v>0.79049499039262117</v>
      </c>
      <c r="Q48" s="26">
        <f t="shared" si="12"/>
        <v>0.8372604162022167</v>
      </c>
      <c r="R48" s="26">
        <f t="shared" si="12"/>
        <v>0.86413220724715134</v>
      </c>
      <c r="S48" s="26">
        <f t="shared" si="12"/>
        <v>0.85176043581213912</v>
      </c>
      <c r="T48" s="26">
        <f t="shared" si="12"/>
        <v>0.90264488752878091</v>
      </c>
      <c r="U48" s="26">
        <f t="shared" si="12"/>
        <v>0.75459062835012369</v>
      </c>
      <c r="V48" s="140">
        <f t="shared" si="10"/>
        <v>0.40781454276758661</v>
      </c>
      <c r="W48" s="140">
        <f t="shared" si="10"/>
        <v>0.33634718492991722</v>
      </c>
    </row>
    <row r="49" spans="1:23" ht="15" customHeight="1" x14ac:dyDescent="0.15">
      <c r="A49" s="3" t="s">
        <v>249</v>
      </c>
      <c r="B49" s="26" t="e">
        <f t="shared" si="13"/>
        <v>#DIV/0!</v>
      </c>
      <c r="C49" s="26" t="e">
        <f t="shared" si="14"/>
        <v>#DIV/0!</v>
      </c>
      <c r="D49" s="26">
        <f t="shared" si="14"/>
        <v>0</v>
      </c>
      <c r="E49" s="26">
        <f t="shared" si="14"/>
        <v>0</v>
      </c>
      <c r="F49" s="26">
        <f t="shared" si="14"/>
        <v>0</v>
      </c>
      <c r="G49" s="26">
        <f t="shared" si="14"/>
        <v>0</v>
      </c>
      <c r="H49" s="26">
        <f t="shared" si="14"/>
        <v>0</v>
      </c>
      <c r="I49" s="26">
        <f t="shared" si="14"/>
        <v>0</v>
      </c>
      <c r="J49" s="26">
        <f t="shared" si="14"/>
        <v>0</v>
      </c>
      <c r="K49" s="26">
        <f t="shared" si="14"/>
        <v>0</v>
      </c>
      <c r="L49" s="26">
        <f t="shared" si="14"/>
        <v>0</v>
      </c>
      <c r="M49" s="26">
        <f t="shared" si="14"/>
        <v>0</v>
      </c>
      <c r="N49" s="26">
        <f t="shared" si="14"/>
        <v>0</v>
      </c>
      <c r="O49" s="26">
        <f t="shared" si="14"/>
        <v>0</v>
      </c>
      <c r="P49" s="26">
        <f t="shared" si="14"/>
        <v>0</v>
      </c>
      <c r="Q49" s="26">
        <f t="shared" si="12"/>
        <v>0</v>
      </c>
      <c r="R49" s="26">
        <f t="shared" si="12"/>
        <v>0</v>
      </c>
      <c r="S49" s="26">
        <f t="shared" si="12"/>
        <v>0</v>
      </c>
      <c r="T49" s="26">
        <f t="shared" si="12"/>
        <v>0</v>
      </c>
      <c r="U49" s="26">
        <f t="shared" si="12"/>
        <v>0</v>
      </c>
      <c r="V49" s="140">
        <f t="shared" si="10"/>
        <v>0</v>
      </c>
      <c r="W49" s="140">
        <f t="shared" si="10"/>
        <v>0</v>
      </c>
    </row>
    <row r="50" spans="1:23" ht="15" customHeight="1" x14ac:dyDescent="0.15">
      <c r="A50" s="3" t="s">
        <v>122</v>
      </c>
      <c r="B50" s="26" t="e">
        <f t="shared" si="13"/>
        <v>#DIV/0!</v>
      </c>
      <c r="C50" s="26" t="e">
        <f t="shared" si="14"/>
        <v>#DIV/0!</v>
      </c>
      <c r="D50" s="26">
        <f t="shared" si="14"/>
        <v>0</v>
      </c>
      <c r="E50" s="26">
        <f t="shared" si="14"/>
        <v>0</v>
      </c>
      <c r="F50" s="26">
        <f t="shared" si="14"/>
        <v>0</v>
      </c>
      <c r="G50" s="26">
        <f t="shared" si="14"/>
        <v>0</v>
      </c>
      <c r="H50" s="26">
        <f t="shared" si="14"/>
        <v>0</v>
      </c>
      <c r="I50" s="26">
        <f t="shared" si="14"/>
        <v>0</v>
      </c>
      <c r="J50" s="26">
        <f t="shared" si="14"/>
        <v>0</v>
      </c>
      <c r="K50" s="26">
        <f t="shared" si="14"/>
        <v>0</v>
      </c>
      <c r="L50" s="26">
        <f t="shared" si="14"/>
        <v>0.83777256162364899</v>
      </c>
      <c r="M50" s="26">
        <f t="shared" si="14"/>
        <v>1.1731615427530291</v>
      </c>
      <c r="N50" s="26">
        <f t="shared" si="14"/>
        <v>1.1846057784161135</v>
      </c>
      <c r="O50" s="26">
        <f t="shared" si="14"/>
        <v>1.1530762748350978</v>
      </c>
      <c r="P50" s="26">
        <f t="shared" si="14"/>
        <v>1.0966803860292009</v>
      </c>
      <c r="Q50" s="26">
        <f t="shared" si="12"/>
        <v>1.1595829519964744</v>
      </c>
      <c r="R50" s="26">
        <f t="shared" si="12"/>
        <v>1.1266196307920353</v>
      </c>
      <c r="S50" s="26">
        <f t="shared" si="12"/>
        <v>0.90476267836376723</v>
      </c>
      <c r="T50" s="26">
        <f t="shared" si="12"/>
        <v>0.24572620400671025</v>
      </c>
      <c r="U50" s="26">
        <f t="shared" si="12"/>
        <v>0.52097738627049106</v>
      </c>
      <c r="V50" s="140">
        <f t="shared" si="10"/>
        <v>0.47485480088383997</v>
      </c>
      <c r="W50" s="140">
        <f t="shared" si="10"/>
        <v>0.4608237920190274</v>
      </c>
    </row>
    <row r="51" spans="1:23" ht="15" customHeight="1" x14ac:dyDescent="0.15">
      <c r="A51" s="3" t="s">
        <v>250</v>
      </c>
      <c r="B51" s="26" t="e">
        <f t="shared" si="13"/>
        <v>#DIV/0!</v>
      </c>
      <c r="C51" s="26" t="e">
        <f t="shared" si="14"/>
        <v>#DIV/0!</v>
      </c>
      <c r="D51" s="26">
        <f t="shared" si="14"/>
        <v>13.996558299742057</v>
      </c>
      <c r="E51" s="26">
        <f t="shared" si="14"/>
        <v>14.923044683908108</v>
      </c>
      <c r="F51" s="26">
        <f t="shared" si="14"/>
        <v>14.543111217706892</v>
      </c>
      <c r="G51" s="26">
        <f t="shared" si="14"/>
        <v>14.535787642084658</v>
      </c>
      <c r="H51" s="26">
        <f t="shared" si="14"/>
        <v>15.478973190900216</v>
      </c>
      <c r="I51" s="26">
        <f t="shared" si="14"/>
        <v>16.146590134113818</v>
      </c>
      <c r="J51" s="26">
        <f t="shared" si="14"/>
        <v>16.667085784624756</v>
      </c>
      <c r="K51" s="26">
        <f t="shared" si="14"/>
        <v>17.073860256743359</v>
      </c>
      <c r="L51" s="26">
        <f t="shared" si="14"/>
        <v>18.754327151606169</v>
      </c>
      <c r="M51" s="26">
        <f t="shared" si="14"/>
        <v>20.877533757297268</v>
      </c>
      <c r="N51" s="26">
        <f t="shared" si="14"/>
        <v>18.75328218294003</v>
      </c>
      <c r="O51" s="26">
        <f t="shared" si="14"/>
        <v>17.528576515129298</v>
      </c>
      <c r="P51" s="26">
        <f t="shared" si="14"/>
        <v>13.949358689928381</v>
      </c>
      <c r="Q51" s="26">
        <f t="shared" si="12"/>
        <v>14.914340668331521</v>
      </c>
      <c r="R51" s="26">
        <f t="shared" si="12"/>
        <v>15.238124177975395</v>
      </c>
      <c r="S51" s="26">
        <f t="shared" si="12"/>
        <v>14.541933475752685</v>
      </c>
      <c r="T51" s="26">
        <f t="shared" si="12"/>
        <v>14.207717961242979</v>
      </c>
      <c r="U51" s="26">
        <f t="shared" si="12"/>
        <v>16.130391745948668</v>
      </c>
      <c r="V51" s="140">
        <f t="shared" si="10"/>
        <v>14.945489950575027</v>
      </c>
      <c r="W51" s="140">
        <f t="shared" si="10"/>
        <v>17.212227466895762</v>
      </c>
    </row>
    <row r="52" spans="1:23" ht="15" customHeight="1" x14ac:dyDescent="0.15">
      <c r="A52" s="3" t="s">
        <v>251</v>
      </c>
      <c r="B52" s="26" t="e">
        <f t="shared" si="13"/>
        <v>#DIV/0!</v>
      </c>
      <c r="C52" s="26" t="e">
        <f t="shared" si="14"/>
        <v>#DIV/0!</v>
      </c>
      <c r="D52" s="26">
        <f t="shared" si="14"/>
        <v>11.927310835232868</v>
      </c>
      <c r="E52" s="26">
        <f t="shared" si="14"/>
        <v>12.843235759137675</v>
      </c>
      <c r="F52" s="26">
        <f t="shared" si="14"/>
        <v>0</v>
      </c>
      <c r="G52" s="26">
        <f t="shared" si="14"/>
        <v>0</v>
      </c>
      <c r="H52" s="26">
        <f t="shared" si="14"/>
        <v>0</v>
      </c>
      <c r="I52" s="26">
        <f t="shared" si="14"/>
        <v>0</v>
      </c>
      <c r="J52" s="26">
        <f t="shared" si="14"/>
        <v>14.480479403021764</v>
      </c>
      <c r="K52" s="26">
        <f t="shared" si="14"/>
        <v>14.819180328282384</v>
      </c>
      <c r="L52" s="26">
        <f t="shared" si="14"/>
        <v>16.343297381116255</v>
      </c>
      <c r="M52" s="26">
        <f t="shared" si="14"/>
        <v>18.157872966004437</v>
      </c>
      <c r="N52" s="26">
        <f t="shared" si="14"/>
        <v>16.161134101678655</v>
      </c>
      <c r="O52" s="26">
        <f t="shared" si="14"/>
        <v>14.933397056308406</v>
      </c>
      <c r="P52" s="26">
        <f t="shared" si="14"/>
        <v>11.658129120749516</v>
      </c>
      <c r="Q52" s="26">
        <f t="shared" si="12"/>
        <v>12.626509529440739</v>
      </c>
      <c r="R52" s="26">
        <f t="shared" si="12"/>
        <v>13.207978866323083</v>
      </c>
      <c r="S52" s="26">
        <f t="shared" si="12"/>
        <v>12.603594396097206</v>
      </c>
      <c r="T52" s="26">
        <f t="shared" si="12"/>
        <v>12.138666329673557</v>
      </c>
      <c r="U52" s="26">
        <f t="shared" si="12"/>
        <v>13.993126118526142</v>
      </c>
      <c r="V52" s="140">
        <f t="shared" si="10"/>
        <v>12.690456108685192</v>
      </c>
      <c r="W52" s="140">
        <f t="shared" si="10"/>
        <v>15.244567268497391</v>
      </c>
    </row>
    <row r="53" spans="1:23" ht="15" customHeight="1" x14ac:dyDescent="0.15">
      <c r="A53" s="3" t="s">
        <v>252</v>
      </c>
      <c r="B53" s="26" t="e">
        <f t="shared" si="13"/>
        <v>#DIV/0!</v>
      </c>
      <c r="C53" s="26" t="e">
        <f t="shared" si="14"/>
        <v>#DIV/0!</v>
      </c>
      <c r="D53" s="26">
        <f t="shared" si="14"/>
        <v>2.0692474645091874</v>
      </c>
      <c r="E53" s="26">
        <f t="shared" si="14"/>
        <v>2.0798089247704303</v>
      </c>
      <c r="F53" s="26">
        <f t="shared" si="14"/>
        <v>0</v>
      </c>
      <c r="G53" s="26">
        <f t="shared" si="14"/>
        <v>0</v>
      </c>
      <c r="H53" s="26">
        <f t="shared" si="14"/>
        <v>0</v>
      </c>
      <c r="I53" s="26">
        <f t="shared" si="14"/>
        <v>0</v>
      </c>
      <c r="J53" s="26">
        <f t="shared" si="14"/>
        <v>2.1866063816029939</v>
      </c>
      <c r="K53" s="26">
        <f t="shared" si="14"/>
        <v>2.2546799284609778</v>
      </c>
      <c r="L53" s="26">
        <f t="shared" si="14"/>
        <v>2.4110297704899142</v>
      </c>
      <c r="M53" s="26">
        <f t="shared" si="14"/>
        <v>2.7196607912928301</v>
      </c>
      <c r="N53" s="26">
        <f t="shared" si="14"/>
        <v>2.5921480812613766</v>
      </c>
      <c r="O53" s="26">
        <f t="shared" si="14"/>
        <v>2.5951794588208923</v>
      </c>
      <c r="P53" s="26">
        <f t="shared" si="14"/>
        <v>2.2912295691788658</v>
      </c>
      <c r="Q53" s="26">
        <f t="shared" si="12"/>
        <v>2.2878311388907826</v>
      </c>
      <c r="R53" s="26">
        <f t="shared" si="12"/>
        <v>2.0301453116523134</v>
      </c>
      <c r="S53" s="26">
        <f t="shared" si="12"/>
        <v>1.938339079655478</v>
      </c>
      <c r="T53" s="26">
        <f t="shared" si="12"/>
        <v>2.0690516315694243</v>
      </c>
      <c r="U53" s="26">
        <f t="shared" si="12"/>
        <v>2.1372656274225283</v>
      </c>
      <c r="V53" s="140">
        <f t="shared" si="10"/>
        <v>2.255033841889837</v>
      </c>
      <c r="W53" s="140">
        <f t="shared" si="10"/>
        <v>1.9676601983983684</v>
      </c>
    </row>
    <row r="54" spans="1:23" ht="15" customHeight="1" x14ac:dyDescent="0.15">
      <c r="A54" s="3" t="s">
        <v>253</v>
      </c>
      <c r="B54" s="26" t="e">
        <f t="shared" si="13"/>
        <v>#DIV/0!</v>
      </c>
      <c r="C54" s="26" t="e">
        <f t="shared" si="14"/>
        <v>#DIV/0!</v>
      </c>
      <c r="D54" s="26">
        <f t="shared" si="14"/>
        <v>9.1086820680274655E-2</v>
      </c>
      <c r="E54" s="26">
        <f t="shared" si="14"/>
        <v>8.2826802848925379E-2</v>
      </c>
      <c r="F54" s="26">
        <f t="shared" si="14"/>
        <v>8.5073614378504359E-2</v>
      </c>
      <c r="G54" s="26">
        <f t="shared" si="14"/>
        <v>7.9917369411744404E-2</v>
      </c>
      <c r="H54" s="26">
        <f t="shared" si="14"/>
        <v>7.9722364977515572E-2</v>
      </c>
      <c r="I54" s="26">
        <f t="shared" si="14"/>
        <v>7.9285234742009589E-2</v>
      </c>
      <c r="J54" s="26">
        <f t="shared" si="14"/>
        <v>7.6179455675210797E-2</v>
      </c>
      <c r="K54" s="26">
        <f t="shared" si="14"/>
        <v>6.7097347052546885E-2</v>
      </c>
      <c r="L54" s="26">
        <f t="shared" si="14"/>
        <v>6.2208431005749812E-2</v>
      </c>
      <c r="M54" s="26">
        <f t="shared" si="14"/>
        <v>5.5192834600501103E-2</v>
      </c>
      <c r="N54" s="26">
        <f t="shared" si="14"/>
        <v>5.4883852445829641E-2</v>
      </c>
      <c r="O54" s="26">
        <f t="shared" si="14"/>
        <v>5.4178244113925716E-2</v>
      </c>
      <c r="P54" s="26">
        <f t="shared" si="14"/>
        <v>5.4451907641659435E-2</v>
      </c>
      <c r="Q54" s="26">
        <f t="shared" si="12"/>
        <v>5.9463582935734741E-2</v>
      </c>
      <c r="R54" s="26">
        <f t="shared" si="12"/>
        <v>6.1336387141211861E-2</v>
      </c>
      <c r="S54" s="26">
        <f t="shared" si="12"/>
        <v>6.4984809651468856E-2</v>
      </c>
      <c r="T54" s="26">
        <f t="shared" si="12"/>
        <v>6.4175955649679151E-2</v>
      </c>
      <c r="U54" s="26">
        <f t="shared" si="12"/>
        <v>5.7463593287980778E-2</v>
      </c>
      <c r="V54" s="140">
        <f t="shared" si="10"/>
        <v>4.9686275125591178E-2</v>
      </c>
      <c r="W54" s="140">
        <f t="shared" si="10"/>
        <v>4.3673495530195568E-2</v>
      </c>
    </row>
    <row r="55" spans="1:23" ht="15" customHeight="1" x14ac:dyDescent="0.15">
      <c r="A55" s="3" t="s">
        <v>254</v>
      </c>
      <c r="B55" s="26" t="e">
        <f t="shared" si="13"/>
        <v>#DIV/0!</v>
      </c>
      <c r="C55" s="26" t="e">
        <f t="shared" si="14"/>
        <v>#DIV/0!</v>
      </c>
      <c r="D55" s="26">
        <f t="shared" si="14"/>
        <v>0.43654431703152341</v>
      </c>
      <c r="E55" s="26">
        <f t="shared" si="14"/>
        <v>0.41999145993705045</v>
      </c>
      <c r="F55" s="26">
        <f t="shared" si="14"/>
        <v>0.48111724135329403</v>
      </c>
      <c r="G55" s="26">
        <f t="shared" si="14"/>
        <v>0.42863189986655253</v>
      </c>
      <c r="H55" s="26">
        <f t="shared" si="14"/>
        <v>0.63308834560620519</v>
      </c>
      <c r="I55" s="26">
        <f t="shared" si="14"/>
        <v>0.5708880825446887</v>
      </c>
      <c r="J55" s="26">
        <f t="shared" si="14"/>
        <v>0.61438087754925264</v>
      </c>
      <c r="K55" s="26">
        <f t="shared" si="14"/>
        <v>0.7862552247954856</v>
      </c>
      <c r="L55" s="26">
        <f t="shared" si="14"/>
        <v>0.70467008277443732</v>
      </c>
      <c r="M55" s="26">
        <f t="shared" si="14"/>
        <v>0.45790623581263895</v>
      </c>
      <c r="N55" s="26">
        <f t="shared" si="14"/>
        <v>0.67823008855345668</v>
      </c>
      <c r="O55" s="26">
        <f t="shared" si="14"/>
        <v>0.79169764593136138</v>
      </c>
      <c r="P55" s="26">
        <f t="shared" si="14"/>
        <v>0.4328221404500614</v>
      </c>
      <c r="Q55" s="26">
        <f t="shared" si="12"/>
        <v>0.49720905829684792</v>
      </c>
      <c r="R55" s="26">
        <f t="shared" si="12"/>
        <v>0.50168554108240804</v>
      </c>
      <c r="S55" s="26">
        <f t="shared" si="12"/>
        <v>0.61071210404437326</v>
      </c>
      <c r="T55" s="26">
        <f t="shared" si="12"/>
        <v>0.58903870876132169</v>
      </c>
      <c r="U55" s="26">
        <f t="shared" si="12"/>
        <v>0.63755080966798638</v>
      </c>
      <c r="V55" s="140">
        <f t="shared" si="10"/>
        <v>0.56210147361161944</v>
      </c>
      <c r="W55" s="140">
        <f t="shared" si="10"/>
        <v>0.50334041265081664</v>
      </c>
    </row>
    <row r="56" spans="1:23" ht="15" customHeight="1" x14ac:dyDescent="0.15">
      <c r="A56" s="3" t="s">
        <v>255</v>
      </c>
      <c r="B56" s="26" t="e">
        <f t="shared" si="13"/>
        <v>#DIV/0!</v>
      </c>
      <c r="C56" s="26" t="e">
        <f t="shared" si="14"/>
        <v>#DIV/0!</v>
      </c>
      <c r="D56" s="26">
        <f t="shared" si="14"/>
        <v>1.2132929751475496</v>
      </c>
      <c r="E56" s="26">
        <f t="shared" si="14"/>
        <v>1.1532357544941745</v>
      </c>
      <c r="F56" s="26">
        <f t="shared" si="14"/>
        <v>1.2479773825446787</v>
      </c>
      <c r="G56" s="26">
        <f t="shared" si="14"/>
        <v>1.2466272347531775</v>
      </c>
      <c r="H56" s="26">
        <f t="shared" si="14"/>
        <v>1.4042583237740502</v>
      </c>
      <c r="I56" s="26">
        <f t="shared" si="14"/>
        <v>1.4393994157977588</v>
      </c>
      <c r="J56" s="26">
        <f t="shared" si="14"/>
        <v>1.4152947892600438</v>
      </c>
      <c r="K56" s="26">
        <f t="shared" si="14"/>
        <v>1.265215537791321</v>
      </c>
      <c r="L56" s="26">
        <f t="shared" si="14"/>
        <v>1.2161820674382762</v>
      </c>
      <c r="M56" s="26">
        <f t="shared" si="14"/>
        <v>1.4635484323855463</v>
      </c>
      <c r="N56" s="26">
        <f t="shared" si="14"/>
        <v>1.2746739983579403</v>
      </c>
      <c r="O56" s="26">
        <f t="shared" si="14"/>
        <v>1.3694407706443767</v>
      </c>
      <c r="P56" s="26">
        <f t="shared" si="14"/>
        <v>1.371185178880852</v>
      </c>
      <c r="Q56" s="26">
        <f t="shared" si="14"/>
        <v>1.5370318725953462</v>
      </c>
      <c r="R56" s="26">
        <f t="shared" si="14"/>
        <v>1.4817738850080555</v>
      </c>
      <c r="S56" s="26">
        <f t="shared" ref="S56:W67" si="15">+S20/S$32*100</f>
        <v>1.4642165238608895</v>
      </c>
      <c r="T56" s="26">
        <f t="shared" si="15"/>
        <v>1.3914386535394498</v>
      </c>
      <c r="U56" s="26">
        <f t="shared" si="15"/>
        <v>1.8101308952219675</v>
      </c>
      <c r="V56" s="140">
        <f t="shared" si="15"/>
        <v>1.2394687757943708</v>
      </c>
      <c r="W56" s="140">
        <f t="shared" si="15"/>
        <v>1.1334476923419032</v>
      </c>
    </row>
    <row r="57" spans="1:23" ht="15" customHeight="1" x14ac:dyDescent="0.15">
      <c r="A57" s="4" t="s">
        <v>256</v>
      </c>
      <c r="B57" s="26" t="e">
        <f t="shared" si="13"/>
        <v>#DIV/0!</v>
      </c>
      <c r="C57" s="26" t="e">
        <f t="shared" si="14"/>
        <v>#DIV/0!</v>
      </c>
      <c r="D57" s="26">
        <f t="shared" si="14"/>
        <v>0.13209539711604759</v>
      </c>
      <c r="E57" s="26">
        <f t="shared" si="14"/>
        <v>0.13074110662738028</v>
      </c>
      <c r="F57" s="26">
        <f t="shared" si="14"/>
        <v>0.14047281758715857</v>
      </c>
      <c r="G57" s="26">
        <f t="shared" si="14"/>
        <v>0.14238924402591094</v>
      </c>
      <c r="H57" s="26">
        <f t="shared" si="14"/>
        <v>0.15690264314183142</v>
      </c>
      <c r="I57" s="26">
        <f t="shared" si="14"/>
        <v>0.1594689709920078</v>
      </c>
      <c r="J57" s="26">
        <f t="shared" si="14"/>
        <v>0.16167088493601772</v>
      </c>
      <c r="K57" s="26">
        <f t="shared" si="14"/>
        <v>0.15208045869731376</v>
      </c>
      <c r="L57" s="26">
        <f t="shared" si="14"/>
        <v>0.14285863025434806</v>
      </c>
      <c r="M57" s="26">
        <f t="shared" si="14"/>
        <v>0.17599111280610885</v>
      </c>
      <c r="N57" s="26">
        <f t="shared" si="14"/>
        <v>0.16366637869608827</v>
      </c>
      <c r="O57" s="26">
        <f t="shared" si="14"/>
        <v>0.20579041739941195</v>
      </c>
      <c r="P57" s="26">
        <f t="shared" si="14"/>
        <v>0.19749076556848014</v>
      </c>
      <c r="Q57" s="26">
        <f t="shared" si="14"/>
        <v>0.22759132342961502</v>
      </c>
      <c r="R57" s="26">
        <f t="shared" si="14"/>
        <v>0.22285094250866894</v>
      </c>
      <c r="S57" s="26">
        <f t="shared" si="15"/>
        <v>0.22662779219669002</v>
      </c>
      <c r="T57" s="26">
        <f t="shared" si="15"/>
        <v>0.23527938665152173</v>
      </c>
      <c r="U57" s="26">
        <f t="shared" si="15"/>
        <v>0.23566584310956729</v>
      </c>
      <c r="V57" s="140">
        <f t="shared" si="15"/>
        <v>0.20326314119913871</v>
      </c>
      <c r="W57" s="140">
        <f t="shared" si="15"/>
        <v>0.22276203627521204</v>
      </c>
    </row>
    <row r="58" spans="1:23" ht="15" customHeight="1" x14ac:dyDescent="0.15">
      <c r="A58" s="3" t="s">
        <v>257</v>
      </c>
      <c r="B58" s="26" t="e">
        <f t="shared" si="13"/>
        <v>#DIV/0!</v>
      </c>
      <c r="C58" s="26" t="e">
        <f t="shared" si="14"/>
        <v>#DIV/0!</v>
      </c>
      <c r="D58" s="26">
        <f t="shared" si="14"/>
        <v>5.3348465358045791</v>
      </c>
      <c r="E58" s="26">
        <f t="shared" si="14"/>
        <v>5.6242799946604149</v>
      </c>
      <c r="F58" s="26">
        <f t="shared" si="14"/>
        <v>6.3446154499237721</v>
      </c>
      <c r="G58" s="26">
        <f t="shared" si="14"/>
        <v>8.0193757917803978</v>
      </c>
      <c r="H58" s="26">
        <f t="shared" si="14"/>
        <v>7.35196948991321</v>
      </c>
      <c r="I58" s="26">
        <f t="shared" si="14"/>
        <v>6.7341269337155021</v>
      </c>
      <c r="J58" s="26">
        <f t="shared" si="14"/>
        <v>6.7148935088183466</v>
      </c>
      <c r="K58" s="26">
        <f t="shared" si="14"/>
        <v>8.2583315465394644</v>
      </c>
      <c r="L58" s="26">
        <f t="shared" si="14"/>
        <v>8.660550280601397</v>
      </c>
      <c r="M58" s="26">
        <f t="shared" si="14"/>
        <v>5.7147409940667391</v>
      </c>
      <c r="N58" s="26">
        <f t="shared" si="14"/>
        <v>6.0847208256156744</v>
      </c>
      <c r="O58" s="26">
        <f t="shared" si="14"/>
        <v>5.8709143294549051</v>
      </c>
      <c r="P58" s="26">
        <f t="shared" si="14"/>
        <v>7.195045011876938</v>
      </c>
      <c r="Q58" s="26">
        <f t="shared" si="14"/>
        <v>7.1988187089626052</v>
      </c>
      <c r="R58" s="26">
        <f t="shared" si="14"/>
        <v>7.021964390130071</v>
      </c>
      <c r="S58" s="26">
        <f t="shared" si="15"/>
        <v>6.0829643834528726</v>
      </c>
      <c r="T58" s="26">
        <f t="shared" si="15"/>
        <v>6.1935325415695015</v>
      </c>
      <c r="U58" s="26">
        <f t="shared" si="15"/>
        <v>7.8463756734130277</v>
      </c>
      <c r="V58" s="140">
        <f t="shared" si="15"/>
        <v>12.562638363728365</v>
      </c>
      <c r="W58" s="140">
        <f t="shared" si="15"/>
        <v>11.27427440649773</v>
      </c>
    </row>
    <row r="59" spans="1:23" ht="15" customHeight="1" x14ac:dyDescent="0.15">
      <c r="A59" s="3" t="s">
        <v>258</v>
      </c>
      <c r="B59" s="26" t="e">
        <f t="shared" si="13"/>
        <v>#DIV/0!</v>
      </c>
      <c r="C59" s="26" t="e">
        <f t="shared" si="14"/>
        <v>#DIV/0!</v>
      </c>
      <c r="D59" s="26">
        <f t="shared" si="14"/>
        <v>3.2690093765493824</v>
      </c>
      <c r="E59" s="26">
        <f t="shared" si="14"/>
        <v>3.9035641108708106</v>
      </c>
      <c r="F59" s="26">
        <f t="shared" si="14"/>
        <v>5.3477161281924559</v>
      </c>
      <c r="G59" s="26">
        <f t="shared" si="14"/>
        <v>3.5724105360741207</v>
      </c>
      <c r="H59" s="26">
        <f t="shared" si="14"/>
        <v>4.0155381740218692</v>
      </c>
      <c r="I59" s="26">
        <f t="shared" si="14"/>
        <v>4.8055901754491854</v>
      </c>
      <c r="J59" s="26">
        <f t="shared" si="14"/>
        <v>4.9611794959321198</v>
      </c>
      <c r="K59" s="26">
        <f t="shared" si="14"/>
        <v>4.177216990770054</v>
      </c>
      <c r="L59" s="26">
        <f t="shared" si="14"/>
        <v>4.443628507047757</v>
      </c>
      <c r="M59" s="26">
        <f t="shared" si="14"/>
        <v>3.7343070879936504</v>
      </c>
      <c r="N59" s="26">
        <f t="shared" si="14"/>
        <v>3.5572797680668735</v>
      </c>
      <c r="O59" s="26">
        <f t="shared" si="14"/>
        <v>4.1399017960545574</v>
      </c>
      <c r="P59" s="26">
        <f t="shared" si="14"/>
        <v>3.7488520712284821</v>
      </c>
      <c r="Q59" s="26">
        <f t="shared" si="14"/>
        <v>4.3157861152832124</v>
      </c>
      <c r="R59" s="26">
        <f t="shared" si="14"/>
        <v>4.007632447200562</v>
      </c>
      <c r="S59" s="26">
        <f t="shared" si="15"/>
        <v>4.0843249162972173</v>
      </c>
      <c r="T59" s="26">
        <f t="shared" si="15"/>
        <v>5.0878434324565625</v>
      </c>
      <c r="U59" s="26">
        <f t="shared" si="15"/>
        <v>5.1580940327240015</v>
      </c>
      <c r="V59" s="140">
        <f t="shared" si="15"/>
        <v>5.2363604774053538</v>
      </c>
      <c r="W59" s="140">
        <f t="shared" si="15"/>
        <v>6.1780525602522367</v>
      </c>
    </row>
    <row r="60" spans="1:23" ht="15" customHeight="1" x14ac:dyDescent="0.15">
      <c r="A60" s="3" t="s">
        <v>259</v>
      </c>
      <c r="B60" s="26" t="e">
        <f t="shared" si="13"/>
        <v>#DIV/0!</v>
      </c>
      <c r="C60" s="26" t="e">
        <f t="shared" si="14"/>
        <v>#DIV/0!</v>
      </c>
      <c r="D60" s="26">
        <f t="shared" si="14"/>
        <v>7.278672336494223</v>
      </c>
      <c r="E60" s="26">
        <f t="shared" si="14"/>
        <v>3.1162274441076625</v>
      </c>
      <c r="F60" s="26">
        <f t="shared" si="14"/>
        <v>2.1193592626965541</v>
      </c>
      <c r="G60" s="26">
        <f t="shared" si="14"/>
        <v>1.6179225816343852</v>
      </c>
      <c r="H60" s="26">
        <f t="shared" si="14"/>
        <v>1.25225501475552</v>
      </c>
      <c r="I60" s="26">
        <f t="shared" si="14"/>
        <v>1.549283140889572</v>
      </c>
      <c r="J60" s="26">
        <f t="shared" si="14"/>
        <v>1.2676069745343856</v>
      </c>
      <c r="K60" s="26">
        <f t="shared" si="14"/>
        <v>1.0167158140086321</v>
      </c>
      <c r="L60" s="26">
        <f t="shared" si="14"/>
        <v>2.0087064403985848</v>
      </c>
      <c r="M60" s="26">
        <f t="shared" si="14"/>
        <v>0.75313176770391055</v>
      </c>
      <c r="N60" s="26">
        <f t="shared" si="14"/>
        <v>0.73222278355602766</v>
      </c>
      <c r="O60" s="26">
        <f t="shared" si="14"/>
        <v>0.43991273120929902</v>
      </c>
      <c r="P60" s="26">
        <f t="shared" si="14"/>
        <v>0.50002438501937418</v>
      </c>
      <c r="Q60" s="26">
        <f t="shared" si="14"/>
        <v>0.7964602630237797</v>
      </c>
      <c r="R60" s="26">
        <f t="shared" si="14"/>
        <v>0.46699458949445627</v>
      </c>
      <c r="S60" s="26">
        <f t="shared" si="15"/>
        <v>0.97572074589069269</v>
      </c>
      <c r="T60" s="26">
        <f t="shared" si="15"/>
        <v>1.5113904614229654</v>
      </c>
      <c r="U60" s="26">
        <f t="shared" si="15"/>
        <v>0.29907251294541298</v>
      </c>
      <c r="V60" s="140">
        <f t="shared" si="15"/>
        <v>0.30947057205536443</v>
      </c>
      <c r="W60" s="140">
        <f t="shared" si="15"/>
        <v>0.29368571024993506</v>
      </c>
    </row>
    <row r="61" spans="1:23" ht="15" customHeight="1" x14ac:dyDescent="0.15">
      <c r="A61" s="3" t="s">
        <v>133</v>
      </c>
      <c r="B61" s="26" t="e">
        <f t="shared" si="13"/>
        <v>#DIV/0!</v>
      </c>
      <c r="C61" s="26" t="e">
        <f t="shared" ref="C61:R67" si="16">+C25/C$32*100</f>
        <v>#DIV/0!</v>
      </c>
      <c r="D61" s="26">
        <f t="shared" si="16"/>
        <v>0.33499020007705549</v>
      </c>
      <c r="E61" s="26">
        <f t="shared" si="16"/>
        <v>0.20057494953342869</v>
      </c>
      <c r="F61" s="26">
        <f t="shared" si="16"/>
        <v>0.43416267835808475</v>
      </c>
      <c r="G61" s="26">
        <f t="shared" si="16"/>
        <v>0.30312137601028921</v>
      </c>
      <c r="H61" s="26">
        <f t="shared" si="16"/>
        <v>0.34871385738057942</v>
      </c>
      <c r="I61" s="26">
        <f t="shared" si="16"/>
        <v>0.15898747736093255</v>
      </c>
      <c r="J61" s="26">
        <f t="shared" si="16"/>
        <v>0.22354348828732234</v>
      </c>
      <c r="K61" s="26">
        <f t="shared" si="16"/>
        <v>1.4029316872967785E-2</v>
      </c>
      <c r="L61" s="26">
        <f t="shared" si="16"/>
        <v>5.1336731696716265E-2</v>
      </c>
      <c r="M61" s="26">
        <f t="shared" si="16"/>
        <v>5.4192379030732957E-2</v>
      </c>
      <c r="N61" s="26">
        <f t="shared" si="16"/>
        <v>4.0508828825558528E-2</v>
      </c>
      <c r="O61" s="26">
        <f t="shared" si="16"/>
        <v>7.9938521296271589E-2</v>
      </c>
      <c r="P61" s="26">
        <f t="shared" si="16"/>
        <v>0.11035815058912932</v>
      </c>
      <c r="Q61" s="26">
        <f t="shared" si="16"/>
        <v>2.5241034870056616E-2</v>
      </c>
      <c r="R61" s="26">
        <f t="shared" si="16"/>
        <v>8.6825895492753047E-2</v>
      </c>
      <c r="S61" s="26">
        <f t="shared" si="15"/>
        <v>1.8070738650004515E-2</v>
      </c>
      <c r="T61" s="26">
        <f t="shared" si="15"/>
        <v>3.7383241691697384E-2</v>
      </c>
      <c r="U61" s="26">
        <f t="shared" si="15"/>
        <v>2.1195587688189632E-2</v>
      </c>
      <c r="V61" s="140">
        <f t="shared" si="15"/>
        <v>0.16134497466265735</v>
      </c>
      <c r="W61" s="140">
        <f t="shared" si="15"/>
        <v>1.7419678038779543E-2</v>
      </c>
    </row>
    <row r="62" spans="1:23" ht="15" customHeight="1" x14ac:dyDescent="0.15">
      <c r="A62" s="3" t="s">
        <v>260</v>
      </c>
      <c r="B62" s="26" t="e">
        <f t="shared" si="13"/>
        <v>#DIV/0!</v>
      </c>
      <c r="C62" s="26" t="e">
        <f t="shared" si="16"/>
        <v>#DIV/0!</v>
      </c>
      <c r="D62" s="26">
        <f t="shared" si="16"/>
        <v>3.539786695733667</v>
      </c>
      <c r="E62" s="26">
        <f t="shared" si="16"/>
        <v>5.6931519693610255</v>
      </c>
      <c r="F62" s="26">
        <f t="shared" si="16"/>
        <v>2.8337835512816345</v>
      </c>
      <c r="G62" s="26">
        <f t="shared" si="16"/>
        <v>3.1034710845432167</v>
      </c>
      <c r="H62" s="26">
        <f t="shared" si="16"/>
        <v>2.5039381143426298</v>
      </c>
      <c r="I62" s="26">
        <f t="shared" si="16"/>
        <v>1.844799856961999</v>
      </c>
      <c r="J62" s="26">
        <f t="shared" si="16"/>
        <v>2.0834062292786193</v>
      </c>
      <c r="K62" s="26">
        <f t="shared" si="16"/>
        <v>3.538947649882576</v>
      </c>
      <c r="L62" s="26">
        <f t="shared" si="16"/>
        <v>2.0971087190284758</v>
      </c>
      <c r="M62" s="26">
        <f t="shared" si="16"/>
        <v>2.0127343287541741</v>
      </c>
      <c r="N62" s="26">
        <f t="shared" si="16"/>
        <v>3.4002929823170449</v>
      </c>
      <c r="O62" s="26">
        <f t="shared" si="16"/>
        <v>4.9476337502834289</v>
      </c>
      <c r="P62" s="26">
        <f t="shared" si="16"/>
        <v>6.9630705616395909</v>
      </c>
      <c r="Q62" s="26">
        <f t="shared" si="16"/>
        <v>4.1259812220310925</v>
      </c>
      <c r="R62" s="26">
        <f t="shared" si="16"/>
        <v>5.0353677601000939</v>
      </c>
      <c r="S62" s="26">
        <f t="shared" si="15"/>
        <v>4.5190613733883049</v>
      </c>
      <c r="T62" s="26">
        <f t="shared" si="15"/>
        <v>4.2063935078511996</v>
      </c>
      <c r="U62" s="26">
        <f t="shared" si="15"/>
        <v>3.1972805183618789</v>
      </c>
      <c r="V62" s="140">
        <f t="shared" si="15"/>
        <v>5.3964597955849305</v>
      </c>
      <c r="W62" s="140">
        <f t="shared" si="15"/>
        <v>1.8677989920663829</v>
      </c>
    </row>
    <row r="63" spans="1:23" ht="15" customHeight="1" x14ac:dyDescent="0.15">
      <c r="A63" s="3" t="s">
        <v>261</v>
      </c>
      <c r="B63" s="26" t="e">
        <f t="shared" si="13"/>
        <v>#DIV/0!</v>
      </c>
      <c r="C63" s="26" t="e">
        <f t="shared" si="16"/>
        <v>#DIV/0!</v>
      </c>
      <c r="D63" s="26">
        <f t="shared" si="16"/>
        <v>3.593920127988802</v>
      </c>
      <c r="E63" s="26">
        <f t="shared" si="16"/>
        <v>3.2321712587102418</v>
      </c>
      <c r="F63" s="26">
        <f t="shared" si="16"/>
        <v>3.8187544778352391</v>
      </c>
      <c r="G63" s="26">
        <f t="shared" si="16"/>
        <v>3.8434576206401805</v>
      </c>
      <c r="H63" s="26">
        <f t="shared" si="16"/>
        <v>3.6216430183368833</v>
      </c>
      <c r="I63" s="26">
        <f t="shared" si="16"/>
        <v>3.6898017692870391</v>
      </c>
      <c r="J63" s="26">
        <f t="shared" si="16"/>
        <v>3.9902583891352017</v>
      </c>
      <c r="K63" s="26">
        <f t="shared" si="16"/>
        <v>3.7835081868792995</v>
      </c>
      <c r="L63" s="26">
        <f t="shared" si="16"/>
        <v>5.1495472206339254</v>
      </c>
      <c r="M63" s="26">
        <f t="shared" si="16"/>
        <v>4.0886216385987435</v>
      </c>
      <c r="N63" s="26">
        <f t="shared" si="16"/>
        <v>4.7722196465183124</v>
      </c>
      <c r="O63" s="26">
        <f t="shared" si="16"/>
        <v>4.3324583460138655</v>
      </c>
      <c r="P63" s="26">
        <f t="shared" si="16"/>
        <v>3.6045162649673017</v>
      </c>
      <c r="Q63" s="26">
        <f t="shared" si="16"/>
        <v>4.1662975003288807</v>
      </c>
      <c r="R63" s="26">
        <f t="shared" si="16"/>
        <v>4.0902746743552756</v>
      </c>
      <c r="S63" s="26">
        <f t="shared" si="15"/>
        <v>3.9053096899874657</v>
      </c>
      <c r="T63" s="26">
        <f t="shared" si="15"/>
        <v>4.117244397068438</v>
      </c>
      <c r="U63" s="26">
        <f t="shared" si="15"/>
        <v>3.7084589858797901</v>
      </c>
      <c r="V63" s="140">
        <f t="shared" si="15"/>
        <v>4.386057914749137</v>
      </c>
      <c r="W63" s="140">
        <f t="shared" si="15"/>
        <v>4.9976232191173517</v>
      </c>
    </row>
    <row r="64" spans="1:23" ht="15" customHeight="1" x14ac:dyDescent="0.15">
      <c r="A64" s="3" t="s">
        <v>262</v>
      </c>
      <c r="B64" s="26" t="e">
        <f t="shared" si="13"/>
        <v>#DIV/0!</v>
      </c>
      <c r="C64" s="26" t="e">
        <f t="shared" si="16"/>
        <v>#DIV/0!</v>
      </c>
      <c r="D64" s="26">
        <f t="shared" si="16"/>
        <v>5.3848972405719291</v>
      </c>
      <c r="E64" s="26">
        <f t="shared" si="16"/>
        <v>5.1105450805405424</v>
      </c>
      <c r="F64" s="26">
        <f t="shared" si="16"/>
        <v>5.7674665599860457</v>
      </c>
      <c r="G64" s="26">
        <f t="shared" si="16"/>
        <v>5.8502670313575145</v>
      </c>
      <c r="H64" s="26">
        <f t="shared" si="16"/>
        <v>5.8757868536100055</v>
      </c>
      <c r="I64" s="26">
        <f t="shared" si="16"/>
        <v>5.5690176732452237</v>
      </c>
      <c r="J64" s="26">
        <f t="shared" si="16"/>
        <v>5.6695456868542156</v>
      </c>
      <c r="K64" s="26">
        <f t="shared" si="16"/>
        <v>5.5497551882187643</v>
      </c>
      <c r="L64" s="26">
        <f t="shared" si="16"/>
        <v>4.9795788192132893</v>
      </c>
      <c r="M64" s="26">
        <f t="shared" si="16"/>
        <v>5.1529862273102172</v>
      </c>
      <c r="N64" s="26">
        <f t="shared" si="16"/>
        <v>5.400532654614743</v>
      </c>
      <c r="O64" s="26">
        <f t="shared" si="16"/>
        <v>5.7666829283970724</v>
      </c>
      <c r="P64" s="26">
        <f t="shared" si="16"/>
        <v>7.6087695382975493</v>
      </c>
      <c r="Q64" s="26">
        <f t="shared" si="16"/>
        <v>6.637844221188355</v>
      </c>
      <c r="R64" s="26">
        <f t="shared" si="16"/>
        <v>6.1412923533204458</v>
      </c>
      <c r="S64" s="26">
        <f t="shared" si="15"/>
        <v>6.1372103975425061</v>
      </c>
      <c r="T64" s="26">
        <f t="shared" si="15"/>
        <v>5.6264699311761728</v>
      </c>
      <c r="U64" s="26">
        <f t="shared" si="15"/>
        <v>5.7713438009520974</v>
      </c>
      <c r="V64" s="140">
        <f t="shared" si="15"/>
        <v>5.2331895310160146</v>
      </c>
      <c r="W64" s="140">
        <f t="shared" si="15"/>
        <v>4.9297121178476164</v>
      </c>
    </row>
    <row r="65" spans="1:23" ht="15" customHeight="1" x14ac:dyDescent="0.15">
      <c r="A65" s="3" t="s">
        <v>263</v>
      </c>
      <c r="B65" s="26" t="e">
        <f t="shared" si="13"/>
        <v>#DIV/0!</v>
      </c>
      <c r="C65" s="26" t="e">
        <f t="shared" si="16"/>
        <v>#DIV/0!</v>
      </c>
      <c r="D65" s="26">
        <f t="shared" si="16"/>
        <v>8.3320665173843409</v>
      </c>
      <c r="E65" s="26">
        <f t="shared" si="16"/>
        <v>8.7733436292295703</v>
      </c>
      <c r="F65" s="26">
        <f t="shared" si="16"/>
        <v>8.4573662589764353</v>
      </c>
      <c r="G65" s="26">
        <f t="shared" si="16"/>
        <v>12.925681827193808</v>
      </c>
      <c r="H65" s="26">
        <f t="shared" si="16"/>
        <v>11.139733206140559</v>
      </c>
      <c r="I65" s="26">
        <f t="shared" si="16"/>
        <v>10.753859316546015</v>
      </c>
      <c r="J65" s="26">
        <f t="shared" si="16"/>
        <v>8.8310492196084773</v>
      </c>
      <c r="K65" s="26">
        <f t="shared" si="16"/>
        <v>9.9993189162191278</v>
      </c>
      <c r="L65" s="26">
        <f t="shared" si="16"/>
        <v>8.5507725384515663</v>
      </c>
      <c r="M65" s="26">
        <f t="shared" si="16"/>
        <v>9.5590111985983839</v>
      </c>
      <c r="N65" s="26">
        <f t="shared" si="16"/>
        <v>9.878069426765224</v>
      </c>
      <c r="O65" s="26">
        <f t="shared" si="16"/>
        <v>9.6304390035326062</v>
      </c>
      <c r="P65" s="26">
        <f t="shared" si="16"/>
        <v>12.477599251810229</v>
      </c>
      <c r="Q65" s="26">
        <f t="shared" si="16"/>
        <v>8.884115147727444</v>
      </c>
      <c r="R65" s="26">
        <f t="shared" si="16"/>
        <v>8.7307137760711111</v>
      </c>
      <c r="S65" s="26">
        <f t="shared" si="15"/>
        <v>7.5849784934551367</v>
      </c>
      <c r="T65" s="26">
        <f t="shared" si="15"/>
        <v>5.8285244054759584</v>
      </c>
      <c r="U65" s="26">
        <f t="shared" si="15"/>
        <v>4.2995988469507944</v>
      </c>
      <c r="V65" s="140">
        <f t="shared" si="15"/>
        <v>6.5192000093809694</v>
      </c>
      <c r="W65" s="140">
        <f t="shared" si="15"/>
        <v>10.549093934013579</v>
      </c>
    </row>
    <row r="66" spans="1:23" ht="15" customHeight="1" x14ac:dyDescent="0.15">
      <c r="A66" s="3" t="s">
        <v>183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>
        <f t="shared" si="16"/>
        <v>0.44925781199141046</v>
      </c>
      <c r="O66" s="26">
        <f t="shared" si="16"/>
        <v>0.43665044853132934</v>
      </c>
      <c r="P66" s="26">
        <f t="shared" si="16"/>
        <v>0.46698108997530263</v>
      </c>
      <c r="Q66" s="26">
        <f t="shared" si="16"/>
        <v>0.57357953888889157</v>
      </c>
      <c r="R66" s="26">
        <f t="shared" si="16"/>
        <v>0.43850798959148857</v>
      </c>
      <c r="S66" s="26">
        <f t="shared" si="15"/>
        <v>0.33144708920394811</v>
      </c>
      <c r="T66" s="26">
        <f t="shared" si="15"/>
        <v>0</v>
      </c>
      <c r="U66" s="26">
        <f t="shared" si="15"/>
        <v>0</v>
      </c>
      <c r="V66" s="140">
        <f t="shared" si="15"/>
        <v>0</v>
      </c>
      <c r="W66" s="140">
        <f t="shared" si="15"/>
        <v>0</v>
      </c>
    </row>
    <row r="67" spans="1:23" ht="15" customHeight="1" x14ac:dyDescent="0.15">
      <c r="A67" s="3" t="s">
        <v>184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>
        <f t="shared" si="16"/>
        <v>1.1724034620485579</v>
      </c>
      <c r="O67" s="26">
        <f t="shared" si="16"/>
        <v>3.109455020983678</v>
      </c>
      <c r="P67" s="26">
        <f t="shared" si="16"/>
        <v>5.7488081622556875</v>
      </c>
      <c r="Q67" s="26">
        <f t="shared" si="16"/>
        <v>4.6385704312147116</v>
      </c>
      <c r="R67" s="26">
        <f t="shared" si="16"/>
        <v>3.4220261534221454</v>
      </c>
      <c r="S67" s="26">
        <f t="shared" si="15"/>
        <v>3.237185812775746</v>
      </c>
      <c r="T67" s="26">
        <f t="shared" si="15"/>
        <v>3.1001133318588341</v>
      </c>
      <c r="U67" s="26">
        <f t="shared" si="15"/>
        <v>2.9011056592888704</v>
      </c>
      <c r="V67" s="140">
        <f t="shared" si="15"/>
        <v>3.8793820683651168</v>
      </c>
      <c r="W67" s="140">
        <f t="shared" si="15"/>
        <v>6.2541714050905322</v>
      </c>
    </row>
    <row r="68" spans="1:23" ht="15" customHeight="1" x14ac:dyDescent="0.15">
      <c r="A68" s="3" t="s">
        <v>0</v>
      </c>
      <c r="B68" s="27" t="e">
        <f t="shared" ref="B68:S68" si="17">SUM(B40:B65)-B52-B53</f>
        <v>#DIV/0!</v>
      </c>
      <c r="C68" s="27" t="e">
        <f t="shared" si="17"/>
        <v>#DIV/0!</v>
      </c>
      <c r="D68" s="27">
        <f t="shared" si="17"/>
        <v>99.999999999999986</v>
      </c>
      <c r="E68" s="27">
        <f t="shared" si="17"/>
        <v>100.00000000000003</v>
      </c>
      <c r="F68" s="27">
        <f t="shared" si="17"/>
        <v>99.999999999999986</v>
      </c>
      <c r="G68" s="27">
        <f t="shared" si="17"/>
        <v>100.00000000000001</v>
      </c>
      <c r="H68" s="27">
        <f t="shared" si="17"/>
        <v>100.00000000000001</v>
      </c>
      <c r="I68" s="27">
        <f t="shared" si="17"/>
        <v>100.00000000000003</v>
      </c>
      <c r="J68" s="27">
        <f t="shared" si="17"/>
        <v>100.00000000000001</v>
      </c>
      <c r="K68" s="27">
        <f t="shared" si="17"/>
        <v>100</v>
      </c>
      <c r="L68" s="27">
        <f t="shared" si="17"/>
        <v>100</v>
      </c>
      <c r="M68" s="27">
        <f t="shared" si="17"/>
        <v>100.00000000000003</v>
      </c>
      <c r="N68" s="27">
        <f t="shared" si="17"/>
        <v>100.00000000000001</v>
      </c>
      <c r="O68" s="27">
        <f t="shared" si="17"/>
        <v>100.00000000000001</v>
      </c>
      <c r="P68" s="27">
        <f t="shared" si="17"/>
        <v>100.00000000000001</v>
      </c>
      <c r="Q68" s="27">
        <f t="shared" si="17"/>
        <v>100.00000000000001</v>
      </c>
      <c r="R68" s="27">
        <f t="shared" si="17"/>
        <v>100</v>
      </c>
      <c r="S68" s="27">
        <f t="shared" si="17"/>
        <v>100</v>
      </c>
      <c r="T68" s="27">
        <f>SUM(T40:T65)-T52-T53</f>
        <v>99.999999999999986</v>
      </c>
      <c r="U68" s="27">
        <f>SUM(U40:U65)-U52-U53</f>
        <v>100</v>
      </c>
      <c r="V68" s="130">
        <f>SUM(V40:V65)-V52-V53</f>
        <v>99.999999999999986</v>
      </c>
      <c r="W68" s="130">
        <f>SUM(W40:W65)-W52-W53</f>
        <v>100.00000000000001</v>
      </c>
    </row>
    <row r="69" spans="1:23" ht="15" customHeight="1" x14ac:dyDescent="0.15">
      <c r="A69" s="3" t="s">
        <v>264</v>
      </c>
      <c r="B69" s="26" t="e">
        <f>+B33/$B$32*100</f>
        <v>#DIV/0!</v>
      </c>
      <c r="C69" s="26" t="e">
        <f t="shared" ref="C69:L72" si="18">+C33/C$32*100</f>
        <v>#DIV/0!</v>
      </c>
      <c r="D69" s="26">
        <f t="shared" si="18"/>
        <v>61.1498782801009</v>
      </c>
      <c r="E69" s="26">
        <f t="shared" si="18"/>
        <v>62.642173241927701</v>
      </c>
      <c r="F69" s="26">
        <f t="shared" si="18"/>
        <v>63.007208191264652</v>
      </c>
      <c r="G69" s="26">
        <f t="shared" si="18"/>
        <v>58.946643772120446</v>
      </c>
      <c r="H69" s="26">
        <f t="shared" si="18"/>
        <v>61.696172958976661</v>
      </c>
      <c r="I69" s="26">
        <f t="shared" si="18"/>
        <v>62.72477718721008</v>
      </c>
      <c r="J69" s="26">
        <f t="shared" si="18"/>
        <v>64.067170455805993</v>
      </c>
      <c r="K69" s="26">
        <f t="shared" si="18"/>
        <v>61.458625169324996</v>
      </c>
      <c r="L69" s="26">
        <f t="shared" si="18"/>
        <v>61.995059962461227</v>
      </c>
      <c r="M69" s="26">
        <f>+M33/M$32*100</f>
        <v>66.832828596939152</v>
      </c>
      <c r="N69" s="26">
        <f t="shared" ref="N69:W72" si="19">+N33/N$32*100</f>
        <v>64.017582618113053</v>
      </c>
      <c r="O69" s="26">
        <f t="shared" si="19"/>
        <v>62.425189759782839</v>
      </c>
      <c r="P69" s="26">
        <f t="shared" si="19"/>
        <v>55.790266679672008</v>
      </c>
      <c r="Q69" s="26">
        <f t="shared" si="19"/>
        <v>61.587623532262768</v>
      </c>
      <c r="R69" s="26">
        <f t="shared" si="19"/>
        <v>62.212623745236094</v>
      </c>
      <c r="S69" s="26">
        <f t="shared" si="19"/>
        <v>64.39080284123385</v>
      </c>
      <c r="T69" s="26">
        <f t="shared" si="19"/>
        <v>65.175461332335217</v>
      </c>
      <c r="U69" s="26">
        <f t="shared" si="19"/>
        <v>67.015232493085293</v>
      </c>
      <c r="V69" s="140">
        <f t="shared" si="19"/>
        <v>58.190444970812081</v>
      </c>
      <c r="W69" s="140">
        <f t="shared" si="19"/>
        <v>58.032789240648455</v>
      </c>
    </row>
    <row r="70" spans="1:23" ht="15" customHeight="1" x14ac:dyDescent="0.15">
      <c r="A70" s="3" t="s">
        <v>172</v>
      </c>
      <c r="B70" s="26" t="e">
        <f>+B34/$B$32*100</f>
        <v>#DIV/0!</v>
      </c>
      <c r="C70" s="26" t="e">
        <f t="shared" si="18"/>
        <v>#DIV/0!</v>
      </c>
      <c r="D70" s="26">
        <f t="shared" si="18"/>
        <v>38.8501217198991</v>
      </c>
      <c r="E70" s="26">
        <f t="shared" si="18"/>
        <v>37.357826758072306</v>
      </c>
      <c r="F70" s="26">
        <f t="shared" si="18"/>
        <v>36.992791808735355</v>
      </c>
      <c r="G70" s="26">
        <f t="shared" si="18"/>
        <v>41.053356227879554</v>
      </c>
      <c r="H70" s="26">
        <f t="shared" si="18"/>
        <v>38.303827041023347</v>
      </c>
      <c r="I70" s="26">
        <f t="shared" si="18"/>
        <v>37.275222812789927</v>
      </c>
      <c r="J70" s="26">
        <f t="shared" si="18"/>
        <v>35.932829544194</v>
      </c>
      <c r="K70" s="26">
        <f t="shared" si="18"/>
        <v>38.541374830675004</v>
      </c>
      <c r="L70" s="26">
        <f t="shared" si="18"/>
        <v>38.004940037538773</v>
      </c>
      <c r="M70" s="26">
        <f>+M34/M$32*100</f>
        <v>33.167171403060848</v>
      </c>
      <c r="N70" s="26">
        <f t="shared" si="19"/>
        <v>35.982417381886947</v>
      </c>
      <c r="O70" s="26">
        <f t="shared" si="19"/>
        <v>37.574810240217154</v>
      </c>
      <c r="P70" s="26">
        <f t="shared" si="19"/>
        <v>44.209733320327985</v>
      </c>
      <c r="Q70" s="26">
        <f t="shared" si="19"/>
        <v>38.412376467737239</v>
      </c>
      <c r="R70" s="26">
        <f t="shared" si="19"/>
        <v>37.787376254763906</v>
      </c>
      <c r="S70" s="26">
        <f t="shared" si="19"/>
        <v>35.60919715876615</v>
      </c>
      <c r="T70" s="26">
        <f t="shared" si="19"/>
        <v>34.82453866766479</v>
      </c>
      <c r="U70" s="26">
        <f t="shared" si="19"/>
        <v>32.984767506914714</v>
      </c>
      <c r="V70" s="140">
        <f t="shared" si="19"/>
        <v>41.809555029187919</v>
      </c>
      <c r="W70" s="140">
        <f t="shared" si="19"/>
        <v>41.967210759351545</v>
      </c>
    </row>
    <row r="71" spans="1:23" ht="15" customHeight="1" x14ac:dyDescent="0.15">
      <c r="A71" s="3" t="s">
        <v>265</v>
      </c>
      <c r="B71" s="26" t="e">
        <f>+B35/$B$32*100</f>
        <v>#DIV/0!</v>
      </c>
      <c r="C71" s="26" t="e">
        <f t="shared" si="18"/>
        <v>#DIV/0!</v>
      </c>
      <c r="D71" s="26">
        <f t="shared" si="18"/>
        <v>62.761756992938786</v>
      </c>
      <c r="E71" s="26">
        <f t="shared" si="18"/>
        <v>60.991687004282703</v>
      </c>
      <c r="F71" s="26">
        <f t="shared" si="18"/>
        <v>59.243432502633894</v>
      </c>
      <c r="G71" s="26">
        <f t="shared" si="18"/>
        <v>54.810213046932951</v>
      </c>
      <c r="H71" s="26">
        <f t="shared" si="18"/>
        <v>56.006208519705012</v>
      </c>
      <c r="I71" s="26">
        <f t="shared" si="18"/>
        <v>55.944667611726885</v>
      </c>
      <c r="J71" s="26">
        <f t="shared" si="18"/>
        <v>57.792083143102346</v>
      </c>
      <c r="K71" s="26">
        <f t="shared" si="18"/>
        <v>54.229311323396232</v>
      </c>
      <c r="L71" s="26">
        <f t="shared" si="18"/>
        <v>52.872048534240513</v>
      </c>
      <c r="M71" s="26">
        <f>+M35/M$32*100</f>
        <v>51.718681173369085</v>
      </c>
      <c r="N71" s="26">
        <f t="shared" si="19"/>
        <v>53.471190075563811</v>
      </c>
      <c r="O71" s="26">
        <f t="shared" si="19"/>
        <v>55.807036357468675</v>
      </c>
      <c r="P71" s="26">
        <f t="shared" si="19"/>
        <v>55.672222466603685</v>
      </c>
      <c r="Q71" s="26">
        <f t="shared" si="19"/>
        <v>56.06364382000968</v>
      </c>
      <c r="R71" s="26">
        <f t="shared" si="19"/>
        <v>56.188776222717571</v>
      </c>
      <c r="S71" s="26">
        <f t="shared" si="19"/>
        <v>57.676978156104639</v>
      </c>
      <c r="T71" s="26">
        <f t="shared" si="19"/>
        <v>61.500383637173385</v>
      </c>
      <c r="U71" s="26">
        <f t="shared" si="19"/>
        <v>59.76375785855852</v>
      </c>
      <c r="V71" s="140">
        <f t="shared" si="19"/>
        <v>54.987712024833279</v>
      </c>
      <c r="W71" s="140">
        <f t="shared" si="19"/>
        <v>49.353565320092997</v>
      </c>
    </row>
    <row r="72" spans="1:23" ht="15" customHeight="1" x14ac:dyDescent="0.15">
      <c r="A72" s="3" t="s">
        <v>266</v>
      </c>
      <c r="B72" s="26" t="e">
        <f>+B36/$B$32*100</f>
        <v>#DIV/0!</v>
      </c>
      <c r="C72" s="26" t="e">
        <f t="shared" si="18"/>
        <v>#DIV/0!</v>
      </c>
      <c r="D72" s="26">
        <f t="shared" si="18"/>
        <v>37.238243007061214</v>
      </c>
      <c r="E72" s="26">
        <f t="shared" si="18"/>
        <v>39.008312995717297</v>
      </c>
      <c r="F72" s="26">
        <f t="shared" si="18"/>
        <v>40.756567497366106</v>
      </c>
      <c r="G72" s="26">
        <f t="shared" si="18"/>
        <v>45.189786953067049</v>
      </c>
      <c r="H72" s="26">
        <f t="shared" si="18"/>
        <v>43.993791480294995</v>
      </c>
      <c r="I72" s="26">
        <f t="shared" si="18"/>
        <v>44.055332388273108</v>
      </c>
      <c r="J72" s="26">
        <f t="shared" si="18"/>
        <v>42.207916856897654</v>
      </c>
      <c r="K72" s="26">
        <f t="shared" si="18"/>
        <v>45.770688676603768</v>
      </c>
      <c r="L72" s="26">
        <f t="shared" si="18"/>
        <v>47.127951465759487</v>
      </c>
      <c r="M72" s="26">
        <f>+M36/M$32*100</f>
        <v>48.281318826630908</v>
      </c>
      <c r="N72" s="26">
        <f t="shared" si="19"/>
        <v>46.528809924436189</v>
      </c>
      <c r="O72" s="26">
        <f t="shared" si="19"/>
        <v>44.192963642531325</v>
      </c>
      <c r="P72" s="26">
        <f t="shared" si="19"/>
        <v>44.327777533396315</v>
      </c>
      <c r="Q72" s="26">
        <f t="shared" si="19"/>
        <v>43.93635617999032</v>
      </c>
      <c r="R72" s="26">
        <f t="shared" si="19"/>
        <v>43.811223777282429</v>
      </c>
      <c r="S72" s="26">
        <f t="shared" si="19"/>
        <v>42.323021843895361</v>
      </c>
      <c r="T72" s="26">
        <f t="shared" si="19"/>
        <v>38.499616362826607</v>
      </c>
      <c r="U72" s="26">
        <f t="shared" si="19"/>
        <v>40.23624214144148</v>
      </c>
      <c r="V72" s="140">
        <f t="shared" si="19"/>
        <v>45.012287975166721</v>
      </c>
      <c r="W72" s="140">
        <f t="shared" si="19"/>
        <v>50.646434679907003</v>
      </c>
    </row>
    <row r="73" spans="1:23" ht="15" customHeight="1" x14ac:dyDescent="0.15"/>
    <row r="74" spans="1:23" ht="15" customHeight="1" x14ac:dyDescent="0.15"/>
    <row r="75" spans="1:23" ht="15" customHeight="1" x14ac:dyDescent="0.15"/>
    <row r="76" spans="1:23" ht="15" customHeight="1" x14ac:dyDescent="0.15"/>
    <row r="77" spans="1:23" ht="15" customHeight="1" x14ac:dyDescent="0.15"/>
    <row r="78" spans="1:23" ht="15" customHeight="1" x14ac:dyDescent="0.15"/>
    <row r="79" spans="1:23" ht="15" customHeight="1" x14ac:dyDescent="0.15"/>
    <row r="80" spans="1:23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  <row r="476" ht="15" customHeight="1" x14ac:dyDescent="0.15"/>
    <row r="477" ht="15" customHeight="1" x14ac:dyDescent="0.15"/>
    <row r="478" ht="15" customHeight="1" x14ac:dyDescent="0.15"/>
    <row r="479" ht="15" customHeight="1" x14ac:dyDescent="0.15"/>
    <row r="480" ht="15" customHeight="1" x14ac:dyDescent="0.15"/>
    <row r="481" ht="15" customHeight="1" x14ac:dyDescent="0.15"/>
    <row r="482" ht="15" customHeight="1" x14ac:dyDescent="0.15"/>
    <row r="483" ht="15" customHeight="1" x14ac:dyDescent="0.15"/>
    <row r="484" ht="15" customHeight="1" x14ac:dyDescent="0.15"/>
    <row r="485" ht="15" customHeight="1" x14ac:dyDescent="0.15"/>
    <row r="486" ht="15" customHeight="1" x14ac:dyDescent="0.15"/>
    <row r="487" ht="15" customHeight="1" x14ac:dyDescent="0.15"/>
    <row r="488" ht="15" customHeight="1" x14ac:dyDescent="0.15"/>
    <row r="489" ht="15" customHeight="1" x14ac:dyDescent="0.15"/>
    <row r="490" ht="15" customHeight="1" x14ac:dyDescent="0.15"/>
    <row r="491" ht="15" customHeight="1" x14ac:dyDescent="0.15"/>
    <row r="492" ht="15" customHeight="1" x14ac:dyDescent="0.15"/>
    <row r="493" ht="15" customHeight="1" x14ac:dyDescent="0.15"/>
    <row r="494" ht="15" customHeight="1" x14ac:dyDescent="0.15"/>
    <row r="495" ht="15" customHeight="1" x14ac:dyDescent="0.15"/>
    <row r="496" ht="15" customHeight="1" x14ac:dyDescent="0.15"/>
    <row r="497" ht="15" customHeight="1" x14ac:dyDescent="0.15"/>
    <row r="498" ht="15" customHeight="1" x14ac:dyDescent="0.15"/>
    <row r="499" ht="15" customHeight="1" x14ac:dyDescent="0.15"/>
    <row r="500" ht="15" customHeight="1" x14ac:dyDescent="0.15"/>
    <row r="501" ht="15" customHeight="1" x14ac:dyDescent="0.15"/>
    <row r="502" ht="15" customHeight="1" x14ac:dyDescent="0.15"/>
    <row r="503" ht="15" customHeight="1" x14ac:dyDescent="0.15"/>
    <row r="504" ht="15" customHeight="1" x14ac:dyDescent="0.15"/>
    <row r="505" ht="15" customHeight="1" x14ac:dyDescent="0.15"/>
    <row r="506" ht="15" customHeight="1" x14ac:dyDescent="0.15"/>
    <row r="507" ht="15" customHeight="1" x14ac:dyDescent="0.15"/>
    <row r="508" ht="15" customHeight="1" x14ac:dyDescent="0.15"/>
    <row r="509" ht="15" customHeight="1" x14ac:dyDescent="0.15"/>
    <row r="510" ht="15" customHeight="1" x14ac:dyDescent="0.15"/>
    <row r="511" ht="15" customHeight="1" x14ac:dyDescent="0.15"/>
    <row r="512" ht="15" customHeight="1" x14ac:dyDescent="0.15"/>
    <row r="513" ht="15" customHeight="1" x14ac:dyDescent="0.15"/>
    <row r="514" ht="15" customHeight="1" x14ac:dyDescent="0.15"/>
    <row r="515" ht="15" customHeight="1" x14ac:dyDescent="0.15"/>
    <row r="516" ht="15" customHeight="1" x14ac:dyDescent="0.15"/>
    <row r="517" ht="15" customHeight="1" x14ac:dyDescent="0.15"/>
    <row r="518" ht="15" customHeight="1" x14ac:dyDescent="0.15"/>
    <row r="519" ht="15" customHeight="1" x14ac:dyDescent="0.15"/>
    <row r="520" ht="15" customHeight="1" x14ac:dyDescent="0.15"/>
    <row r="521" ht="15" customHeight="1" x14ac:dyDescent="0.15"/>
    <row r="522" ht="15" customHeight="1" x14ac:dyDescent="0.15"/>
    <row r="523" ht="15" customHeight="1" x14ac:dyDescent="0.15"/>
    <row r="524" ht="15" customHeight="1" x14ac:dyDescent="0.15"/>
    <row r="525" ht="15" customHeight="1" x14ac:dyDescent="0.15"/>
    <row r="526" ht="15" customHeight="1" x14ac:dyDescent="0.15"/>
    <row r="527" ht="15" customHeight="1" x14ac:dyDescent="0.15"/>
    <row r="528" ht="15" customHeight="1" x14ac:dyDescent="0.15"/>
    <row r="529" ht="15" customHeight="1" x14ac:dyDescent="0.15"/>
    <row r="530" ht="15" customHeight="1" x14ac:dyDescent="0.15"/>
    <row r="531" ht="15" customHeight="1" x14ac:dyDescent="0.15"/>
    <row r="532" ht="15" customHeight="1" x14ac:dyDescent="0.15"/>
    <row r="533" ht="15" customHeight="1" x14ac:dyDescent="0.15"/>
    <row r="534" ht="15" customHeight="1" x14ac:dyDescent="0.15"/>
    <row r="535" ht="15" customHeight="1" x14ac:dyDescent="0.15"/>
    <row r="536" ht="15" customHeight="1" x14ac:dyDescent="0.15"/>
    <row r="537" ht="15" customHeight="1" x14ac:dyDescent="0.15"/>
    <row r="538" ht="15" customHeight="1" x14ac:dyDescent="0.15"/>
    <row r="539" ht="15" customHeight="1" x14ac:dyDescent="0.15"/>
    <row r="540" ht="15" customHeight="1" x14ac:dyDescent="0.15"/>
    <row r="541" ht="15" customHeight="1" x14ac:dyDescent="0.15"/>
    <row r="542" ht="15" customHeight="1" x14ac:dyDescent="0.15"/>
    <row r="543" ht="15" customHeight="1" x14ac:dyDescent="0.15"/>
    <row r="544" ht="15" customHeight="1" x14ac:dyDescent="0.15"/>
    <row r="545" ht="15" customHeight="1" x14ac:dyDescent="0.15"/>
    <row r="546" ht="15" customHeight="1" x14ac:dyDescent="0.15"/>
    <row r="547" ht="15" customHeight="1" x14ac:dyDescent="0.15"/>
    <row r="548" ht="15" customHeight="1" x14ac:dyDescent="0.15"/>
    <row r="549" ht="15" customHeight="1" x14ac:dyDescent="0.15"/>
    <row r="550" ht="15" customHeight="1" x14ac:dyDescent="0.15"/>
    <row r="551" ht="15" customHeight="1" x14ac:dyDescent="0.15"/>
    <row r="552" ht="15" customHeight="1" x14ac:dyDescent="0.15"/>
    <row r="553" ht="15" customHeight="1" x14ac:dyDescent="0.15"/>
    <row r="554" ht="15" customHeight="1" x14ac:dyDescent="0.15"/>
  </sheetData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W554"/>
  <sheetViews>
    <sheetView topLeftCell="A7" workbookViewId="0">
      <selection activeCell="D18" sqref="D18"/>
    </sheetView>
  </sheetViews>
  <sheetFormatPr defaultColWidth="9" defaultRowHeight="12" x14ac:dyDescent="0.15"/>
  <cols>
    <col min="1" max="1" width="24.77734375" style="1" customWidth="1"/>
    <col min="2" max="3" width="8.6640625" style="1" hidden="1" customWidth="1"/>
    <col min="4" max="9" width="8.6640625" style="1" customWidth="1"/>
    <col min="10" max="11" width="8.6640625" style="6" customWidth="1"/>
    <col min="12" max="12" width="8.6640625" style="1" customWidth="1"/>
    <col min="13" max="13" width="8.6640625" style="66" customWidth="1"/>
    <col min="14" max="35" width="8.6640625" style="1" customWidth="1"/>
    <col min="36" max="16384" width="9" style="1"/>
  </cols>
  <sheetData>
    <row r="1" spans="1:23" ht="15" customHeight="1" x14ac:dyDescent="0.2">
      <c r="A1" s="28" t="s">
        <v>95</v>
      </c>
      <c r="L1" s="29" t="str">
        <f>[2]財政指標!$M$1</f>
        <v>西方町</v>
      </c>
      <c r="T1" s="29"/>
      <c r="U1" s="66"/>
      <c r="V1" s="29" t="str">
        <f>[2]財政指標!$M$1</f>
        <v>西方町</v>
      </c>
      <c r="W1" s="66"/>
    </row>
    <row r="2" spans="1:23" ht="15" customHeight="1" x14ac:dyDescent="0.15">
      <c r="M2" s="22" t="s">
        <v>169</v>
      </c>
      <c r="U2" s="22" t="s">
        <v>169</v>
      </c>
      <c r="W2" s="22" t="s">
        <v>169</v>
      </c>
    </row>
    <row r="3" spans="1:23" ht="15" customHeight="1" x14ac:dyDescent="0.15">
      <c r="A3" s="2"/>
      <c r="B3" s="2" t="s">
        <v>10</v>
      </c>
      <c r="C3" s="2" t="s">
        <v>9</v>
      </c>
      <c r="D3" s="2" t="s">
        <v>8</v>
      </c>
      <c r="E3" s="2" t="s">
        <v>7</v>
      </c>
      <c r="F3" s="2" t="s">
        <v>6</v>
      </c>
      <c r="G3" s="2" t="s">
        <v>5</v>
      </c>
      <c r="H3" s="2" t="s">
        <v>4</v>
      </c>
      <c r="I3" s="2" t="s">
        <v>3</v>
      </c>
      <c r="J3" s="5" t="s">
        <v>165</v>
      </c>
      <c r="K3" s="5" t="s">
        <v>166</v>
      </c>
      <c r="L3" s="2" t="s">
        <v>167</v>
      </c>
      <c r="M3" s="2" t="s">
        <v>175</v>
      </c>
      <c r="N3" s="2" t="s">
        <v>211</v>
      </c>
      <c r="O3" s="2" t="s">
        <v>212</v>
      </c>
      <c r="P3" s="2" t="s">
        <v>213</v>
      </c>
      <c r="Q3" s="2" t="s">
        <v>214</v>
      </c>
      <c r="R3" s="2" t="s">
        <v>215</v>
      </c>
      <c r="S3" s="2" t="s">
        <v>216</v>
      </c>
      <c r="T3" s="2" t="s">
        <v>217</v>
      </c>
      <c r="U3" s="2" t="s">
        <v>218</v>
      </c>
      <c r="V3" s="2" t="s">
        <v>280</v>
      </c>
      <c r="W3" s="2" t="s">
        <v>281</v>
      </c>
    </row>
    <row r="4" spans="1:23" ht="15" customHeight="1" x14ac:dyDescent="0.15">
      <c r="A4" s="3" t="s">
        <v>115</v>
      </c>
      <c r="B4" s="15"/>
      <c r="C4" s="15"/>
      <c r="D4" s="15">
        <v>786884</v>
      </c>
      <c r="E4" s="15">
        <v>892324</v>
      </c>
      <c r="F4" s="15">
        <v>780402</v>
      </c>
      <c r="G4" s="15">
        <v>772504</v>
      </c>
      <c r="H4" s="15">
        <v>758623</v>
      </c>
      <c r="I4" s="15">
        <v>762547</v>
      </c>
      <c r="J4" s="8">
        <v>860013</v>
      </c>
      <c r="K4" s="9">
        <v>871873</v>
      </c>
      <c r="L4" s="9">
        <v>919017</v>
      </c>
      <c r="M4" s="9">
        <v>964697</v>
      </c>
      <c r="N4" s="9">
        <v>1039595</v>
      </c>
      <c r="O4" s="9">
        <v>1022058</v>
      </c>
      <c r="P4" s="9">
        <v>947957</v>
      </c>
      <c r="Q4" s="9">
        <v>937001</v>
      </c>
      <c r="R4" s="9">
        <v>1012264</v>
      </c>
      <c r="S4" s="9">
        <v>950615</v>
      </c>
      <c r="T4" s="9">
        <v>1114793</v>
      </c>
      <c r="U4" s="9">
        <v>1109775</v>
      </c>
      <c r="V4" s="9">
        <v>1016263</v>
      </c>
      <c r="W4" s="9">
        <v>1033127</v>
      </c>
    </row>
    <row r="5" spans="1:23" ht="15" customHeight="1" x14ac:dyDescent="0.15">
      <c r="A5" s="3" t="s">
        <v>116</v>
      </c>
      <c r="B5" s="15"/>
      <c r="C5" s="15"/>
      <c r="D5" s="15">
        <v>51952</v>
      </c>
      <c r="E5" s="15">
        <v>55329</v>
      </c>
      <c r="F5" s="15">
        <v>60207</v>
      </c>
      <c r="G5" s="15">
        <v>60890</v>
      </c>
      <c r="H5" s="15">
        <v>63338</v>
      </c>
      <c r="I5" s="15">
        <v>66278</v>
      </c>
      <c r="J5" s="8">
        <v>46108</v>
      </c>
      <c r="K5" s="9">
        <v>36632</v>
      </c>
      <c r="L5" s="9">
        <v>44613</v>
      </c>
      <c r="M5" s="9">
        <v>45454</v>
      </c>
      <c r="N5" s="9">
        <v>45786</v>
      </c>
      <c r="O5" s="9">
        <v>46796</v>
      </c>
      <c r="P5" s="9">
        <v>49602</v>
      </c>
      <c r="Q5" s="9">
        <v>71024</v>
      </c>
      <c r="R5" s="9">
        <v>75996</v>
      </c>
      <c r="S5" s="9">
        <v>113514</v>
      </c>
      <c r="T5" s="9">
        <v>57310</v>
      </c>
      <c r="U5" s="9">
        <v>55032</v>
      </c>
      <c r="V5" s="9">
        <v>51481</v>
      </c>
      <c r="W5" s="9">
        <v>49842</v>
      </c>
    </row>
    <row r="6" spans="1:23" ht="15" customHeight="1" x14ac:dyDescent="0.15">
      <c r="A6" s="3" t="s">
        <v>189</v>
      </c>
      <c r="B6" s="15"/>
      <c r="C6" s="15"/>
      <c r="D6" s="15">
        <v>28749</v>
      </c>
      <c r="E6" s="15">
        <v>20767</v>
      </c>
      <c r="F6" s="15">
        <v>21150</v>
      </c>
      <c r="G6" s="15">
        <v>27151</v>
      </c>
      <c r="H6" s="15">
        <v>19291</v>
      </c>
      <c r="I6" s="15">
        <v>10617</v>
      </c>
      <c r="J6" s="8">
        <v>8062</v>
      </c>
      <c r="K6" s="9">
        <v>6444</v>
      </c>
      <c r="L6" s="9">
        <v>6227</v>
      </c>
      <c r="M6" s="9">
        <v>26995</v>
      </c>
      <c r="N6" s="9">
        <v>27523</v>
      </c>
      <c r="O6" s="9">
        <v>8814</v>
      </c>
      <c r="P6" s="9">
        <v>6129</v>
      </c>
      <c r="Q6" s="9">
        <v>6082</v>
      </c>
      <c r="R6" s="9">
        <v>3513</v>
      </c>
      <c r="S6" s="9">
        <v>2397</v>
      </c>
      <c r="T6" s="9">
        <v>3170</v>
      </c>
      <c r="U6" s="9">
        <v>3144</v>
      </c>
      <c r="V6" s="9">
        <v>2512</v>
      </c>
      <c r="W6" s="9">
        <v>2133</v>
      </c>
    </row>
    <row r="7" spans="1:23" ht="15" customHeight="1" x14ac:dyDescent="0.15">
      <c r="A7" s="3" t="s">
        <v>190</v>
      </c>
      <c r="B7" s="15"/>
      <c r="C7" s="15"/>
      <c r="D7" s="15"/>
      <c r="E7" s="15"/>
      <c r="F7" s="15"/>
      <c r="G7" s="15"/>
      <c r="H7" s="15"/>
      <c r="I7" s="15"/>
      <c r="J7" s="8"/>
      <c r="K7" s="9"/>
      <c r="L7" s="9"/>
      <c r="M7" s="9"/>
      <c r="N7" s="9"/>
      <c r="O7" s="9"/>
      <c r="P7" s="9"/>
      <c r="Q7" s="9">
        <v>951</v>
      </c>
      <c r="R7" s="9">
        <v>1656</v>
      </c>
      <c r="S7" s="9">
        <v>2578</v>
      </c>
      <c r="T7" s="9">
        <v>2824</v>
      </c>
      <c r="U7" s="9">
        <v>1001</v>
      </c>
      <c r="V7" s="9">
        <v>770</v>
      </c>
      <c r="W7" s="9">
        <v>967</v>
      </c>
    </row>
    <row r="8" spans="1:23" ht="15" customHeight="1" x14ac:dyDescent="0.15">
      <c r="A8" s="3" t="s">
        <v>191</v>
      </c>
      <c r="B8" s="15"/>
      <c r="C8" s="15"/>
      <c r="D8" s="15"/>
      <c r="E8" s="15"/>
      <c r="F8" s="15"/>
      <c r="G8" s="15"/>
      <c r="H8" s="15"/>
      <c r="I8" s="15"/>
      <c r="J8" s="8"/>
      <c r="K8" s="9"/>
      <c r="L8" s="9"/>
      <c r="M8" s="9"/>
      <c r="N8" s="9"/>
      <c r="O8" s="9"/>
      <c r="P8" s="9"/>
      <c r="Q8" s="9">
        <v>1106</v>
      </c>
      <c r="R8" s="9">
        <v>2443</v>
      </c>
      <c r="S8" s="9">
        <v>1885</v>
      </c>
      <c r="T8" s="9">
        <v>1613</v>
      </c>
      <c r="U8" s="9">
        <v>578</v>
      </c>
      <c r="V8" s="16">
        <v>452</v>
      </c>
      <c r="W8" s="16">
        <v>373</v>
      </c>
    </row>
    <row r="9" spans="1:23" ht="15" customHeight="1" x14ac:dyDescent="0.15">
      <c r="A9" s="3" t="s">
        <v>117</v>
      </c>
      <c r="B9" s="15"/>
      <c r="C9" s="15"/>
      <c r="D9" s="15"/>
      <c r="E9" s="15"/>
      <c r="F9" s="15"/>
      <c r="G9" s="15"/>
      <c r="H9" s="15"/>
      <c r="I9" s="15"/>
      <c r="J9" s="8">
        <v>14722</v>
      </c>
      <c r="K9" s="9">
        <v>63641</v>
      </c>
      <c r="L9" s="9">
        <v>60380</v>
      </c>
      <c r="M9" s="9">
        <v>62267</v>
      </c>
      <c r="N9" s="9">
        <v>60674</v>
      </c>
      <c r="O9" s="9">
        <v>53839</v>
      </c>
      <c r="P9" s="9">
        <v>61527</v>
      </c>
      <c r="Q9" s="9">
        <v>67901</v>
      </c>
      <c r="R9" s="9">
        <v>62713</v>
      </c>
      <c r="S9" s="9">
        <v>65158</v>
      </c>
      <c r="T9" s="9">
        <v>63918</v>
      </c>
      <c r="U9" s="9">
        <v>59119</v>
      </c>
      <c r="V9" s="9">
        <v>62641</v>
      </c>
      <c r="W9" s="9">
        <v>62534</v>
      </c>
    </row>
    <row r="10" spans="1:23" ht="15" customHeight="1" x14ac:dyDescent="0.15">
      <c r="A10" s="3" t="s">
        <v>118</v>
      </c>
      <c r="B10" s="15"/>
      <c r="C10" s="15"/>
      <c r="D10" s="15">
        <v>95495</v>
      </c>
      <c r="E10" s="15">
        <v>84122</v>
      </c>
      <c r="F10" s="15">
        <v>65050</v>
      </c>
      <c r="G10" s="15">
        <v>56007</v>
      </c>
      <c r="H10" s="15">
        <v>56949</v>
      </c>
      <c r="I10" s="15">
        <v>56077</v>
      </c>
      <c r="J10" s="8">
        <v>51239</v>
      </c>
      <c r="K10" s="9">
        <v>55531</v>
      </c>
      <c r="L10" s="9">
        <v>52497</v>
      </c>
      <c r="M10" s="9">
        <v>46149</v>
      </c>
      <c r="N10" s="9">
        <v>47907</v>
      </c>
      <c r="O10" s="9">
        <v>45193</v>
      </c>
      <c r="P10" s="9">
        <v>45630</v>
      </c>
      <c r="Q10" s="9">
        <v>46726</v>
      </c>
      <c r="R10" s="9">
        <v>41836</v>
      </c>
      <c r="S10" s="9">
        <v>41785</v>
      </c>
      <c r="T10" s="9">
        <v>50137</v>
      </c>
      <c r="U10" s="9">
        <v>44808</v>
      </c>
      <c r="V10" s="9">
        <v>49997</v>
      </c>
      <c r="W10" s="9">
        <v>50712</v>
      </c>
    </row>
    <row r="11" spans="1:23" ht="15" customHeight="1" x14ac:dyDescent="0.15">
      <c r="A11" s="3" t="s">
        <v>119</v>
      </c>
      <c r="B11" s="15"/>
      <c r="C11" s="15"/>
      <c r="D11" s="15"/>
      <c r="E11" s="15"/>
      <c r="F11" s="15"/>
      <c r="G11" s="15"/>
      <c r="H11" s="15"/>
      <c r="I11" s="15"/>
      <c r="J11" s="8"/>
      <c r="K11" s="9"/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1</v>
      </c>
      <c r="R11" s="9">
        <v>1</v>
      </c>
      <c r="S11" s="9">
        <v>0</v>
      </c>
      <c r="T11" s="9">
        <v>0</v>
      </c>
      <c r="U11" s="9">
        <v>0</v>
      </c>
      <c r="V11" s="9">
        <v>0</v>
      </c>
      <c r="W11" s="9"/>
    </row>
    <row r="12" spans="1:23" ht="15" customHeight="1" x14ac:dyDescent="0.15">
      <c r="A12" s="3" t="s">
        <v>120</v>
      </c>
      <c r="B12" s="15"/>
      <c r="C12" s="15"/>
      <c r="D12" s="15">
        <v>34760</v>
      </c>
      <c r="E12" s="15">
        <v>32528</v>
      </c>
      <c r="F12" s="15">
        <v>28428</v>
      </c>
      <c r="G12" s="15">
        <v>31214</v>
      </c>
      <c r="H12" s="15">
        <v>33995</v>
      </c>
      <c r="I12" s="15">
        <v>35227</v>
      </c>
      <c r="J12" s="8">
        <v>29834</v>
      </c>
      <c r="K12" s="9">
        <v>27065</v>
      </c>
      <c r="L12" s="9">
        <v>31944</v>
      </c>
      <c r="M12" s="9">
        <v>30405</v>
      </c>
      <c r="N12" s="9">
        <v>30993</v>
      </c>
      <c r="O12" s="9">
        <v>27770</v>
      </c>
      <c r="P12" s="9">
        <v>31573</v>
      </c>
      <c r="Q12" s="9">
        <v>33658</v>
      </c>
      <c r="R12" s="9">
        <v>31281</v>
      </c>
      <c r="S12" s="9">
        <v>33791</v>
      </c>
      <c r="T12" s="9">
        <v>33921</v>
      </c>
      <c r="U12" s="9">
        <v>28171</v>
      </c>
      <c r="V12" s="9">
        <v>17653</v>
      </c>
      <c r="W12" s="9">
        <v>14770</v>
      </c>
    </row>
    <row r="13" spans="1:23" ht="15" customHeight="1" x14ac:dyDescent="0.15">
      <c r="A13" s="3" t="s">
        <v>121</v>
      </c>
      <c r="B13" s="15"/>
      <c r="C13" s="15"/>
      <c r="D13" s="15"/>
      <c r="E13" s="15"/>
      <c r="F13" s="15"/>
      <c r="G13" s="15"/>
      <c r="H13" s="15"/>
      <c r="I13" s="15"/>
      <c r="J13" s="8"/>
      <c r="K13" s="9"/>
      <c r="L13" s="9"/>
      <c r="M13" s="9">
        <v>0</v>
      </c>
      <c r="N13" s="9">
        <v>0</v>
      </c>
      <c r="O13" s="9">
        <v>0</v>
      </c>
      <c r="P13" s="9">
        <v>0</v>
      </c>
      <c r="Q13" s="9">
        <v>1</v>
      </c>
      <c r="R13" s="9">
        <v>1</v>
      </c>
      <c r="S13" s="9">
        <v>1</v>
      </c>
      <c r="T13" s="9"/>
      <c r="U13" s="9"/>
      <c r="V13" s="9"/>
      <c r="W13" s="9"/>
    </row>
    <row r="14" spans="1:23" ht="15" customHeight="1" x14ac:dyDescent="0.15">
      <c r="A14" s="3" t="s">
        <v>122</v>
      </c>
      <c r="B14" s="15"/>
      <c r="C14" s="15"/>
      <c r="D14" s="15"/>
      <c r="E14" s="15"/>
      <c r="F14" s="15"/>
      <c r="G14" s="15"/>
      <c r="H14" s="15"/>
      <c r="I14" s="15"/>
      <c r="J14" s="8"/>
      <c r="K14" s="9"/>
      <c r="L14" s="9">
        <v>16161</v>
      </c>
      <c r="M14" s="9">
        <v>21246</v>
      </c>
      <c r="N14" s="9">
        <v>25015</v>
      </c>
      <c r="O14" s="9">
        <v>19770</v>
      </c>
      <c r="P14" s="9">
        <v>20312</v>
      </c>
      <c r="Q14" s="9">
        <v>21721</v>
      </c>
      <c r="R14" s="9">
        <v>22584</v>
      </c>
      <c r="S14" s="9">
        <v>22139</v>
      </c>
      <c r="T14" s="9">
        <v>5754</v>
      </c>
      <c r="U14" s="9">
        <v>12787</v>
      </c>
      <c r="V14" s="9">
        <v>15514</v>
      </c>
      <c r="W14" s="9">
        <v>15207</v>
      </c>
    </row>
    <row r="15" spans="1:23" ht="15" customHeight="1" x14ac:dyDescent="0.15">
      <c r="A15" s="3" t="s">
        <v>123</v>
      </c>
      <c r="B15" s="15"/>
      <c r="C15" s="15"/>
      <c r="D15" s="15">
        <v>856506</v>
      </c>
      <c r="E15" s="15">
        <v>908095</v>
      </c>
      <c r="F15" s="15">
        <v>924630</v>
      </c>
      <c r="G15" s="15">
        <v>985597</v>
      </c>
      <c r="H15" s="15">
        <v>1069071</v>
      </c>
      <c r="I15" s="15">
        <v>1131301</v>
      </c>
      <c r="J15" s="8">
        <v>1128831</v>
      </c>
      <c r="K15" s="9">
        <v>1178593</v>
      </c>
      <c r="L15" s="9">
        <v>1175822</v>
      </c>
      <c r="M15" s="9">
        <v>1170301</v>
      </c>
      <c r="N15" s="9">
        <v>997364</v>
      </c>
      <c r="O15" s="9">
        <v>799376</v>
      </c>
      <c r="P15" s="9">
        <v>718821</v>
      </c>
      <c r="Q15" s="9">
        <v>723567</v>
      </c>
      <c r="R15" s="9">
        <v>740481</v>
      </c>
      <c r="S15" s="9">
        <v>721043</v>
      </c>
      <c r="T15" s="9">
        <v>773354</v>
      </c>
      <c r="U15" s="9">
        <v>766064</v>
      </c>
      <c r="V15" s="9">
        <v>838803</v>
      </c>
      <c r="W15" s="9">
        <v>984277</v>
      </c>
    </row>
    <row r="16" spans="1:23" ht="15" customHeight="1" x14ac:dyDescent="0.15">
      <c r="A16" s="3" t="s">
        <v>124</v>
      </c>
      <c r="B16" s="15"/>
      <c r="C16" s="15"/>
      <c r="D16" s="15">
        <v>769342</v>
      </c>
      <c r="E16" s="15">
        <v>815669</v>
      </c>
      <c r="F16" s="15"/>
      <c r="G16" s="15"/>
      <c r="H16" s="15"/>
      <c r="I16" s="15"/>
      <c r="J16" s="8">
        <v>1023660</v>
      </c>
      <c r="K16" s="8">
        <v>1060860</v>
      </c>
      <c r="L16" s="8">
        <v>1033490</v>
      </c>
      <c r="M16" s="8">
        <v>1016971</v>
      </c>
      <c r="N16" s="8">
        <v>855888</v>
      </c>
      <c r="O16" s="8">
        <v>673622</v>
      </c>
      <c r="P16" s="8">
        <v>605082</v>
      </c>
      <c r="Q16" s="8">
        <v>625151</v>
      </c>
      <c r="R16" s="8">
        <v>646347</v>
      </c>
      <c r="S16" s="8">
        <v>633262</v>
      </c>
      <c r="T16" s="8">
        <v>666615</v>
      </c>
      <c r="U16" s="8">
        <v>648492</v>
      </c>
      <c r="V16" s="8">
        <v>719743</v>
      </c>
      <c r="W16" s="8">
        <v>853261</v>
      </c>
    </row>
    <row r="17" spans="1:23" ht="15" customHeight="1" x14ac:dyDescent="0.15">
      <c r="A17" s="3" t="s">
        <v>125</v>
      </c>
      <c r="B17" s="15"/>
      <c r="C17" s="15"/>
      <c r="D17" s="15">
        <v>87164</v>
      </c>
      <c r="E17" s="15">
        <v>92426</v>
      </c>
      <c r="F17" s="15"/>
      <c r="G17" s="15"/>
      <c r="H17" s="15"/>
      <c r="I17" s="15"/>
      <c r="J17" s="8">
        <v>105171</v>
      </c>
      <c r="K17" s="8">
        <v>117733</v>
      </c>
      <c r="L17" s="8">
        <v>142332</v>
      </c>
      <c r="M17" s="8">
        <v>153330</v>
      </c>
      <c r="N17" s="8">
        <v>141476</v>
      </c>
      <c r="O17" s="8">
        <v>125754</v>
      </c>
      <c r="P17" s="8">
        <v>113739</v>
      </c>
      <c r="Q17" s="8">
        <v>98416</v>
      </c>
      <c r="R17" s="8">
        <v>94134</v>
      </c>
      <c r="S17" s="8">
        <v>87781</v>
      </c>
      <c r="T17" s="8">
        <v>106739</v>
      </c>
      <c r="U17" s="8">
        <v>117572</v>
      </c>
      <c r="V17" s="8">
        <v>119060</v>
      </c>
      <c r="W17" s="8">
        <v>131016</v>
      </c>
    </row>
    <row r="18" spans="1:23" ht="15" customHeight="1" x14ac:dyDescent="0.15">
      <c r="A18" s="3" t="s">
        <v>126</v>
      </c>
      <c r="B18" s="15"/>
      <c r="C18" s="15"/>
      <c r="D18" s="15">
        <v>1321</v>
      </c>
      <c r="E18" s="15">
        <v>1349</v>
      </c>
      <c r="F18" s="15">
        <v>1278</v>
      </c>
      <c r="G18" s="15">
        <v>1178</v>
      </c>
      <c r="H18" s="15">
        <v>1211</v>
      </c>
      <c r="I18" s="15">
        <v>1224</v>
      </c>
      <c r="J18" s="8">
        <v>1043</v>
      </c>
      <c r="K18" s="9">
        <v>1064</v>
      </c>
      <c r="L18" s="9">
        <v>1306</v>
      </c>
      <c r="M18" s="9">
        <v>1105</v>
      </c>
      <c r="N18" s="9">
        <v>1171</v>
      </c>
      <c r="O18" s="9">
        <v>1216</v>
      </c>
      <c r="P18" s="9">
        <v>1261</v>
      </c>
      <c r="Q18" s="9">
        <v>1527</v>
      </c>
      <c r="R18" s="9">
        <v>1589</v>
      </c>
      <c r="S18" s="9">
        <v>1591</v>
      </c>
      <c r="T18" s="9">
        <v>1483</v>
      </c>
      <c r="U18" s="9">
        <v>1279</v>
      </c>
      <c r="V18" s="9">
        <v>1240</v>
      </c>
      <c r="W18" s="9">
        <v>1081</v>
      </c>
    </row>
    <row r="19" spans="1:23" ht="15" customHeight="1" x14ac:dyDescent="0.15">
      <c r="A19" s="3" t="s">
        <v>127</v>
      </c>
      <c r="B19" s="15"/>
      <c r="C19" s="15"/>
      <c r="D19" s="15">
        <v>23231</v>
      </c>
      <c r="E19" s="15">
        <v>77919</v>
      </c>
      <c r="F19" s="15">
        <v>173581</v>
      </c>
      <c r="G19" s="15">
        <v>285024</v>
      </c>
      <c r="H19" s="15">
        <v>252440</v>
      </c>
      <c r="I19" s="15">
        <v>20360</v>
      </c>
      <c r="J19" s="8">
        <v>12158</v>
      </c>
      <c r="K19" s="9">
        <v>14520</v>
      </c>
      <c r="L19" s="9">
        <v>18042</v>
      </c>
      <c r="M19" s="9">
        <v>12191</v>
      </c>
      <c r="N19" s="9">
        <v>2953</v>
      </c>
      <c r="O19" s="9">
        <v>11659</v>
      </c>
      <c r="P19" s="9">
        <v>2029</v>
      </c>
      <c r="Q19" s="9">
        <v>1678</v>
      </c>
      <c r="R19" s="9">
        <v>1779</v>
      </c>
      <c r="S19" s="9">
        <v>1368</v>
      </c>
      <c r="T19" s="9">
        <v>1780</v>
      </c>
      <c r="U19" s="9">
        <v>2548</v>
      </c>
      <c r="V19" s="9">
        <v>1378</v>
      </c>
      <c r="W19" s="9">
        <v>3064</v>
      </c>
    </row>
    <row r="20" spans="1:23" ht="15" customHeight="1" x14ac:dyDescent="0.15">
      <c r="A20" s="3" t="s">
        <v>128</v>
      </c>
      <c r="B20" s="15"/>
      <c r="C20" s="15"/>
      <c r="D20" s="15">
        <v>28778</v>
      </c>
      <c r="E20" s="15">
        <v>29008</v>
      </c>
      <c r="F20" s="15">
        <v>29693</v>
      </c>
      <c r="G20" s="15">
        <v>23620</v>
      </c>
      <c r="H20" s="15">
        <v>22706</v>
      </c>
      <c r="I20" s="15">
        <v>23187</v>
      </c>
      <c r="J20" s="8">
        <v>24093</v>
      </c>
      <c r="K20" s="9">
        <v>28649</v>
      </c>
      <c r="L20" s="9">
        <v>24367</v>
      </c>
      <c r="M20" s="9">
        <v>26810</v>
      </c>
      <c r="N20" s="9">
        <v>25734</v>
      </c>
      <c r="O20" s="9">
        <v>23624</v>
      </c>
      <c r="P20" s="9">
        <v>28048</v>
      </c>
      <c r="Q20" s="9">
        <v>29634</v>
      </c>
      <c r="R20" s="9">
        <v>35904</v>
      </c>
      <c r="S20" s="9">
        <v>38153</v>
      </c>
      <c r="T20" s="9">
        <v>39647</v>
      </c>
      <c r="U20" s="9">
        <v>33855</v>
      </c>
      <c r="V20" s="9">
        <v>40923</v>
      </c>
      <c r="W20" s="9">
        <v>53959</v>
      </c>
    </row>
    <row r="21" spans="1:23" ht="15" customHeight="1" x14ac:dyDescent="0.15">
      <c r="A21" s="4" t="s">
        <v>129</v>
      </c>
      <c r="B21" s="15"/>
      <c r="C21" s="15"/>
      <c r="D21" s="15">
        <v>4594</v>
      </c>
      <c r="E21" s="15">
        <v>2660</v>
      </c>
      <c r="F21" s="15">
        <v>2885</v>
      </c>
      <c r="G21" s="15">
        <v>2927</v>
      </c>
      <c r="H21" s="15">
        <v>3125</v>
      </c>
      <c r="I21" s="15">
        <v>3061</v>
      </c>
      <c r="J21" s="8">
        <v>3021</v>
      </c>
      <c r="K21" s="11">
        <v>2956</v>
      </c>
      <c r="L21" s="11">
        <v>3342</v>
      </c>
      <c r="M21" s="11">
        <v>4039</v>
      </c>
      <c r="N21" s="11">
        <v>3629</v>
      </c>
      <c r="O21" s="11">
        <v>3444</v>
      </c>
      <c r="P21" s="11">
        <v>3732</v>
      </c>
      <c r="Q21" s="11">
        <v>3558</v>
      </c>
      <c r="R21" s="11">
        <v>3696</v>
      </c>
      <c r="S21" s="11">
        <v>4226</v>
      </c>
      <c r="T21" s="11">
        <v>4307</v>
      </c>
      <c r="U21" s="11">
        <v>4154</v>
      </c>
      <c r="V21" s="11">
        <v>5714</v>
      </c>
      <c r="W21" s="11">
        <v>4259</v>
      </c>
    </row>
    <row r="22" spans="1:23" ht="15" customHeight="1" x14ac:dyDescent="0.15">
      <c r="A22" s="3" t="s">
        <v>130</v>
      </c>
      <c r="B22" s="15"/>
      <c r="C22" s="15"/>
      <c r="D22" s="15">
        <v>71224</v>
      </c>
      <c r="E22" s="15">
        <v>87582</v>
      </c>
      <c r="F22" s="15">
        <v>78802</v>
      </c>
      <c r="G22" s="15">
        <v>57869</v>
      </c>
      <c r="H22" s="15">
        <v>97997</v>
      </c>
      <c r="I22" s="15">
        <v>75197</v>
      </c>
      <c r="J22" s="8">
        <v>86304</v>
      </c>
      <c r="K22" s="9">
        <v>116786</v>
      </c>
      <c r="L22" s="9">
        <v>249367</v>
      </c>
      <c r="M22" s="9">
        <v>59635</v>
      </c>
      <c r="N22" s="9">
        <v>59828</v>
      </c>
      <c r="O22" s="9">
        <v>69550</v>
      </c>
      <c r="P22" s="9">
        <v>76802</v>
      </c>
      <c r="Q22" s="9">
        <v>65212</v>
      </c>
      <c r="R22" s="9">
        <v>67653</v>
      </c>
      <c r="S22" s="9">
        <v>52129</v>
      </c>
      <c r="T22" s="9">
        <v>65170</v>
      </c>
      <c r="U22" s="9">
        <v>97270</v>
      </c>
      <c r="V22" s="9">
        <v>521299</v>
      </c>
      <c r="W22" s="9">
        <v>261800</v>
      </c>
    </row>
    <row r="23" spans="1:23" ht="15" customHeight="1" x14ac:dyDescent="0.15">
      <c r="A23" s="3" t="s">
        <v>131</v>
      </c>
      <c r="B23" s="15"/>
      <c r="C23" s="15"/>
      <c r="D23" s="15">
        <v>693280</v>
      </c>
      <c r="E23" s="15">
        <v>689346</v>
      </c>
      <c r="F23" s="15">
        <v>584824</v>
      </c>
      <c r="G23" s="15">
        <v>104754</v>
      </c>
      <c r="H23" s="15">
        <v>140891</v>
      </c>
      <c r="I23" s="15">
        <v>245370</v>
      </c>
      <c r="J23" s="8">
        <v>206482</v>
      </c>
      <c r="K23" s="9">
        <v>217065</v>
      </c>
      <c r="L23" s="9">
        <v>264283</v>
      </c>
      <c r="M23" s="9">
        <v>124953</v>
      </c>
      <c r="N23" s="9">
        <v>107203</v>
      </c>
      <c r="O23" s="9">
        <v>204223</v>
      </c>
      <c r="P23" s="9">
        <v>193425</v>
      </c>
      <c r="Q23" s="9">
        <v>99074</v>
      </c>
      <c r="R23" s="9">
        <v>78583</v>
      </c>
      <c r="S23" s="9">
        <v>77831</v>
      </c>
      <c r="T23" s="9">
        <v>94053</v>
      </c>
      <c r="U23" s="9">
        <v>129923</v>
      </c>
      <c r="V23" s="9">
        <v>213743</v>
      </c>
      <c r="W23" s="9">
        <v>150899</v>
      </c>
    </row>
    <row r="24" spans="1:23" ht="15" customHeight="1" x14ac:dyDescent="0.15">
      <c r="A24" s="3" t="s">
        <v>132</v>
      </c>
      <c r="B24" s="15"/>
      <c r="C24" s="15"/>
      <c r="D24" s="15">
        <v>88207</v>
      </c>
      <c r="E24" s="15">
        <v>57080</v>
      </c>
      <c r="F24" s="15">
        <v>38205</v>
      </c>
      <c r="G24" s="15">
        <v>26265</v>
      </c>
      <c r="H24" s="15">
        <v>32746</v>
      </c>
      <c r="I24" s="15">
        <v>20404</v>
      </c>
      <c r="J24" s="8">
        <v>6848</v>
      </c>
      <c r="K24" s="9">
        <v>15022</v>
      </c>
      <c r="L24" s="9">
        <v>10176</v>
      </c>
      <c r="M24" s="9">
        <v>3813</v>
      </c>
      <c r="N24" s="9">
        <v>29140</v>
      </c>
      <c r="O24" s="9">
        <v>2052</v>
      </c>
      <c r="P24" s="9">
        <v>2393</v>
      </c>
      <c r="Q24" s="9">
        <v>5867</v>
      </c>
      <c r="R24" s="9">
        <v>1158</v>
      </c>
      <c r="S24" s="9">
        <v>11797</v>
      </c>
      <c r="T24" s="9">
        <v>3530</v>
      </c>
      <c r="U24" s="9">
        <v>46585</v>
      </c>
      <c r="V24" s="9">
        <v>8859</v>
      </c>
      <c r="W24" s="9">
        <v>12948</v>
      </c>
    </row>
    <row r="25" spans="1:23" ht="15" customHeight="1" x14ac:dyDescent="0.15">
      <c r="A25" s="3" t="s">
        <v>133</v>
      </c>
      <c r="B25" s="15"/>
      <c r="C25" s="15"/>
      <c r="D25" s="15">
        <v>1250</v>
      </c>
      <c r="E25" s="15">
        <v>54550</v>
      </c>
      <c r="F25" s="15">
        <v>51287</v>
      </c>
      <c r="G25" s="15">
        <v>47500</v>
      </c>
      <c r="H25" s="15">
        <v>500</v>
      </c>
      <c r="I25" s="15">
        <v>380</v>
      </c>
      <c r="J25" s="17">
        <v>650</v>
      </c>
      <c r="K25" s="16">
        <v>147252</v>
      </c>
      <c r="L25" s="9">
        <v>750</v>
      </c>
      <c r="M25" s="9">
        <v>410</v>
      </c>
      <c r="N25" s="9">
        <v>489</v>
      </c>
      <c r="O25" s="9">
        <v>5050</v>
      </c>
      <c r="P25" s="9">
        <v>2297</v>
      </c>
      <c r="Q25" s="9">
        <v>397</v>
      </c>
      <c r="R25" s="9">
        <v>396</v>
      </c>
      <c r="S25" s="9">
        <v>250</v>
      </c>
      <c r="T25" s="9">
        <v>250</v>
      </c>
      <c r="U25" s="9">
        <v>250</v>
      </c>
      <c r="V25" s="15">
        <v>2400</v>
      </c>
      <c r="W25" s="15">
        <v>2427</v>
      </c>
    </row>
    <row r="26" spans="1:23" ht="15" customHeight="1" x14ac:dyDescent="0.15">
      <c r="A26" s="3" t="s">
        <v>134</v>
      </c>
      <c r="B26" s="15"/>
      <c r="C26" s="15"/>
      <c r="D26" s="15">
        <v>75972</v>
      </c>
      <c r="E26" s="15">
        <v>202374</v>
      </c>
      <c r="F26" s="15">
        <v>305031</v>
      </c>
      <c r="G26" s="15">
        <v>227431</v>
      </c>
      <c r="H26" s="15">
        <v>234335</v>
      </c>
      <c r="I26" s="15">
        <v>89474</v>
      </c>
      <c r="J26" s="8">
        <v>129080</v>
      </c>
      <c r="K26" s="9">
        <v>130783</v>
      </c>
      <c r="L26" s="9">
        <v>89405</v>
      </c>
      <c r="M26" s="9">
        <v>121587</v>
      </c>
      <c r="N26" s="9">
        <v>89098</v>
      </c>
      <c r="O26" s="9">
        <v>211692</v>
      </c>
      <c r="P26" s="9">
        <v>399199</v>
      </c>
      <c r="Q26" s="9">
        <v>187500</v>
      </c>
      <c r="R26" s="9">
        <v>41714</v>
      </c>
      <c r="S26" s="9">
        <v>39686</v>
      </c>
      <c r="T26" s="9">
        <v>152679</v>
      </c>
      <c r="U26" s="9">
        <v>177453</v>
      </c>
      <c r="V26" s="9">
        <v>313583</v>
      </c>
      <c r="W26" s="9">
        <v>145403</v>
      </c>
    </row>
    <row r="27" spans="1:23" ht="15" customHeight="1" x14ac:dyDescent="0.15">
      <c r="A27" s="3" t="s">
        <v>135</v>
      </c>
      <c r="B27" s="15"/>
      <c r="C27" s="15"/>
      <c r="D27" s="15">
        <v>265348</v>
      </c>
      <c r="E27" s="15">
        <v>105865</v>
      </c>
      <c r="F27" s="15">
        <v>104438</v>
      </c>
      <c r="G27" s="15">
        <v>83303</v>
      </c>
      <c r="H27" s="15">
        <v>61238</v>
      </c>
      <c r="I27" s="15">
        <v>98132</v>
      </c>
      <c r="J27" s="8">
        <v>84421</v>
      </c>
      <c r="K27" s="9">
        <v>80187</v>
      </c>
      <c r="L27" s="9">
        <v>133964</v>
      </c>
      <c r="M27" s="9">
        <v>92208</v>
      </c>
      <c r="N27" s="9">
        <v>189994</v>
      </c>
      <c r="O27" s="9">
        <v>136866</v>
      </c>
      <c r="P27" s="9">
        <v>56309</v>
      </c>
      <c r="Q27" s="9">
        <v>62401</v>
      </c>
      <c r="R27" s="9">
        <v>69882</v>
      </c>
      <c r="S27" s="9">
        <v>128319</v>
      </c>
      <c r="T27" s="9">
        <v>74009</v>
      </c>
      <c r="U27" s="9">
        <v>92179</v>
      </c>
      <c r="V27" s="9">
        <v>165631</v>
      </c>
      <c r="W27" s="9">
        <v>161235</v>
      </c>
    </row>
    <row r="28" spans="1:23" ht="15" customHeight="1" x14ac:dyDescent="0.15">
      <c r="A28" s="3" t="s">
        <v>136</v>
      </c>
      <c r="B28" s="15"/>
      <c r="C28" s="15"/>
      <c r="D28" s="15">
        <v>86902</v>
      </c>
      <c r="E28" s="15">
        <v>265862</v>
      </c>
      <c r="F28" s="15">
        <v>64766</v>
      </c>
      <c r="G28" s="15">
        <v>52064</v>
      </c>
      <c r="H28" s="15">
        <v>76168</v>
      </c>
      <c r="I28" s="15">
        <v>81587</v>
      </c>
      <c r="J28" s="8">
        <v>34402</v>
      </c>
      <c r="K28" s="9">
        <v>37475</v>
      </c>
      <c r="L28" s="9">
        <v>25784</v>
      </c>
      <c r="M28" s="9">
        <v>28480</v>
      </c>
      <c r="N28" s="9">
        <v>40224</v>
      </c>
      <c r="O28" s="9">
        <v>37600</v>
      </c>
      <c r="P28" s="9">
        <v>40192</v>
      </c>
      <c r="Q28" s="9">
        <v>26459</v>
      </c>
      <c r="R28" s="9">
        <v>46528</v>
      </c>
      <c r="S28" s="9">
        <v>46063</v>
      </c>
      <c r="T28" s="9">
        <v>29910</v>
      </c>
      <c r="U28" s="9">
        <v>36156</v>
      </c>
      <c r="V28" s="9">
        <v>82211</v>
      </c>
      <c r="W28" s="9">
        <v>137730</v>
      </c>
    </row>
    <row r="29" spans="1:23" ht="15" customHeight="1" x14ac:dyDescent="0.15">
      <c r="A29" s="3" t="s">
        <v>137</v>
      </c>
      <c r="B29" s="15"/>
      <c r="C29" s="15"/>
      <c r="D29" s="15">
        <v>109100</v>
      </c>
      <c r="E29" s="15">
        <v>126600</v>
      </c>
      <c r="F29" s="15">
        <v>200600</v>
      </c>
      <c r="G29" s="15">
        <v>148000</v>
      </c>
      <c r="H29" s="15">
        <v>293300</v>
      </c>
      <c r="I29" s="15">
        <v>195800</v>
      </c>
      <c r="J29" s="8">
        <v>209300</v>
      </c>
      <c r="K29" s="9">
        <v>311200</v>
      </c>
      <c r="L29" s="9">
        <v>401700</v>
      </c>
      <c r="M29" s="9">
        <v>118000</v>
      </c>
      <c r="N29" s="9">
        <v>204400</v>
      </c>
      <c r="O29" s="9">
        <v>491329</v>
      </c>
      <c r="P29" s="9">
        <v>983700</v>
      </c>
      <c r="Q29" s="9">
        <v>346200</v>
      </c>
      <c r="R29" s="9">
        <v>182400</v>
      </c>
      <c r="S29" s="9">
        <v>160900</v>
      </c>
      <c r="T29" s="9">
        <v>141100</v>
      </c>
      <c r="U29" s="9">
        <v>177900</v>
      </c>
      <c r="V29" s="9">
        <v>236400</v>
      </c>
      <c r="W29" s="9">
        <v>391400</v>
      </c>
    </row>
    <row r="30" spans="1:23" ht="15" customHeight="1" x14ac:dyDescent="0.15">
      <c r="A30" s="3" t="s">
        <v>183</v>
      </c>
      <c r="B30" s="73"/>
      <c r="C30" s="73"/>
      <c r="D30" s="15"/>
      <c r="E30" s="15"/>
      <c r="F30" s="15"/>
      <c r="G30" s="15"/>
      <c r="H30" s="15"/>
      <c r="I30" s="15"/>
      <c r="J30" s="8"/>
      <c r="K30" s="9"/>
      <c r="L30" s="9"/>
      <c r="M30" s="9"/>
      <c r="N30" s="9">
        <v>10500</v>
      </c>
      <c r="O30" s="16">
        <v>8600</v>
      </c>
      <c r="P30" s="16">
        <v>25200</v>
      </c>
      <c r="Q30" s="16">
        <v>30000</v>
      </c>
      <c r="R30" s="16">
        <v>20500</v>
      </c>
      <c r="S30" s="16">
        <v>7700</v>
      </c>
      <c r="T30" s="16"/>
      <c r="U30" s="16"/>
      <c r="V30" s="9">
        <v>0</v>
      </c>
      <c r="W30" s="9">
        <v>0</v>
      </c>
    </row>
    <row r="31" spans="1:23" ht="15" customHeight="1" x14ac:dyDescent="0.15">
      <c r="A31" s="3" t="s">
        <v>184</v>
      </c>
      <c r="B31" s="73"/>
      <c r="C31" s="73"/>
      <c r="D31" s="15"/>
      <c r="E31" s="15"/>
      <c r="F31" s="15"/>
      <c r="G31" s="15"/>
      <c r="H31" s="15"/>
      <c r="I31" s="15"/>
      <c r="J31" s="8"/>
      <c r="K31" s="9"/>
      <c r="L31" s="9"/>
      <c r="M31" s="9"/>
      <c r="N31" s="16">
        <v>65600</v>
      </c>
      <c r="O31" s="16">
        <v>132600</v>
      </c>
      <c r="P31" s="16">
        <v>272600</v>
      </c>
      <c r="Q31" s="16">
        <v>193600</v>
      </c>
      <c r="R31" s="16">
        <v>149700</v>
      </c>
      <c r="S31" s="16">
        <v>137800</v>
      </c>
      <c r="T31" s="16">
        <v>125000</v>
      </c>
      <c r="U31" s="16">
        <v>117100</v>
      </c>
      <c r="V31" s="9">
        <v>181700</v>
      </c>
      <c r="W31" s="9">
        <v>261500</v>
      </c>
    </row>
    <row r="32" spans="1:23" ht="15" customHeight="1" x14ac:dyDescent="0.15">
      <c r="A32" s="3" t="s">
        <v>0</v>
      </c>
      <c r="B32" s="10">
        <f>SUM(B4:B29)-B16-B17</f>
        <v>0</v>
      </c>
      <c r="C32" s="10">
        <f>SUM(C4:C29)-C16-C17</f>
        <v>0</v>
      </c>
      <c r="D32" s="10">
        <v>3303553</v>
      </c>
      <c r="E32" s="8">
        <v>3693360</v>
      </c>
      <c r="F32" s="8">
        <v>3515257</v>
      </c>
      <c r="G32" s="8">
        <v>2993298</v>
      </c>
      <c r="H32" s="8">
        <v>3217924</v>
      </c>
      <c r="I32" s="8">
        <v>2916223</v>
      </c>
      <c r="J32" s="8">
        <v>2936611</v>
      </c>
      <c r="K32" s="8">
        <v>3342738</v>
      </c>
      <c r="L32" s="8">
        <v>3529147</v>
      </c>
      <c r="M32" s="8">
        <v>2960745</v>
      </c>
      <c r="N32" s="8">
        <v>3028720</v>
      </c>
      <c r="O32" s="8">
        <v>3221921</v>
      </c>
      <c r="P32" s="8">
        <v>3670938</v>
      </c>
      <c r="Q32" s="8">
        <v>2739246</v>
      </c>
      <c r="R32" s="8">
        <v>2526051</v>
      </c>
      <c r="S32" s="8">
        <v>2517219</v>
      </c>
      <c r="T32" s="8">
        <v>2714712</v>
      </c>
      <c r="U32" s="8">
        <v>2880031</v>
      </c>
      <c r="V32" s="8">
        <f>SUM(V4:V29)-V16-V17</f>
        <v>3649467</v>
      </c>
      <c r="W32" s="8">
        <f>SUM(W4:W29)-W16-W17</f>
        <v>3540147</v>
      </c>
    </row>
    <row r="33" spans="1:23" ht="15" customHeight="1" x14ac:dyDescent="0.15">
      <c r="A33" s="3" t="s">
        <v>1</v>
      </c>
      <c r="B33" s="15">
        <f t="shared" ref="B33:L33" si="0">+B4+B5+B6+B9+B10+B11+B12+B13+B14+B15+B18</f>
        <v>0</v>
      </c>
      <c r="C33" s="15">
        <f t="shared" si="0"/>
        <v>0</v>
      </c>
      <c r="D33" s="15">
        <f t="shared" si="0"/>
        <v>1855667</v>
      </c>
      <c r="E33" s="15">
        <f t="shared" si="0"/>
        <v>1994514</v>
      </c>
      <c r="F33" s="15">
        <f t="shared" si="0"/>
        <v>1881145</v>
      </c>
      <c r="G33" s="15">
        <f t="shared" si="0"/>
        <v>1934541</v>
      </c>
      <c r="H33" s="15">
        <f t="shared" si="0"/>
        <v>2002478</v>
      </c>
      <c r="I33" s="15">
        <f t="shared" si="0"/>
        <v>2063271</v>
      </c>
      <c r="J33" s="12">
        <f t="shared" si="0"/>
        <v>2139852</v>
      </c>
      <c r="K33" s="12">
        <f t="shared" si="0"/>
        <v>2240843</v>
      </c>
      <c r="L33" s="12">
        <f t="shared" si="0"/>
        <v>2307967</v>
      </c>
      <c r="M33" s="12">
        <f>+M4+M5+M6+M9+M10+M11+M12+M13+M14+M15+M18</f>
        <v>2368619</v>
      </c>
      <c r="N33" s="12">
        <f>+N4+N5+N6+N9+N10+N11+N12+N13+N14+N15+N18</f>
        <v>2276028</v>
      </c>
      <c r="O33" s="12">
        <f>+O4+O5+O6+O9+O10+O11+O12+O13+O14+O15+O18</f>
        <v>2024832</v>
      </c>
      <c r="P33" s="12">
        <f>+P4+P5+P6+P9+P10+P11+P12+P13+P14+P15+P18</f>
        <v>1882812</v>
      </c>
      <c r="Q33" s="12">
        <f t="shared" ref="Q33:W33" si="1">SUM(Q4:Q15)+Q18</f>
        <v>1911266</v>
      </c>
      <c r="R33" s="12">
        <f t="shared" si="1"/>
        <v>1996358</v>
      </c>
      <c r="S33" s="12">
        <f t="shared" si="1"/>
        <v>1956497</v>
      </c>
      <c r="T33" s="12">
        <f t="shared" si="1"/>
        <v>2108277</v>
      </c>
      <c r="U33" s="12">
        <f t="shared" si="1"/>
        <v>2081758</v>
      </c>
      <c r="V33" s="12">
        <f t="shared" si="1"/>
        <v>2057326</v>
      </c>
      <c r="W33" s="12">
        <f t="shared" si="1"/>
        <v>2215023</v>
      </c>
    </row>
    <row r="34" spans="1:23" ht="15" customHeight="1" x14ac:dyDescent="0.15">
      <c r="A34" s="3" t="s">
        <v>172</v>
      </c>
      <c r="B34" s="15">
        <f t="shared" ref="B34:U34" si="2">SUM(B19:B29)</f>
        <v>0</v>
      </c>
      <c r="C34" s="15">
        <f t="shared" si="2"/>
        <v>0</v>
      </c>
      <c r="D34" s="15">
        <f t="shared" si="2"/>
        <v>1447886</v>
      </c>
      <c r="E34" s="15">
        <f t="shared" si="2"/>
        <v>1698846</v>
      </c>
      <c r="F34" s="15">
        <f t="shared" si="2"/>
        <v>1634112</v>
      </c>
      <c r="G34" s="15">
        <f t="shared" si="2"/>
        <v>1058757</v>
      </c>
      <c r="H34" s="15">
        <f t="shared" si="2"/>
        <v>1215446</v>
      </c>
      <c r="I34" s="15">
        <f t="shared" si="2"/>
        <v>852952</v>
      </c>
      <c r="J34" s="12">
        <f t="shared" si="2"/>
        <v>796759</v>
      </c>
      <c r="K34" s="12">
        <f t="shared" si="2"/>
        <v>1101895</v>
      </c>
      <c r="L34" s="12">
        <f t="shared" si="2"/>
        <v>1221180</v>
      </c>
      <c r="M34" s="12">
        <f t="shared" si="2"/>
        <v>592126</v>
      </c>
      <c r="N34" s="12">
        <f t="shared" si="2"/>
        <v>752692</v>
      </c>
      <c r="O34" s="12">
        <f t="shared" si="2"/>
        <v>1197089</v>
      </c>
      <c r="P34" s="12">
        <f t="shared" si="2"/>
        <v>1788126</v>
      </c>
      <c r="Q34" s="12">
        <f t="shared" si="2"/>
        <v>827980</v>
      </c>
      <c r="R34" s="12">
        <f t="shared" si="2"/>
        <v>529693</v>
      </c>
      <c r="S34" s="12">
        <f t="shared" si="2"/>
        <v>560722</v>
      </c>
      <c r="T34" s="12">
        <f t="shared" si="2"/>
        <v>606435</v>
      </c>
      <c r="U34" s="12">
        <f t="shared" si="2"/>
        <v>798273</v>
      </c>
      <c r="V34" s="12">
        <f>SUM(V19:V29)</f>
        <v>1592141</v>
      </c>
      <c r="W34" s="12">
        <f>SUM(W19:W29)</f>
        <v>1325124</v>
      </c>
    </row>
    <row r="35" spans="1:23" ht="15" customHeight="1" x14ac:dyDescent="0.15">
      <c r="A35" s="3" t="s">
        <v>12</v>
      </c>
      <c r="B35" s="15">
        <f t="shared" ref="B35:R35" si="3">+B4+B19+B20+B21+B24+B25+B26+B27+B28</f>
        <v>0</v>
      </c>
      <c r="C35" s="15">
        <f t="shared" si="3"/>
        <v>0</v>
      </c>
      <c r="D35" s="15">
        <f t="shared" si="3"/>
        <v>1361166</v>
      </c>
      <c r="E35" s="15">
        <f t="shared" si="3"/>
        <v>1687642</v>
      </c>
      <c r="F35" s="15">
        <f t="shared" si="3"/>
        <v>1550288</v>
      </c>
      <c r="G35" s="15">
        <f t="shared" si="3"/>
        <v>1520638</v>
      </c>
      <c r="H35" s="15">
        <f t="shared" si="3"/>
        <v>1441881</v>
      </c>
      <c r="I35" s="15">
        <f t="shared" si="3"/>
        <v>1099132</v>
      </c>
      <c r="J35" s="12">
        <f t="shared" si="3"/>
        <v>1154686</v>
      </c>
      <c r="K35" s="12">
        <f t="shared" si="3"/>
        <v>1328717</v>
      </c>
      <c r="L35" s="12">
        <f t="shared" si="3"/>
        <v>1224847</v>
      </c>
      <c r="M35" s="12">
        <f t="shared" si="3"/>
        <v>1254235</v>
      </c>
      <c r="N35" s="12">
        <f t="shared" si="3"/>
        <v>1420856</v>
      </c>
      <c r="O35" s="12">
        <f t="shared" si="3"/>
        <v>1454045</v>
      </c>
      <c r="P35" s="12">
        <f t="shared" si="3"/>
        <v>1482156</v>
      </c>
      <c r="Q35" s="12">
        <f t="shared" si="3"/>
        <v>1254495</v>
      </c>
      <c r="R35" s="12">
        <f t="shared" si="3"/>
        <v>1213321</v>
      </c>
      <c r="S35" s="12">
        <f>+S4+S19+S20+S21+S24+S25+S26+S27+S28</f>
        <v>1220477</v>
      </c>
      <c r="T35" s="12">
        <f>+T4+T19+T20+T21+T24+T25+T26+T27+T28</f>
        <v>1420905</v>
      </c>
      <c r="U35" s="12">
        <f>+U4+U19+U20+U21+U24+U25+U26+U27+U28</f>
        <v>1502955</v>
      </c>
      <c r="V35" s="12">
        <f>+V4+V19+V20+V21+V24+V25+V26+V27+V28</f>
        <v>1636962</v>
      </c>
      <c r="W35" s="12">
        <f>+W4+W19+W20+W21+W24+W25+W26+W27+W28</f>
        <v>1554152</v>
      </c>
    </row>
    <row r="36" spans="1:23" ht="15" customHeight="1" x14ac:dyDescent="0.15">
      <c r="A36" s="3" t="s">
        <v>11</v>
      </c>
      <c r="B36" s="12">
        <f t="shared" ref="B36:Q36" si="4">SUM(B5:B18)-B16-B17+B22+B23+B29</f>
        <v>0</v>
      </c>
      <c r="C36" s="12">
        <f t="shared" si="4"/>
        <v>0</v>
      </c>
      <c r="D36" s="12">
        <f t="shared" si="4"/>
        <v>1942387</v>
      </c>
      <c r="E36" s="12">
        <f t="shared" si="4"/>
        <v>2005718</v>
      </c>
      <c r="F36" s="12">
        <f t="shared" si="4"/>
        <v>1964969</v>
      </c>
      <c r="G36" s="12">
        <f t="shared" si="4"/>
        <v>1472660</v>
      </c>
      <c r="H36" s="12">
        <f t="shared" si="4"/>
        <v>1776043</v>
      </c>
      <c r="I36" s="12">
        <f t="shared" si="4"/>
        <v>1817091</v>
      </c>
      <c r="J36" s="12">
        <f t="shared" si="4"/>
        <v>1781925</v>
      </c>
      <c r="K36" s="12">
        <f t="shared" si="4"/>
        <v>2014021</v>
      </c>
      <c r="L36" s="12">
        <f t="shared" si="4"/>
        <v>2304300</v>
      </c>
      <c r="M36" s="12">
        <f t="shared" si="4"/>
        <v>1706510</v>
      </c>
      <c r="N36" s="12">
        <f t="shared" si="4"/>
        <v>1607864</v>
      </c>
      <c r="O36" s="12">
        <f t="shared" si="4"/>
        <v>1767876</v>
      </c>
      <c r="P36" s="12">
        <f t="shared" si="4"/>
        <v>2188782</v>
      </c>
      <c r="Q36" s="12">
        <f t="shared" si="4"/>
        <v>1484751</v>
      </c>
      <c r="R36" s="12">
        <f t="shared" ref="R36:W36" si="5">SUM(R5:R18)-R16-R17+R22+R23+R29</f>
        <v>1312730</v>
      </c>
      <c r="S36" s="12">
        <f t="shared" si="5"/>
        <v>1296742</v>
      </c>
      <c r="T36" s="12">
        <f t="shared" si="5"/>
        <v>1293807</v>
      </c>
      <c r="U36" s="12">
        <f t="shared" si="5"/>
        <v>1377076</v>
      </c>
      <c r="V36" s="12">
        <f t="shared" si="5"/>
        <v>2012505</v>
      </c>
      <c r="W36" s="12">
        <f t="shared" si="5"/>
        <v>1985995</v>
      </c>
    </row>
    <row r="37" spans="1:23" ht="15" customHeight="1" x14ac:dyDescent="0.2">
      <c r="A37" s="28" t="s">
        <v>96</v>
      </c>
      <c r="L37" s="29"/>
      <c r="M37" s="70"/>
      <c r="N37" s="70"/>
      <c r="Q37" s="70"/>
      <c r="R37" s="70"/>
      <c r="S37" s="70"/>
      <c r="T37" s="70"/>
      <c r="U37" s="70"/>
      <c r="V37" s="70"/>
      <c r="W37" s="70" t="str">
        <f>[2]財政指標!$M$1</f>
        <v>西方町</v>
      </c>
    </row>
    <row r="38" spans="1:23" ht="15" customHeight="1" x14ac:dyDescent="0.15">
      <c r="N38" s="66"/>
      <c r="O38" s="66"/>
    </row>
    <row r="39" spans="1:23" ht="15" customHeight="1" x14ac:dyDescent="0.15">
      <c r="A39" s="2"/>
      <c r="B39" s="2" t="s">
        <v>10</v>
      </c>
      <c r="C39" s="2" t="s">
        <v>9</v>
      </c>
      <c r="D39" s="2" t="s">
        <v>8</v>
      </c>
      <c r="E39" s="2" t="s">
        <v>7</v>
      </c>
      <c r="F39" s="2" t="s">
        <v>6</v>
      </c>
      <c r="G39" s="2" t="s">
        <v>5</v>
      </c>
      <c r="H39" s="2" t="s">
        <v>4</v>
      </c>
      <c r="I39" s="2" t="s">
        <v>3</v>
      </c>
      <c r="J39" s="5" t="s">
        <v>165</v>
      </c>
      <c r="K39" s="5" t="s">
        <v>166</v>
      </c>
      <c r="L39" s="2" t="s">
        <v>83</v>
      </c>
      <c r="M39" s="2" t="s">
        <v>174</v>
      </c>
      <c r="N39" s="2" t="s">
        <v>182</v>
      </c>
      <c r="O39" s="2" t="s">
        <v>212</v>
      </c>
      <c r="P39" s="2" t="s">
        <v>213</v>
      </c>
      <c r="Q39" s="2" t="s">
        <v>214</v>
      </c>
      <c r="R39" s="2" t="s">
        <v>215</v>
      </c>
      <c r="S39" s="2" t="s">
        <v>216</v>
      </c>
      <c r="T39" s="2" t="s">
        <v>217</v>
      </c>
      <c r="U39" s="2" t="s">
        <v>218</v>
      </c>
      <c r="V39" s="2" t="s">
        <v>280</v>
      </c>
      <c r="W39" s="2" t="s">
        <v>281</v>
      </c>
    </row>
    <row r="40" spans="1:23" ht="15" customHeight="1" x14ac:dyDescent="0.15">
      <c r="A40" s="3" t="s">
        <v>115</v>
      </c>
      <c r="B40" s="26" t="e">
        <f>+B4/$B$32*100</f>
        <v>#DIV/0!</v>
      </c>
      <c r="C40" s="26" t="e">
        <f t="shared" ref="C40:W40" si="6">+C4/C$32*100</f>
        <v>#DIV/0!</v>
      </c>
      <c r="D40" s="26">
        <f t="shared" si="6"/>
        <v>23.819324224554595</v>
      </c>
      <c r="E40" s="26">
        <f t="shared" si="6"/>
        <v>24.160222669872418</v>
      </c>
      <c r="F40" s="26">
        <f t="shared" si="6"/>
        <v>22.200425175172114</v>
      </c>
      <c r="G40" s="26">
        <f t="shared" si="6"/>
        <v>25.807787931572467</v>
      </c>
      <c r="H40" s="26">
        <f t="shared" si="6"/>
        <v>23.574919730857534</v>
      </c>
      <c r="I40" s="26">
        <f t="shared" si="6"/>
        <v>26.148446123633207</v>
      </c>
      <c r="J40" s="26">
        <f t="shared" si="6"/>
        <v>29.28590133320348</v>
      </c>
      <c r="K40" s="26">
        <f t="shared" si="6"/>
        <v>26.082600550805957</v>
      </c>
      <c r="L40" s="26">
        <f t="shared" si="6"/>
        <v>26.040768491649679</v>
      </c>
      <c r="M40" s="26">
        <f t="shared" si="6"/>
        <v>32.582914097634209</v>
      </c>
      <c r="N40" s="26">
        <f t="shared" si="6"/>
        <v>34.324566153358518</v>
      </c>
      <c r="O40" s="26">
        <f t="shared" si="6"/>
        <v>31.722006840018736</v>
      </c>
      <c r="P40" s="26">
        <f t="shared" si="6"/>
        <v>25.823290940898485</v>
      </c>
      <c r="Q40" s="26">
        <f t="shared" si="6"/>
        <v>34.206529826090829</v>
      </c>
      <c r="R40" s="26">
        <f t="shared" si="6"/>
        <v>40.072983482914637</v>
      </c>
      <c r="S40" s="26">
        <f t="shared" si="6"/>
        <v>37.764493276111452</v>
      </c>
      <c r="T40" s="26">
        <f t="shared" si="6"/>
        <v>41.064871706464629</v>
      </c>
      <c r="U40" s="26">
        <f t="shared" si="6"/>
        <v>38.533439397006489</v>
      </c>
      <c r="V40" s="26">
        <f t="shared" si="6"/>
        <v>27.846888326432325</v>
      </c>
      <c r="W40" s="26">
        <f t="shared" si="6"/>
        <v>29.183166687710994</v>
      </c>
    </row>
    <row r="41" spans="1:23" ht="15" customHeight="1" x14ac:dyDescent="0.15">
      <c r="A41" s="3" t="s">
        <v>116</v>
      </c>
      <c r="B41" s="26" t="e">
        <f>+B5/$B$32*100</f>
        <v>#DIV/0!</v>
      </c>
      <c r="C41" s="26" t="e">
        <f t="shared" ref="C41:U41" si="7">+C5/C$32*100</f>
        <v>#DIV/0!</v>
      </c>
      <c r="D41" s="26">
        <f t="shared" si="7"/>
        <v>1.5726098536938866</v>
      </c>
      <c r="E41" s="26">
        <f t="shared" si="7"/>
        <v>1.498066800961726</v>
      </c>
      <c r="F41" s="26">
        <f t="shared" si="7"/>
        <v>1.712733948044197</v>
      </c>
      <c r="G41" s="26">
        <f t="shared" si="7"/>
        <v>2.0342110942512237</v>
      </c>
      <c r="H41" s="26">
        <f t="shared" si="7"/>
        <v>1.9682876289185203</v>
      </c>
      <c r="I41" s="26">
        <f t="shared" si="7"/>
        <v>2.2727342867812235</v>
      </c>
      <c r="J41" s="26">
        <f t="shared" si="7"/>
        <v>1.5701092177343203</v>
      </c>
      <c r="K41" s="26">
        <f t="shared" si="7"/>
        <v>1.0958681176927416</v>
      </c>
      <c r="L41" s="26">
        <f t="shared" si="7"/>
        <v>1.2641298308061411</v>
      </c>
      <c r="M41" s="26">
        <f t="shared" si="7"/>
        <v>1.5352217094008433</v>
      </c>
      <c r="N41" s="26">
        <f t="shared" si="7"/>
        <v>1.5117277265643572</v>
      </c>
      <c r="O41" s="26">
        <f t="shared" si="7"/>
        <v>1.4524254319084793</v>
      </c>
      <c r="P41" s="26">
        <f t="shared" si="7"/>
        <v>1.3512077839505869</v>
      </c>
      <c r="Q41" s="26">
        <f t="shared" si="7"/>
        <v>2.5928302897950748</v>
      </c>
      <c r="R41" s="26">
        <f t="shared" si="7"/>
        <v>3.0084903273924395</v>
      </c>
      <c r="S41" s="26">
        <f t="shared" si="7"/>
        <v>4.5095003652840688</v>
      </c>
      <c r="T41" s="26">
        <f t="shared" si="7"/>
        <v>2.1110895004700314</v>
      </c>
      <c r="U41" s="26">
        <f t="shared" si="7"/>
        <v>1.9108127655570375</v>
      </c>
      <c r="V41" s="26">
        <f t="shared" ref="V41:W55" si="8">+V5/V$32*100</f>
        <v>1.4106443488871114</v>
      </c>
      <c r="W41" s="26">
        <f t="shared" si="8"/>
        <v>1.4079076377336872</v>
      </c>
    </row>
    <row r="42" spans="1:23" ht="15" customHeight="1" x14ac:dyDescent="0.15">
      <c r="A42" s="3" t="s">
        <v>189</v>
      </c>
      <c r="B42" s="26" t="e">
        <f>+B6/$B$32*100</f>
        <v>#DIV/0!</v>
      </c>
      <c r="C42" s="26" t="e">
        <f t="shared" ref="C42:U42" si="9">+C6/C$32*100</f>
        <v>#DIV/0!</v>
      </c>
      <c r="D42" s="26">
        <f t="shared" si="9"/>
        <v>0.8702448545550806</v>
      </c>
      <c r="E42" s="26">
        <f t="shared" si="9"/>
        <v>0.56227933372322225</v>
      </c>
      <c r="F42" s="26">
        <f t="shared" si="9"/>
        <v>0.60166297940662661</v>
      </c>
      <c r="G42" s="26">
        <f t="shared" si="9"/>
        <v>0.90705970471366359</v>
      </c>
      <c r="H42" s="26">
        <f t="shared" si="9"/>
        <v>0.59948587971623934</v>
      </c>
      <c r="I42" s="26">
        <f t="shared" si="9"/>
        <v>0.36406680833393057</v>
      </c>
      <c r="J42" s="26">
        <f t="shared" si="9"/>
        <v>0.27453414837715995</v>
      </c>
      <c r="K42" s="26">
        <f t="shared" si="9"/>
        <v>0.19277610150720756</v>
      </c>
      <c r="L42" s="26">
        <f t="shared" si="9"/>
        <v>0.17644490297513818</v>
      </c>
      <c r="M42" s="26">
        <f t="shared" si="9"/>
        <v>0.9117637621612128</v>
      </c>
      <c r="N42" s="26">
        <f t="shared" si="9"/>
        <v>0.9087337224966322</v>
      </c>
      <c r="O42" s="26">
        <f t="shared" si="9"/>
        <v>0.2735635045055419</v>
      </c>
      <c r="P42" s="26">
        <f t="shared" si="9"/>
        <v>0.1669600521719517</v>
      </c>
      <c r="Q42" s="26">
        <f t="shared" si="9"/>
        <v>0.22203190220958613</v>
      </c>
      <c r="R42" s="26">
        <f t="shared" si="9"/>
        <v>0.13907082636098797</v>
      </c>
      <c r="S42" s="26">
        <f t="shared" si="9"/>
        <v>9.522413425291959E-2</v>
      </c>
      <c r="T42" s="26">
        <f t="shared" si="9"/>
        <v>0.11677113447024952</v>
      </c>
      <c r="U42" s="26">
        <f t="shared" si="9"/>
        <v>0.10916549162144436</v>
      </c>
      <c r="V42" s="26">
        <f t="shared" si="8"/>
        <v>6.8831969161524134E-2</v>
      </c>
      <c r="W42" s="26">
        <f t="shared" si="8"/>
        <v>6.0251735309296478E-2</v>
      </c>
    </row>
    <row r="43" spans="1:23" ht="15" customHeight="1" x14ac:dyDescent="0.15">
      <c r="A43" s="3" t="s">
        <v>190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>
        <f t="shared" ref="Q43:U55" si="10">+Q7/Q$32*100</f>
        <v>3.4717582867694247E-2</v>
      </c>
      <c r="R43" s="26">
        <f t="shared" si="10"/>
        <v>6.5556871179560508E-2</v>
      </c>
      <c r="S43" s="26">
        <f t="shared" si="10"/>
        <v>0.10241460913810042</v>
      </c>
      <c r="T43" s="26">
        <f t="shared" si="10"/>
        <v>0.10402576774258189</v>
      </c>
      <c r="U43" s="26">
        <f t="shared" si="10"/>
        <v>3.4756570328583272E-2</v>
      </c>
      <c r="V43" s="26">
        <f t="shared" si="8"/>
        <v>2.1098971438842987E-2</v>
      </c>
      <c r="W43" s="26">
        <f t="shared" si="8"/>
        <v>2.7315249903464459E-2</v>
      </c>
    </row>
    <row r="44" spans="1:23" ht="15" customHeight="1" x14ac:dyDescent="0.15">
      <c r="A44" s="3" t="s">
        <v>191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>
        <f t="shared" si="10"/>
        <v>4.0376074291976698E-2</v>
      </c>
      <c r="R44" s="26">
        <f t="shared" si="10"/>
        <v>9.6712219982890299E-2</v>
      </c>
      <c r="S44" s="26">
        <f t="shared" si="10"/>
        <v>7.4884227395391495E-2</v>
      </c>
      <c r="T44" s="26">
        <f t="shared" si="10"/>
        <v>5.9416984195745259E-2</v>
      </c>
      <c r="U44" s="26">
        <f t="shared" si="10"/>
        <v>2.0069228421499628E-2</v>
      </c>
      <c r="V44" s="26">
        <f t="shared" si="8"/>
        <v>1.2385370247216922E-2</v>
      </c>
      <c r="W44" s="26">
        <f t="shared" si="8"/>
        <v>1.0536285640116074E-2</v>
      </c>
    </row>
    <row r="45" spans="1:23" ht="15" customHeight="1" x14ac:dyDescent="0.15">
      <c r="A45" s="3" t="s">
        <v>117</v>
      </c>
      <c r="B45" s="26" t="e">
        <f t="shared" ref="B45:B65" si="11">+B9/$B$32*100</f>
        <v>#DIV/0!</v>
      </c>
      <c r="C45" s="26" t="e">
        <f t="shared" ref="C45:R60" si="12">+C9/C$32*100</f>
        <v>#DIV/0!</v>
      </c>
      <c r="D45" s="26">
        <f t="shared" si="12"/>
        <v>0</v>
      </c>
      <c r="E45" s="26">
        <f t="shared" si="12"/>
        <v>0</v>
      </c>
      <c r="F45" s="26">
        <f t="shared" si="12"/>
        <v>0</v>
      </c>
      <c r="G45" s="26">
        <f t="shared" si="12"/>
        <v>0</v>
      </c>
      <c r="H45" s="26">
        <f t="shared" si="12"/>
        <v>0</v>
      </c>
      <c r="I45" s="26">
        <f t="shared" si="12"/>
        <v>0</v>
      </c>
      <c r="J45" s="26">
        <f t="shared" si="12"/>
        <v>0.50132618858949995</v>
      </c>
      <c r="K45" s="26">
        <f t="shared" si="12"/>
        <v>1.9038584537585657</v>
      </c>
      <c r="L45" s="26">
        <f t="shared" si="12"/>
        <v>1.7108950123075066</v>
      </c>
      <c r="M45" s="26">
        <f t="shared" si="12"/>
        <v>2.1030855409702629</v>
      </c>
      <c r="N45" s="26">
        <f t="shared" si="12"/>
        <v>2.0032885179217623</v>
      </c>
      <c r="O45" s="26">
        <f t="shared" si="12"/>
        <v>1.6710217289623179</v>
      </c>
      <c r="P45" s="26">
        <f t="shared" si="12"/>
        <v>1.6760566372954269</v>
      </c>
      <c r="Q45" s="26">
        <f t="shared" si="10"/>
        <v>2.4788208141948549</v>
      </c>
      <c r="R45" s="26">
        <f t="shared" si="10"/>
        <v>2.4826497960650831</v>
      </c>
      <c r="S45" s="26">
        <f t="shared" si="10"/>
        <v>2.588491505903936</v>
      </c>
      <c r="T45" s="26">
        <f t="shared" si="10"/>
        <v>2.3545039031764694</v>
      </c>
      <c r="U45" s="26">
        <f t="shared" si="10"/>
        <v>2.0527209602952188</v>
      </c>
      <c r="V45" s="26">
        <f t="shared" si="8"/>
        <v>1.7164424284422903</v>
      </c>
      <c r="W45" s="26">
        <f t="shared" si="8"/>
        <v>1.7664238236434815</v>
      </c>
    </row>
    <row r="46" spans="1:23" ht="15" customHeight="1" x14ac:dyDescent="0.15">
      <c r="A46" s="3" t="s">
        <v>118</v>
      </c>
      <c r="B46" s="26" t="e">
        <f t="shared" si="11"/>
        <v>#DIV/0!</v>
      </c>
      <c r="C46" s="26" t="e">
        <f t="shared" si="12"/>
        <v>#DIV/0!</v>
      </c>
      <c r="D46" s="26">
        <f t="shared" si="12"/>
        <v>2.8906755847416403</v>
      </c>
      <c r="E46" s="26">
        <f t="shared" si="12"/>
        <v>2.2776550349816969</v>
      </c>
      <c r="F46" s="26">
        <f t="shared" si="12"/>
        <v>1.8505048137305464</v>
      </c>
      <c r="G46" s="26">
        <f t="shared" si="12"/>
        <v>1.8710799927036998</v>
      </c>
      <c r="H46" s="26">
        <f t="shared" si="12"/>
        <v>1.7697434743642173</v>
      </c>
      <c r="I46" s="26">
        <f t="shared" si="12"/>
        <v>1.9229325055045514</v>
      </c>
      <c r="J46" s="26">
        <f t="shared" si="12"/>
        <v>1.7448344367027162</v>
      </c>
      <c r="K46" s="26">
        <f t="shared" si="12"/>
        <v>1.6612429690870179</v>
      </c>
      <c r="L46" s="26">
        <f t="shared" si="12"/>
        <v>1.4875265892863063</v>
      </c>
      <c r="M46" s="26">
        <f t="shared" si="12"/>
        <v>1.5586955310234418</v>
      </c>
      <c r="N46" s="26">
        <f t="shared" si="12"/>
        <v>1.5817573100187536</v>
      </c>
      <c r="O46" s="26">
        <f t="shared" si="12"/>
        <v>1.4026725050055542</v>
      </c>
      <c r="P46" s="26">
        <f t="shared" si="12"/>
        <v>1.243006555817614</v>
      </c>
      <c r="Q46" s="26">
        <f t="shared" si="10"/>
        <v>1.7057978728453012</v>
      </c>
      <c r="R46" s="26">
        <f t="shared" si="10"/>
        <v>1.6561819219010225</v>
      </c>
      <c r="S46" s="26">
        <f t="shared" si="10"/>
        <v>1.6599668125816627</v>
      </c>
      <c r="T46" s="26">
        <f t="shared" si="10"/>
        <v>1.8468625769510725</v>
      </c>
      <c r="U46" s="26">
        <f t="shared" si="10"/>
        <v>1.5558165866964626</v>
      </c>
      <c r="V46" s="26">
        <f t="shared" si="8"/>
        <v>1.3699808766595232</v>
      </c>
      <c r="W46" s="26">
        <f t="shared" si="8"/>
        <v>1.4324828884224299</v>
      </c>
    </row>
    <row r="47" spans="1:23" ht="15" customHeight="1" x14ac:dyDescent="0.15">
      <c r="A47" s="3" t="s">
        <v>119</v>
      </c>
      <c r="B47" s="26" t="e">
        <f t="shared" si="11"/>
        <v>#DIV/0!</v>
      </c>
      <c r="C47" s="26" t="e">
        <f t="shared" si="12"/>
        <v>#DIV/0!</v>
      </c>
      <c r="D47" s="26">
        <f t="shared" si="12"/>
        <v>0</v>
      </c>
      <c r="E47" s="26">
        <f t="shared" si="12"/>
        <v>0</v>
      </c>
      <c r="F47" s="26">
        <f t="shared" si="12"/>
        <v>0</v>
      </c>
      <c r="G47" s="26">
        <f t="shared" si="12"/>
        <v>0</v>
      </c>
      <c r="H47" s="26">
        <f t="shared" si="12"/>
        <v>0</v>
      </c>
      <c r="I47" s="26">
        <f t="shared" si="12"/>
        <v>0</v>
      </c>
      <c r="J47" s="26">
        <f t="shared" si="12"/>
        <v>0</v>
      </c>
      <c r="K47" s="26">
        <f t="shared" si="12"/>
        <v>0</v>
      </c>
      <c r="L47" s="26">
        <f t="shared" si="12"/>
        <v>0</v>
      </c>
      <c r="M47" s="26">
        <f t="shared" si="12"/>
        <v>0</v>
      </c>
      <c r="N47" s="26">
        <f t="shared" si="12"/>
        <v>0</v>
      </c>
      <c r="O47" s="26">
        <f t="shared" si="12"/>
        <v>0</v>
      </c>
      <c r="P47" s="26">
        <f t="shared" si="12"/>
        <v>0</v>
      </c>
      <c r="Q47" s="26">
        <f t="shared" si="10"/>
        <v>3.6506396285693218E-5</v>
      </c>
      <c r="R47" s="26">
        <f t="shared" si="10"/>
        <v>3.9587482596352961E-5</v>
      </c>
      <c r="S47" s="26">
        <f t="shared" si="10"/>
        <v>0</v>
      </c>
      <c r="T47" s="26">
        <f t="shared" si="10"/>
        <v>0</v>
      </c>
      <c r="U47" s="26">
        <f t="shared" si="10"/>
        <v>0</v>
      </c>
      <c r="V47" s="26">
        <f t="shared" si="8"/>
        <v>0</v>
      </c>
      <c r="W47" s="26">
        <f t="shared" si="8"/>
        <v>0</v>
      </c>
    </row>
    <row r="48" spans="1:23" ht="15" customHeight="1" x14ac:dyDescent="0.15">
      <c r="A48" s="3" t="s">
        <v>120</v>
      </c>
      <c r="B48" s="26" t="e">
        <f t="shared" si="11"/>
        <v>#DIV/0!</v>
      </c>
      <c r="C48" s="26" t="e">
        <f t="shared" si="12"/>
        <v>#DIV/0!</v>
      </c>
      <c r="D48" s="26">
        <f t="shared" si="12"/>
        <v>1.0522004641669136</v>
      </c>
      <c r="E48" s="26">
        <f t="shared" si="12"/>
        <v>0.88071566270279644</v>
      </c>
      <c r="F48" s="26">
        <f t="shared" si="12"/>
        <v>0.80870331813577212</v>
      </c>
      <c r="G48" s="26">
        <f t="shared" si="12"/>
        <v>1.0427962735417591</v>
      </c>
      <c r="H48" s="26">
        <f t="shared" si="12"/>
        <v>1.0564264413951354</v>
      </c>
      <c r="I48" s="26">
        <f t="shared" si="12"/>
        <v>1.2079666061203138</v>
      </c>
      <c r="J48" s="26">
        <f t="shared" si="12"/>
        <v>1.0159329921463891</v>
      </c>
      <c r="K48" s="26">
        <f t="shared" si="12"/>
        <v>0.80966560944949928</v>
      </c>
      <c r="L48" s="26">
        <f t="shared" si="12"/>
        <v>0.90514790117838673</v>
      </c>
      <c r="M48" s="26">
        <f t="shared" si="12"/>
        <v>1.0269374768850408</v>
      </c>
      <c r="N48" s="26">
        <f t="shared" si="12"/>
        <v>1.0233035737869463</v>
      </c>
      <c r="O48" s="26">
        <f t="shared" si="12"/>
        <v>0.86190815975934854</v>
      </c>
      <c r="P48" s="26">
        <f t="shared" si="12"/>
        <v>0.86007990328357486</v>
      </c>
      <c r="Q48" s="26">
        <f t="shared" si="10"/>
        <v>1.2287322861838623</v>
      </c>
      <c r="R48" s="26">
        <f t="shared" si="10"/>
        <v>1.2383360430965171</v>
      </c>
      <c r="S48" s="26">
        <f t="shared" si="10"/>
        <v>1.3423941262162726</v>
      </c>
      <c r="T48" s="26">
        <f t="shared" si="10"/>
        <v>1.2495248114717141</v>
      </c>
      <c r="U48" s="26">
        <f t="shared" si="10"/>
        <v>0.97814919353298624</v>
      </c>
      <c r="V48" s="26">
        <f t="shared" si="8"/>
        <v>0.48371447118168215</v>
      </c>
      <c r="W48" s="26">
        <f t="shared" si="8"/>
        <v>0.41721431341692872</v>
      </c>
    </row>
    <row r="49" spans="1:23" ht="15" customHeight="1" x14ac:dyDescent="0.15">
      <c r="A49" s="3" t="s">
        <v>121</v>
      </c>
      <c r="B49" s="26" t="e">
        <f t="shared" si="11"/>
        <v>#DIV/0!</v>
      </c>
      <c r="C49" s="26" t="e">
        <f t="shared" si="12"/>
        <v>#DIV/0!</v>
      </c>
      <c r="D49" s="26">
        <f t="shared" si="12"/>
        <v>0</v>
      </c>
      <c r="E49" s="26">
        <f t="shared" si="12"/>
        <v>0</v>
      </c>
      <c r="F49" s="26">
        <f t="shared" si="12"/>
        <v>0</v>
      </c>
      <c r="G49" s="26">
        <f t="shared" si="12"/>
        <v>0</v>
      </c>
      <c r="H49" s="26">
        <f t="shared" si="12"/>
        <v>0</v>
      </c>
      <c r="I49" s="26">
        <f t="shared" si="12"/>
        <v>0</v>
      </c>
      <c r="J49" s="26">
        <f t="shared" si="12"/>
        <v>0</v>
      </c>
      <c r="K49" s="26">
        <f t="shared" si="12"/>
        <v>0</v>
      </c>
      <c r="L49" s="26">
        <f t="shared" si="12"/>
        <v>0</v>
      </c>
      <c r="M49" s="26">
        <f t="shared" si="12"/>
        <v>0</v>
      </c>
      <c r="N49" s="26">
        <f t="shared" si="12"/>
        <v>0</v>
      </c>
      <c r="O49" s="26">
        <f t="shared" si="12"/>
        <v>0</v>
      </c>
      <c r="P49" s="26">
        <f t="shared" si="12"/>
        <v>0</v>
      </c>
      <c r="Q49" s="26">
        <f t="shared" si="10"/>
        <v>3.6506396285693218E-5</v>
      </c>
      <c r="R49" s="26">
        <f t="shared" si="10"/>
        <v>3.9587482596352961E-5</v>
      </c>
      <c r="S49" s="26">
        <f t="shared" si="10"/>
        <v>3.9726380581109547E-5</v>
      </c>
      <c r="T49" s="26">
        <f t="shared" si="10"/>
        <v>0</v>
      </c>
      <c r="U49" s="26">
        <f t="shared" si="10"/>
        <v>0</v>
      </c>
      <c r="V49" s="26">
        <f t="shared" si="8"/>
        <v>0</v>
      </c>
      <c r="W49" s="26">
        <f t="shared" si="8"/>
        <v>0</v>
      </c>
    </row>
    <row r="50" spans="1:23" ht="15" customHeight="1" x14ac:dyDescent="0.15">
      <c r="A50" s="3" t="s">
        <v>122</v>
      </c>
      <c r="B50" s="26" t="e">
        <f t="shared" si="11"/>
        <v>#DIV/0!</v>
      </c>
      <c r="C50" s="26" t="e">
        <f t="shared" si="12"/>
        <v>#DIV/0!</v>
      </c>
      <c r="D50" s="26">
        <f t="shared" si="12"/>
        <v>0</v>
      </c>
      <c r="E50" s="26">
        <f t="shared" si="12"/>
        <v>0</v>
      </c>
      <c r="F50" s="26">
        <f t="shared" si="12"/>
        <v>0</v>
      </c>
      <c r="G50" s="26">
        <f t="shared" si="12"/>
        <v>0</v>
      </c>
      <c r="H50" s="26">
        <f t="shared" si="12"/>
        <v>0</v>
      </c>
      <c r="I50" s="26">
        <f t="shared" si="12"/>
        <v>0</v>
      </c>
      <c r="J50" s="26">
        <f t="shared" si="12"/>
        <v>0</v>
      </c>
      <c r="K50" s="26">
        <f t="shared" si="12"/>
        <v>0</v>
      </c>
      <c r="L50" s="26">
        <f t="shared" si="12"/>
        <v>0.45792935233358084</v>
      </c>
      <c r="M50" s="26">
        <f t="shared" si="12"/>
        <v>0.71758966071039554</v>
      </c>
      <c r="N50" s="26">
        <f t="shared" si="12"/>
        <v>0.82592646398478553</v>
      </c>
      <c r="O50" s="26">
        <f t="shared" si="12"/>
        <v>0.61360908600800579</v>
      </c>
      <c r="P50" s="26">
        <f t="shared" si="12"/>
        <v>0.55331906994887958</v>
      </c>
      <c r="Q50" s="26">
        <f t="shared" si="10"/>
        <v>0.79295543372154242</v>
      </c>
      <c r="R50" s="26">
        <f t="shared" si="10"/>
        <v>0.8940437069560353</v>
      </c>
      <c r="S50" s="26">
        <f t="shared" si="10"/>
        <v>0.87950233968518443</v>
      </c>
      <c r="T50" s="26">
        <f t="shared" si="10"/>
        <v>0.21195618540751285</v>
      </c>
      <c r="U50" s="26">
        <f t="shared" si="10"/>
        <v>0.44398827651507916</v>
      </c>
      <c r="V50" s="26">
        <f t="shared" si="8"/>
        <v>0.42510317260027292</v>
      </c>
      <c r="W50" s="26">
        <f t="shared" si="8"/>
        <v>0.42955843359046952</v>
      </c>
    </row>
    <row r="51" spans="1:23" ht="15" customHeight="1" x14ac:dyDescent="0.15">
      <c r="A51" s="3" t="s">
        <v>123</v>
      </c>
      <c r="B51" s="26" t="e">
        <f t="shared" si="11"/>
        <v>#DIV/0!</v>
      </c>
      <c r="C51" s="26" t="e">
        <f t="shared" si="12"/>
        <v>#DIV/0!</v>
      </c>
      <c r="D51" s="26">
        <f t="shared" si="12"/>
        <v>25.926812737679704</v>
      </c>
      <c r="E51" s="26">
        <f t="shared" si="12"/>
        <v>24.587232222150021</v>
      </c>
      <c r="F51" s="26">
        <f t="shared" si="12"/>
        <v>26.303339983392394</v>
      </c>
      <c r="G51" s="26">
        <f t="shared" si="12"/>
        <v>32.926791786183671</v>
      </c>
      <c r="H51" s="26">
        <f t="shared" si="12"/>
        <v>33.22238188347518</v>
      </c>
      <c r="I51" s="26">
        <f t="shared" si="12"/>
        <v>38.79336388198022</v>
      </c>
      <c r="J51" s="26">
        <f t="shared" si="12"/>
        <v>38.439922754494894</v>
      </c>
      <c r="K51" s="26">
        <f t="shared" si="12"/>
        <v>35.258312197964663</v>
      </c>
      <c r="L51" s="26">
        <f t="shared" si="12"/>
        <v>33.317456031159935</v>
      </c>
      <c r="M51" s="26">
        <f t="shared" si="12"/>
        <v>39.527247365105744</v>
      </c>
      <c r="N51" s="26">
        <f t="shared" si="12"/>
        <v>32.930214744182365</v>
      </c>
      <c r="O51" s="26">
        <f t="shared" si="12"/>
        <v>24.810540047381672</v>
      </c>
      <c r="P51" s="26">
        <f t="shared" si="12"/>
        <v>19.581398541735108</v>
      </c>
      <c r="Q51" s="26">
        <f t="shared" si="10"/>
        <v>26.414823641250184</v>
      </c>
      <c r="R51" s="26">
        <f t="shared" si="10"/>
        <v>29.313778700430039</v>
      </c>
      <c r="S51" s="26">
        <f t="shared" si="10"/>
        <v>28.644428633344969</v>
      </c>
      <c r="T51" s="26">
        <f t="shared" si="10"/>
        <v>28.487515434418086</v>
      </c>
      <c r="U51" s="26">
        <f t="shared" si="10"/>
        <v>26.599158134061753</v>
      </c>
      <c r="V51" s="26">
        <f t="shared" si="8"/>
        <v>22.98426044131924</v>
      </c>
      <c r="W51" s="26">
        <f t="shared" si="8"/>
        <v>27.803280485245384</v>
      </c>
    </row>
    <row r="52" spans="1:23" ht="15" customHeight="1" x14ac:dyDescent="0.15">
      <c r="A52" s="3" t="s">
        <v>124</v>
      </c>
      <c r="B52" s="26" t="e">
        <f t="shared" si="11"/>
        <v>#DIV/0!</v>
      </c>
      <c r="C52" s="26" t="e">
        <f t="shared" si="12"/>
        <v>#DIV/0!</v>
      </c>
      <c r="D52" s="26">
        <f t="shared" si="12"/>
        <v>23.28832018133204</v>
      </c>
      <c r="E52" s="26">
        <f t="shared" si="12"/>
        <v>22.084741265406027</v>
      </c>
      <c r="F52" s="26">
        <f t="shared" si="12"/>
        <v>0</v>
      </c>
      <c r="G52" s="26">
        <f t="shared" si="12"/>
        <v>0</v>
      </c>
      <c r="H52" s="26">
        <f t="shared" si="12"/>
        <v>0</v>
      </c>
      <c r="I52" s="26">
        <f t="shared" si="12"/>
        <v>0</v>
      </c>
      <c r="J52" s="26">
        <f t="shared" si="12"/>
        <v>34.858549532096696</v>
      </c>
      <c r="K52" s="26">
        <f t="shared" si="12"/>
        <v>31.736259317960307</v>
      </c>
      <c r="L52" s="26">
        <f t="shared" si="12"/>
        <v>29.284413485751653</v>
      </c>
      <c r="M52" s="26">
        <f t="shared" si="12"/>
        <v>34.348483236482707</v>
      </c>
      <c r="N52" s="26">
        <f t="shared" si="12"/>
        <v>28.259066536358596</v>
      </c>
      <c r="O52" s="26">
        <f t="shared" si="12"/>
        <v>20.907464832315874</v>
      </c>
      <c r="P52" s="26">
        <f t="shared" si="12"/>
        <v>16.483035126172112</v>
      </c>
      <c r="Q52" s="26">
        <f t="shared" si="10"/>
        <v>22.8220101443974</v>
      </c>
      <c r="R52" s="26">
        <f t="shared" si="10"/>
        <v>25.587250613704949</v>
      </c>
      <c r="S52" s="26">
        <f t="shared" si="10"/>
        <v>25.157207219554596</v>
      </c>
      <c r="T52" s="26">
        <f t="shared" si="10"/>
        <v>24.555643471572676</v>
      </c>
      <c r="U52" s="26">
        <f t="shared" si="10"/>
        <v>22.516840964559062</v>
      </c>
      <c r="V52" s="26">
        <f t="shared" si="8"/>
        <v>19.721866234165152</v>
      </c>
      <c r="W52" s="26">
        <f t="shared" si="8"/>
        <v>24.102417216008263</v>
      </c>
    </row>
    <row r="53" spans="1:23" ht="15" customHeight="1" x14ac:dyDescent="0.15">
      <c r="A53" s="3" t="s">
        <v>125</v>
      </c>
      <c r="B53" s="26" t="e">
        <f t="shared" si="11"/>
        <v>#DIV/0!</v>
      </c>
      <c r="C53" s="26" t="e">
        <f t="shared" si="12"/>
        <v>#DIV/0!</v>
      </c>
      <c r="D53" s="26">
        <f t="shared" si="12"/>
        <v>2.638492556347666</v>
      </c>
      <c r="E53" s="26">
        <f t="shared" si="12"/>
        <v>2.5024909567439946</v>
      </c>
      <c r="F53" s="26">
        <f t="shared" si="12"/>
        <v>0</v>
      </c>
      <c r="G53" s="26">
        <f t="shared" si="12"/>
        <v>0</v>
      </c>
      <c r="H53" s="26">
        <f t="shared" si="12"/>
        <v>0</v>
      </c>
      <c r="I53" s="26">
        <f t="shared" si="12"/>
        <v>0</v>
      </c>
      <c r="J53" s="26">
        <f t="shared" si="12"/>
        <v>3.5813732223982</v>
      </c>
      <c r="K53" s="26">
        <f t="shared" si="12"/>
        <v>3.522052880004356</v>
      </c>
      <c r="L53" s="26">
        <f t="shared" si="12"/>
        <v>4.0330425454082812</v>
      </c>
      <c r="M53" s="26">
        <f t="shared" si="12"/>
        <v>5.1787641286230324</v>
      </c>
      <c r="N53" s="26">
        <f t="shared" si="12"/>
        <v>4.6711482078237676</v>
      </c>
      <c r="O53" s="26">
        <f t="shared" si="12"/>
        <v>3.9030752150657948</v>
      </c>
      <c r="P53" s="26">
        <f t="shared" si="12"/>
        <v>3.0983634155629978</v>
      </c>
      <c r="Q53" s="26">
        <f t="shared" si="10"/>
        <v>3.5928134968527834</v>
      </c>
      <c r="R53" s="26">
        <f t="shared" si="10"/>
        <v>3.7265280867250903</v>
      </c>
      <c r="S53" s="26">
        <f t="shared" si="10"/>
        <v>3.4872214137903779</v>
      </c>
      <c r="T53" s="26">
        <f t="shared" si="10"/>
        <v>3.9318719628454146</v>
      </c>
      <c r="U53" s="26">
        <f t="shared" si="10"/>
        <v>4.0823171695026899</v>
      </c>
      <c r="V53" s="26">
        <f t="shared" si="8"/>
        <v>3.2623942071540859</v>
      </c>
      <c r="W53" s="26">
        <f t="shared" si="8"/>
        <v>3.7008632692371251</v>
      </c>
    </row>
    <row r="54" spans="1:23" ht="15" customHeight="1" x14ac:dyDescent="0.15">
      <c r="A54" s="3" t="s">
        <v>126</v>
      </c>
      <c r="B54" s="26" t="e">
        <f t="shared" si="11"/>
        <v>#DIV/0!</v>
      </c>
      <c r="C54" s="26" t="e">
        <f t="shared" si="12"/>
        <v>#DIV/0!</v>
      </c>
      <c r="D54" s="26">
        <f t="shared" si="12"/>
        <v>3.9987250091038345E-2</v>
      </c>
      <c r="E54" s="26">
        <f t="shared" si="12"/>
        <v>3.6525007039660363E-2</v>
      </c>
      <c r="F54" s="26">
        <f t="shared" si="12"/>
        <v>3.6355805564145097E-2</v>
      </c>
      <c r="G54" s="26">
        <f t="shared" si="12"/>
        <v>3.9354584809130261E-2</v>
      </c>
      <c r="H54" s="26">
        <f t="shared" si="12"/>
        <v>3.7632958391807886E-2</v>
      </c>
      <c r="I54" s="26">
        <f t="shared" si="12"/>
        <v>4.1972098841549496E-2</v>
      </c>
      <c r="J54" s="26">
        <f t="shared" si="12"/>
        <v>3.5517131823043634E-2</v>
      </c>
      <c r="K54" s="26">
        <f t="shared" si="12"/>
        <v>3.1830194289830673E-2</v>
      </c>
      <c r="L54" s="26">
        <f t="shared" si="12"/>
        <v>3.7006109408307446E-2</v>
      </c>
      <c r="M54" s="26">
        <f t="shared" si="12"/>
        <v>3.7321687615785894E-2</v>
      </c>
      <c r="N54" s="26">
        <f t="shared" si="12"/>
        <v>3.8663197654454688E-2</v>
      </c>
      <c r="O54" s="26">
        <f t="shared" si="12"/>
        <v>3.7741459210204095E-2</v>
      </c>
      <c r="P54" s="26">
        <f t="shared" si="12"/>
        <v>3.4350893422879926E-2</v>
      </c>
      <c r="Q54" s="26">
        <f t="shared" si="10"/>
        <v>5.5745267128253534E-2</v>
      </c>
      <c r="R54" s="26">
        <f t="shared" si="10"/>
        <v>6.2904509845604861E-2</v>
      </c>
      <c r="S54" s="26">
        <f t="shared" si="10"/>
        <v>6.3204671504545284E-2</v>
      </c>
      <c r="T54" s="26">
        <f t="shared" si="10"/>
        <v>5.4628262592864359E-2</v>
      </c>
      <c r="U54" s="26">
        <f t="shared" si="10"/>
        <v>4.4409244206051947E-2</v>
      </c>
      <c r="V54" s="26">
        <f t="shared" si="8"/>
        <v>3.397756439501988E-2</v>
      </c>
      <c r="W54" s="26">
        <f t="shared" si="8"/>
        <v>3.0535455166127285E-2</v>
      </c>
    </row>
    <row r="55" spans="1:23" ht="15" customHeight="1" x14ac:dyDescent="0.15">
      <c r="A55" s="3" t="s">
        <v>127</v>
      </c>
      <c r="B55" s="26" t="e">
        <f t="shared" si="11"/>
        <v>#DIV/0!</v>
      </c>
      <c r="C55" s="26" t="e">
        <f t="shared" si="12"/>
        <v>#DIV/0!</v>
      </c>
      <c r="D55" s="26">
        <f t="shared" si="12"/>
        <v>0.70321257143445259</v>
      </c>
      <c r="E55" s="26">
        <f t="shared" si="12"/>
        <v>2.1097049840795372</v>
      </c>
      <c r="F55" s="26">
        <f t="shared" si="12"/>
        <v>4.937931991885657</v>
      </c>
      <c r="G55" s="26">
        <f t="shared" si="12"/>
        <v>9.5220723095395119</v>
      </c>
      <c r="H55" s="26">
        <f t="shared" si="12"/>
        <v>7.8448092621205472</v>
      </c>
      <c r="I55" s="26">
        <f t="shared" si="12"/>
        <v>0.69816334347544751</v>
      </c>
      <c r="J55" s="26">
        <f t="shared" si="12"/>
        <v>0.4140146583936381</v>
      </c>
      <c r="K55" s="26">
        <f t="shared" si="12"/>
        <v>0.43437445591009521</v>
      </c>
      <c r="L55" s="26">
        <f t="shared" si="12"/>
        <v>0.51122835064677097</v>
      </c>
      <c r="M55" s="26">
        <f t="shared" si="12"/>
        <v>0.41175447395841247</v>
      </c>
      <c r="N55" s="26">
        <f t="shared" si="12"/>
        <v>9.7499933965503577E-2</v>
      </c>
      <c r="O55" s="26">
        <f t="shared" si="12"/>
        <v>0.36186486260836315</v>
      </c>
      <c r="P55" s="26">
        <f t="shared" si="12"/>
        <v>5.5271976808107359E-2</v>
      </c>
      <c r="Q55" s="26">
        <f t="shared" si="10"/>
        <v>6.1257732967393216E-2</v>
      </c>
      <c r="R55" s="26">
        <f t="shared" si="10"/>
        <v>7.0426131538911918E-2</v>
      </c>
      <c r="S55" s="26">
        <f t="shared" si="10"/>
        <v>5.4345688634957867E-2</v>
      </c>
      <c r="T55" s="26">
        <f t="shared" si="10"/>
        <v>6.55686496394461E-2</v>
      </c>
      <c r="U55" s="26">
        <f t="shared" si="10"/>
        <v>8.8471269927302865E-2</v>
      </c>
      <c r="V55" s="26">
        <f t="shared" si="8"/>
        <v>3.7758938497046278E-2</v>
      </c>
      <c r="W55" s="26">
        <f t="shared" si="8"/>
        <v>8.6550078287709525E-2</v>
      </c>
    </row>
    <row r="56" spans="1:23" ht="15" customHeight="1" x14ac:dyDescent="0.15">
      <c r="A56" s="3" t="s">
        <v>128</v>
      </c>
      <c r="B56" s="26" t="e">
        <f t="shared" si="11"/>
        <v>#DIV/0!</v>
      </c>
      <c r="C56" s="26" t="e">
        <f t="shared" si="12"/>
        <v>#DIV/0!</v>
      </c>
      <c r="D56" s="26">
        <f t="shared" si="12"/>
        <v>0.87112269728985736</v>
      </c>
      <c r="E56" s="26">
        <f t="shared" si="12"/>
        <v>0.78540949162821927</v>
      </c>
      <c r="F56" s="26">
        <f t="shared" si="12"/>
        <v>0.84468930721139313</v>
      </c>
      <c r="G56" s="26">
        <f t="shared" si="12"/>
        <v>0.78909617418646583</v>
      </c>
      <c r="H56" s="26">
        <f t="shared" si="12"/>
        <v>0.70561020086241943</v>
      </c>
      <c r="I56" s="26">
        <f t="shared" si="12"/>
        <v>0.79510380379003931</v>
      </c>
      <c r="J56" s="26">
        <f t="shared" si="12"/>
        <v>0.82043552925464092</v>
      </c>
      <c r="K56" s="26">
        <f t="shared" si="12"/>
        <v>0.85705191373060052</v>
      </c>
      <c r="L56" s="26">
        <f t="shared" si="12"/>
        <v>0.69045012860048049</v>
      </c>
      <c r="M56" s="26">
        <f t="shared" si="12"/>
        <v>0.9055153348228232</v>
      </c>
      <c r="N56" s="26">
        <f t="shared" si="12"/>
        <v>0.84966586544811007</v>
      </c>
      <c r="O56" s="26">
        <f t="shared" si="12"/>
        <v>0.73322716478771521</v>
      </c>
      <c r="P56" s="26">
        <f t="shared" si="12"/>
        <v>0.76405539946465995</v>
      </c>
      <c r="Q56" s="26">
        <f t="shared" si="12"/>
        <v>1.0818305475302328</v>
      </c>
      <c r="R56" s="26">
        <f t="shared" si="12"/>
        <v>1.4213489751394568</v>
      </c>
      <c r="S56" s="26">
        <f t="shared" ref="S56:W67" si="13">+S20/S$32*100</f>
        <v>1.5156805983110728</v>
      </c>
      <c r="T56" s="26">
        <f t="shared" si="13"/>
        <v>1.4604495799186066</v>
      </c>
      <c r="U56" s="26">
        <f t="shared" si="13"/>
        <v>1.1755081802938927</v>
      </c>
      <c r="V56" s="26">
        <f t="shared" si="13"/>
        <v>1.1213418288204826</v>
      </c>
      <c r="W56" s="26">
        <f t="shared" si="13"/>
        <v>1.5242022435791509</v>
      </c>
    </row>
    <row r="57" spans="1:23" ht="15" customHeight="1" x14ac:dyDescent="0.15">
      <c r="A57" s="4" t="s">
        <v>129</v>
      </c>
      <c r="B57" s="26" t="e">
        <f t="shared" si="11"/>
        <v>#DIV/0!</v>
      </c>
      <c r="C57" s="26" t="e">
        <f t="shared" si="12"/>
        <v>#DIV/0!</v>
      </c>
      <c r="D57" s="26">
        <f t="shared" si="12"/>
        <v>0.13906239736429232</v>
      </c>
      <c r="E57" s="26">
        <f t="shared" si="12"/>
        <v>7.2021140641583811E-2</v>
      </c>
      <c r="F57" s="26">
        <f t="shared" si="12"/>
        <v>8.2070813030171053E-2</v>
      </c>
      <c r="G57" s="26">
        <f t="shared" si="12"/>
        <v>9.7785118621667472E-2</v>
      </c>
      <c r="H57" s="26">
        <f t="shared" si="12"/>
        <v>9.7112299731131002E-2</v>
      </c>
      <c r="I57" s="26">
        <f t="shared" si="12"/>
        <v>0.10496453803429985</v>
      </c>
      <c r="J57" s="26">
        <f t="shared" si="12"/>
        <v>0.10287368670893081</v>
      </c>
      <c r="K57" s="26">
        <f t="shared" si="12"/>
        <v>8.8430502181146106E-2</v>
      </c>
      <c r="L57" s="26">
        <f t="shared" si="12"/>
        <v>9.4697103861074647E-2</v>
      </c>
      <c r="M57" s="26">
        <f t="shared" si="12"/>
        <v>0.13641836767435223</v>
      </c>
      <c r="N57" s="26">
        <f t="shared" si="12"/>
        <v>0.11981959375577801</v>
      </c>
      <c r="O57" s="26">
        <f t="shared" si="12"/>
        <v>0.10689275124995305</v>
      </c>
      <c r="P57" s="26">
        <f t="shared" si="12"/>
        <v>0.10166338957508952</v>
      </c>
      <c r="Q57" s="26">
        <f t="shared" si="12"/>
        <v>0.12988975798449645</v>
      </c>
      <c r="R57" s="26">
        <f t="shared" si="12"/>
        <v>0.14631533567612054</v>
      </c>
      <c r="S57" s="26">
        <f t="shared" si="13"/>
        <v>0.16788368433576897</v>
      </c>
      <c r="T57" s="26">
        <f t="shared" si="13"/>
        <v>0.15865403033544626</v>
      </c>
      <c r="U57" s="26">
        <f t="shared" si="13"/>
        <v>0.14423455858634857</v>
      </c>
      <c r="V57" s="26">
        <f t="shared" si="13"/>
        <v>0.15657080883318028</v>
      </c>
      <c r="W57" s="26">
        <f t="shared" si="13"/>
        <v>0.12030573871649962</v>
      </c>
    </row>
    <row r="58" spans="1:23" ht="15" customHeight="1" x14ac:dyDescent="0.15">
      <c r="A58" s="3" t="s">
        <v>130</v>
      </c>
      <c r="B58" s="26" t="e">
        <f t="shared" si="11"/>
        <v>#DIV/0!</v>
      </c>
      <c r="C58" s="26" t="e">
        <f t="shared" si="12"/>
        <v>#DIV/0!</v>
      </c>
      <c r="D58" s="26">
        <f t="shared" si="12"/>
        <v>2.155981756611745</v>
      </c>
      <c r="E58" s="26">
        <f t="shared" si="12"/>
        <v>2.3713366690493212</v>
      </c>
      <c r="F58" s="26">
        <f t="shared" si="12"/>
        <v>2.2417137637447277</v>
      </c>
      <c r="G58" s="26">
        <f t="shared" si="12"/>
        <v>1.9332856267568415</v>
      </c>
      <c r="H58" s="26">
        <f t="shared" si="12"/>
        <v>3.0453484917605262</v>
      </c>
      <c r="I58" s="26">
        <f t="shared" si="12"/>
        <v>2.5785750952516318</v>
      </c>
      <c r="J58" s="26">
        <f t="shared" si="12"/>
        <v>2.9388979337065755</v>
      </c>
      <c r="K58" s="26">
        <f t="shared" si="12"/>
        <v>3.4937228104625606</v>
      </c>
      <c r="L58" s="26">
        <f t="shared" si="12"/>
        <v>7.0659283957284869</v>
      </c>
      <c r="M58" s="26">
        <f t="shared" si="12"/>
        <v>2.0141889963505806</v>
      </c>
      <c r="N58" s="26">
        <f t="shared" si="12"/>
        <v>1.9753559259357087</v>
      </c>
      <c r="O58" s="26">
        <f t="shared" si="12"/>
        <v>2.1586500724257363</v>
      </c>
      <c r="P58" s="26">
        <f t="shared" si="12"/>
        <v>2.0921628205107252</v>
      </c>
      <c r="Q58" s="26">
        <f t="shared" si="12"/>
        <v>2.380655114582626</v>
      </c>
      <c r="R58" s="26">
        <f t="shared" si="12"/>
        <v>2.6782119600910672</v>
      </c>
      <c r="S58" s="26">
        <f t="shared" si="13"/>
        <v>2.0708964933126595</v>
      </c>
      <c r="T58" s="26">
        <f t="shared" si="13"/>
        <v>2.4006229758442146</v>
      </c>
      <c r="U58" s="26">
        <f t="shared" si="13"/>
        <v>3.377394201659635</v>
      </c>
      <c r="V58" s="26">
        <f t="shared" si="13"/>
        <v>14.284250275451182</v>
      </c>
      <c r="W58" s="26">
        <f t="shared" si="13"/>
        <v>7.395173138290585</v>
      </c>
    </row>
    <row r="59" spans="1:23" ht="15" customHeight="1" x14ac:dyDescent="0.15">
      <c r="A59" s="3" t="s">
        <v>131</v>
      </c>
      <c r="B59" s="26" t="e">
        <f t="shared" si="11"/>
        <v>#DIV/0!</v>
      </c>
      <c r="C59" s="26" t="e">
        <f t="shared" si="12"/>
        <v>#DIV/0!</v>
      </c>
      <c r="D59" s="26">
        <f t="shared" si="12"/>
        <v>20.985890040208226</v>
      </c>
      <c r="E59" s="26">
        <f t="shared" si="12"/>
        <v>18.664468126583923</v>
      </c>
      <c r="F59" s="26">
        <f t="shared" si="12"/>
        <v>16.636735237281371</v>
      </c>
      <c r="G59" s="26">
        <f t="shared" si="12"/>
        <v>3.4996181469402643</v>
      </c>
      <c r="H59" s="26">
        <f t="shared" si="12"/>
        <v>4.3783196868540086</v>
      </c>
      <c r="I59" s="26">
        <f t="shared" si="12"/>
        <v>8.4139655986527782</v>
      </c>
      <c r="J59" s="26">
        <f t="shared" si="12"/>
        <v>7.0313024094781369</v>
      </c>
      <c r="K59" s="26">
        <f t="shared" si="12"/>
        <v>6.4936288754906908</v>
      </c>
      <c r="L59" s="26">
        <f t="shared" si="12"/>
        <v>7.4885801016506255</v>
      </c>
      <c r="M59" s="26">
        <f t="shared" si="12"/>
        <v>4.2203229254799046</v>
      </c>
      <c r="N59" s="26">
        <f t="shared" si="12"/>
        <v>3.5395480599064952</v>
      </c>
      <c r="O59" s="26">
        <f t="shared" si="12"/>
        <v>6.3385477173400595</v>
      </c>
      <c r="P59" s="26">
        <f t="shared" si="12"/>
        <v>5.2690892627442905</v>
      </c>
      <c r="Q59" s="26">
        <f t="shared" si="12"/>
        <v>3.61683470560877</v>
      </c>
      <c r="R59" s="26">
        <f t="shared" si="12"/>
        <v>3.1109031448692051</v>
      </c>
      <c r="S59" s="26">
        <f t="shared" si="13"/>
        <v>3.0919439270083373</v>
      </c>
      <c r="T59" s="26">
        <f t="shared" si="13"/>
        <v>3.4645664070442832</v>
      </c>
      <c r="U59" s="26">
        <f t="shared" si="13"/>
        <v>4.5111667200804435</v>
      </c>
      <c r="V59" s="26">
        <f t="shared" si="13"/>
        <v>5.856827860068333</v>
      </c>
      <c r="W59" s="26">
        <f t="shared" si="13"/>
        <v>4.2625066134259395</v>
      </c>
    </row>
    <row r="60" spans="1:23" ht="15" customHeight="1" x14ac:dyDescent="0.15">
      <c r="A60" s="3" t="s">
        <v>132</v>
      </c>
      <c r="B60" s="26" t="e">
        <f t="shared" si="11"/>
        <v>#DIV/0!</v>
      </c>
      <c r="C60" s="26" t="e">
        <f t="shared" si="12"/>
        <v>#DIV/0!</v>
      </c>
      <c r="D60" s="26">
        <f t="shared" si="12"/>
        <v>2.6700646243604993</v>
      </c>
      <c r="E60" s="26">
        <f t="shared" si="12"/>
        <v>1.5454762059479714</v>
      </c>
      <c r="F60" s="26">
        <f t="shared" si="12"/>
        <v>1.0868337649281403</v>
      </c>
      <c r="G60" s="26">
        <f t="shared" si="12"/>
        <v>0.87746024618998841</v>
      </c>
      <c r="H60" s="26">
        <f t="shared" si="12"/>
        <v>1.017612597438597</v>
      </c>
      <c r="I60" s="26">
        <f t="shared" si="12"/>
        <v>0.69967214441419601</v>
      </c>
      <c r="J60" s="26">
        <f t="shared" si="12"/>
        <v>0.23319397768379943</v>
      </c>
      <c r="K60" s="26">
        <f t="shared" si="12"/>
        <v>0.44939208517089885</v>
      </c>
      <c r="L60" s="26">
        <f t="shared" si="12"/>
        <v>0.28834163042797595</v>
      </c>
      <c r="M60" s="26">
        <f t="shared" si="12"/>
        <v>0.12878515373664398</v>
      </c>
      <c r="N60" s="26">
        <f t="shared" si="12"/>
        <v>0.96212261285295431</v>
      </c>
      <c r="O60" s="26">
        <f t="shared" si="12"/>
        <v>6.368871241721942E-2</v>
      </c>
      <c r="P60" s="26">
        <f t="shared" si="12"/>
        <v>6.5187698620897447E-2</v>
      </c>
      <c r="Q60" s="26">
        <f t="shared" si="12"/>
        <v>0.21418302700816211</v>
      </c>
      <c r="R60" s="26">
        <f t="shared" si="12"/>
        <v>4.5842304846576733E-2</v>
      </c>
      <c r="S60" s="26">
        <f t="shared" si="13"/>
        <v>0.46865211171534932</v>
      </c>
      <c r="T60" s="26">
        <f t="shared" si="13"/>
        <v>0.13003220967822737</v>
      </c>
      <c r="U60" s="26">
        <f t="shared" si="13"/>
        <v>1.6175173114456061</v>
      </c>
      <c r="V60" s="26">
        <f t="shared" si="13"/>
        <v>0.24274777659312993</v>
      </c>
      <c r="W60" s="26">
        <f t="shared" si="13"/>
        <v>0.36574752404349309</v>
      </c>
    </row>
    <row r="61" spans="1:23" ht="15" customHeight="1" x14ac:dyDescent="0.15">
      <c r="A61" s="3" t="s">
        <v>133</v>
      </c>
      <c r="B61" s="26" t="e">
        <f t="shared" si="11"/>
        <v>#DIV/0!</v>
      </c>
      <c r="C61" s="26" t="e">
        <f t="shared" ref="C61:R67" si="14">+C25/C$32*100</f>
        <v>#DIV/0!</v>
      </c>
      <c r="D61" s="26">
        <f t="shared" si="14"/>
        <v>3.7838048912791772E-2</v>
      </c>
      <c r="E61" s="26">
        <f t="shared" si="14"/>
        <v>1.4769748954881192</v>
      </c>
      <c r="F61" s="26">
        <f t="shared" si="14"/>
        <v>1.4589829420722298</v>
      </c>
      <c r="G61" s="26">
        <f t="shared" si="14"/>
        <v>1.5868784197229944</v>
      </c>
      <c r="H61" s="26">
        <f t="shared" si="14"/>
        <v>1.5537967956980961E-2</v>
      </c>
      <c r="I61" s="26">
        <f t="shared" si="14"/>
        <v>1.3030553561918961E-2</v>
      </c>
      <c r="J61" s="26">
        <f t="shared" si="14"/>
        <v>2.2134358278982132E-2</v>
      </c>
      <c r="K61" s="26">
        <f t="shared" si="14"/>
        <v>4.4051313623741972</v>
      </c>
      <c r="L61" s="26">
        <f t="shared" si="14"/>
        <v>2.125159422376002E-2</v>
      </c>
      <c r="M61" s="26">
        <f t="shared" si="14"/>
        <v>1.3847865993187524E-2</v>
      </c>
      <c r="N61" s="26">
        <f t="shared" si="14"/>
        <v>1.6145434374917458E-2</v>
      </c>
      <c r="O61" s="26">
        <f t="shared" si="14"/>
        <v>0.15673879030553511</v>
      </c>
      <c r="P61" s="26">
        <f t="shared" si="14"/>
        <v>6.2572563197744013E-2</v>
      </c>
      <c r="Q61" s="26">
        <f t="shared" si="14"/>
        <v>1.4493039325420207E-2</v>
      </c>
      <c r="R61" s="26">
        <f t="shared" si="14"/>
        <v>1.5676643108155773E-2</v>
      </c>
      <c r="S61" s="26">
        <f t="shared" si="13"/>
        <v>9.931595145277387E-3</v>
      </c>
      <c r="T61" s="26">
        <f t="shared" si="13"/>
        <v>9.2090800055401826E-3</v>
      </c>
      <c r="U61" s="26">
        <f t="shared" si="13"/>
        <v>8.6804621200257913E-3</v>
      </c>
      <c r="V61" s="26">
        <f t="shared" si="13"/>
        <v>6.5763027861328788E-2</v>
      </c>
      <c r="W61" s="26">
        <f t="shared" si="13"/>
        <v>6.8556475197216388E-2</v>
      </c>
    </row>
    <row r="62" spans="1:23" ht="15" customHeight="1" x14ac:dyDescent="0.15">
      <c r="A62" s="3" t="s">
        <v>134</v>
      </c>
      <c r="B62" s="26" t="e">
        <f t="shared" si="11"/>
        <v>#DIV/0!</v>
      </c>
      <c r="C62" s="26" t="e">
        <f t="shared" si="14"/>
        <v>#DIV/0!</v>
      </c>
      <c r="D62" s="26">
        <f t="shared" si="14"/>
        <v>2.299705801602093</v>
      </c>
      <c r="E62" s="26">
        <f t="shared" si="14"/>
        <v>5.4794008707518351</v>
      </c>
      <c r="F62" s="26">
        <f t="shared" si="14"/>
        <v>8.677345639308875</v>
      </c>
      <c r="G62" s="26">
        <f t="shared" si="14"/>
        <v>7.5980072816004292</v>
      </c>
      <c r="H62" s="26">
        <f t="shared" si="14"/>
        <v>7.2821794423982666</v>
      </c>
      <c r="I62" s="26">
        <f t="shared" si="14"/>
        <v>3.0681467089450978</v>
      </c>
      <c r="J62" s="26">
        <f t="shared" si="14"/>
        <v>4.3955430256169441</v>
      </c>
      <c r="K62" s="26">
        <f t="shared" si="14"/>
        <v>3.9124514095929741</v>
      </c>
      <c r="L62" s="26">
        <f t="shared" si="14"/>
        <v>2.5333317087670193</v>
      </c>
      <c r="M62" s="26">
        <f t="shared" si="14"/>
        <v>4.1066353232041264</v>
      </c>
      <c r="N62" s="26">
        <f t="shared" si="14"/>
        <v>2.9417707810560239</v>
      </c>
      <c r="O62" s="26">
        <f t="shared" si="14"/>
        <v>6.5703659400711558</v>
      </c>
      <c r="P62" s="26">
        <f t="shared" si="14"/>
        <v>10.874577560285683</v>
      </c>
      <c r="Q62" s="26">
        <f t="shared" si="14"/>
        <v>6.8449493035674784</v>
      </c>
      <c r="R62" s="26">
        <f t="shared" si="14"/>
        <v>1.6513522490242676</v>
      </c>
      <c r="S62" s="26">
        <f t="shared" si="13"/>
        <v>1.5765811397419136</v>
      </c>
      <c r="T62" s="26">
        <f t="shared" si="13"/>
        <v>5.6241325046634785</v>
      </c>
      <c r="U62" s="26">
        <f t="shared" si="13"/>
        <v>6.1614961783397471</v>
      </c>
      <c r="V62" s="26">
        <f t="shared" si="13"/>
        <v>8.5925698190996123</v>
      </c>
      <c r="W62" s="26">
        <f t="shared" si="13"/>
        <v>4.10725882286809</v>
      </c>
    </row>
    <row r="63" spans="1:23" ht="15" customHeight="1" x14ac:dyDescent="0.15">
      <c r="A63" s="3" t="s">
        <v>135</v>
      </c>
      <c r="B63" s="26" t="e">
        <f t="shared" si="11"/>
        <v>#DIV/0!</v>
      </c>
      <c r="C63" s="26" t="e">
        <f t="shared" si="14"/>
        <v>#DIV/0!</v>
      </c>
      <c r="D63" s="26">
        <f t="shared" si="14"/>
        <v>8.032200482329177</v>
      </c>
      <c r="E63" s="26">
        <f t="shared" si="14"/>
        <v>2.8663601706846884</v>
      </c>
      <c r="F63" s="26">
        <f t="shared" si="14"/>
        <v>2.9709918791143859</v>
      </c>
      <c r="G63" s="26">
        <f t="shared" si="14"/>
        <v>2.7829838525933601</v>
      </c>
      <c r="H63" s="26">
        <f t="shared" si="14"/>
        <v>1.9030281634991999</v>
      </c>
      <c r="I63" s="26">
        <f t="shared" si="14"/>
        <v>3.3650375845742939</v>
      </c>
      <c r="J63" s="26">
        <f t="shared" si="14"/>
        <v>2.8747764004153087</v>
      </c>
      <c r="K63" s="26">
        <f t="shared" si="14"/>
        <v>2.3988419074423422</v>
      </c>
      <c r="L63" s="26">
        <f t="shared" si="14"/>
        <v>3.7959314247890492</v>
      </c>
      <c r="M63" s="26">
        <f t="shared" si="14"/>
        <v>3.1143512865849643</v>
      </c>
      <c r="N63" s="26">
        <f t="shared" si="14"/>
        <v>6.2730790564991148</v>
      </c>
      <c r="O63" s="26">
        <f t="shared" si="14"/>
        <v>4.2479626285064098</v>
      </c>
      <c r="P63" s="26">
        <f t="shared" si="14"/>
        <v>1.5339131306494416</v>
      </c>
      <c r="Q63" s="26">
        <f t="shared" si="14"/>
        <v>2.2780356346235422</v>
      </c>
      <c r="R63" s="26">
        <f t="shared" si="14"/>
        <v>2.7664524587983377</v>
      </c>
      <c r="S63" s="26">
        <f t="shared" si="13"/>
        <v>5.0976494297873964</v>
      </c>
      <c r="T63" s="26">
        <f t="shared" si="13"/>
        <v>2.7262192085200936</v>
      </c>
      <c r="U63" s="26">
        <f t="shared" si="13"/>
        <v>3.2006252710474294</v>
      </c>
      <c r="V63" s="26">
        <f t="shared" si="13"/>
        <v>4.5384983615415617</v>
      </c>
      <c r="W63" s="26">
        <f t="shared" si="13"/>
        <v>4.5544718905740353</v>
      </c>
    </row>
    <row r="64" spans="1:23" ht="15" customHeight="1" x14ac:dyDescent="0.15">
      <c r="A64" s="3" t="s">
        <v>136</v>
      </c>
      <c r="B64" s="26" t="e">
        <f t="shared" si="11"/>
        <v>#DIV/0!</v>
      </c>
      <c r="C64" s="26" t="e">
        <f t="shared" si="14"/>
        <v>#DIV/0!</v>
      </c>
      <c r="D64" s="26">
        <f t="shared" si="14"/>
        <v>2.6305617012955445</v>
      </c>
      <c r="E64" s="26">
        <f t="shared" si="14"/>
        <v>7.1983776290423895</v>
      </c>
      <c r="F64" s="26">
        <f t="shared" si="14"/>
        <v>1.8424257458274034</v>
      </c>
      <c r="G64" s="26">
        <f t="shared" si="14"/>
        <v>1.7393523798833261</v>
      </c>
      <c r="H64" s="26">
        <f t="shared" si="14"/>
        <v>2.3669918866946515</v>
      </c>
      <c r="I64" s="26">
        <f t="shared" si="14"/>
        <v>2.7976941406744271</v>
      </c>
      <c r="J64" s="26">
        <f t="shared" si="14"/>
        <v>1.1714864515592975</v>
      </c>
      <c r="K64" s="26">
        <f t="shared" si="14"/>
        <v>1.1210869652362823</v>
      </c>
      <c r="L64" s="26">
        <f t="shared" si="14"/>
        <v>0.7306014739539044</v>
      </c>
      <c r="M64" s="26">
        <f t="shared" si="14"/>
        <v>0.96192005728287977</v>
      </c>
      <c r="N64" s="26">
        <f t="shared" si="14"/>
        <v>1.32808579201775</v>
      </c>
      <c r="O64" s="26">
        <f t="shared" si="14"/>
        <v>1.167005646631311</v>
      </c>
      <c r="P64" s="26">
        <f t="shared" si="14"/>
        <v>1.0948700304935686</v>
      </c>
      <c r="Q64" s="26">
        <f t="shared" si="14"/>
        <v>0.96592273932315686</v>
      </c>
      <c r="R64" s="26">
        <f t="shared" si="14"/>
        <v>1.8419263902431107</v>
      </c>
      <c r="S64" s="26">
        <f t="shared" si="13"/>
        <v>1.8299162687076493</v>
      </c>
      <c r="T64" s="26">
        <f t="shared" si="13"/>
        <v>1.1017743318628275</v>
      </c>
      <c r="U64" s="26">
        <f t="shared" si="13"/>
        <v>1.2554031536466101</v>
      </c>
      <c r="V64" s="26">
        <f t="shared" si="13"/>
        <v>2.2526851181282086</v>
      </c>
      <c r="W64" s="26">
        <f t="shared" si="13"/>
        <v>3.8905164107592141</v>
      </c>
    </row>
    <row r="65" spans="1:23" ht="15" customHeight="1" x14ac:dyDescent="0.15">
      <c r="A65" s="3" t="s">
        <v>137</v>
      </c>
      <c r="B65" s="26" t="e">
        <f t="shared" si="11"/>
        <v>#DIV/0!</v>
      </c>
      <c r="C65" s="26" t="e">
        <f t="shared" si="14"/>
        <v>#DIV/0!</v>
      </c>
      <c r="D65" s="26">
        <f t="shared" si="14"/>
        <v>3.3025049091084662</v>
      </c>
      <c r="E65" s="26">
        <f t="shared" si="14"/>
        <v>3.4277730846708687</v>
      </c>
      <c r="F65" s="26">
        <f t="shared" si="14"/>
        <v>5.7065528921498485</v>
      </c>
      <c r="G65" s="26">
        <f t="shared" si="14"/>
        <v>4.9443790761895405</v>
      </c>
      <c r="H65" s="26">
        <f t="shared" si="14"/>
        <v>9.1145720035650317</v>
      </c>
      <c r="I65" s="26">
        <f t="shared" si="14"/>
        <v>6.7141641774308756</v>
      </c>
      <c r="J65" s="26">
        <f t="shared" si="14"/>
        <v>7.1272633658322464</v>
      </c>
      <c r="K65" s="26">
        <f t="shared" si="14"/>
        <v>9.309733517852731</v>
      </c>
      <c r="L65" s="26">
        <f t="shared" si="14"/>
        <v>11.382353866245866</v>
      </c>
      <c r="M65" s="26">
        <f t="shared" si="14"/>
        <v>3.9854833834051901</v>
      </c>
      <c r="N65" s="26">
        <f t="shared" si="14"/>
        <v>6.7487255342190755</v>
      </c>
      <c r="O65" s="26">
        <f t="shared" si="14"/>
        <v>15.249566950896687</v>
      </c>
      <c r="P65" s="26">
        <f t="shared" si="14"/>
        <v>26.796965789125288</v>
      </c>
      <c r="Q65" s="26">
        <f t="shared" si="14"/>
        <v>12.638514394106991</v>
      </c>
      <c r="R65" s="26">
        <f t="shared" si="14"/>
        <v>7.2207568255747816</v>
      </c>
      <c r="S65" s="26">
        <f t="shared" si="13"/>
        <v>6.3919746355005262</v>
      </c>
      <c r="T65" s="26">
        <f t="shared" si="13"/>
        <v>5.1976047551268794</v>
      </c>
      <c r="U65" s="26">
        <f t="shared" si="13"/>
        <v>6.1770168446103533</v>
      </c>
      <c r="V65" s="26">
        <f t="shared" si="13"/>
        <v>6.4776582443408861</v>
      </c>
      <c r="W65" s="26">
        <f t="shared" si="13"/>
        <v>11.056038068475688</v>
      </c>
    </row>
    <row r="66" spans="1:23" ht="15" customHeight="1" x14ac:dyDescent="0.15">
      <c r="A66" s="3" t="s">
        <v>183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>
        <f t="shared" si="14"/>
        <v>0.34668110620988407</v>
      </c>
      <c r="O66" s="26">
        <f t="shared" si="14"/>
        <v>0.26692150428269346</v>
      </c>
      <c r="P66" s="26">
        <f t="shared" si="14"/>
        <v>0.68647304857777491</v>
      </c>
      <c r="Q66" s="26">
        <f t="shared" si="14"/>
        <v>1.0951918885707965</v>
      </c>
      <c r="R66" s="26">
        <f t="shared" si="14"/>
        <v>0.81154339322523572</v>
      </c>
      <c r="S66" s="26">
        <f t="shared" si="13"/>
        <v>0.30589313047454353</v>
      </c>
      <c r="T66" s="26">
        <f t="shared" si="13"/>
        <v>0</v>
      </c>
      <c r="U66" s="26">
        <f t="shared" si="13"/>
        <v>0</v>
      </c>
      <c r="V66" s="26">
        <f t="shared" si="13"/>
        <v>0</v>
      </c>
      <c r="W66" s="26">
        <f t="shared" si="13"/>
        <v>0</v>
      </c>
    </row>
    <row r="67" spans="1:23" ht="15" customHeight="1" x14ac:dyDescent="0.15">
      <c r="A67" s="3" t="s">
        <v>184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>
        <f t="shared" si="14"/>
        <v>2.1659314826065135</v>
      </c>
      <c r="O67" s="26">
        <f t="shared" si="14"/>
        <v>4.1155571474285066</v>
      </c>
      <c r="P67" s="26">
        <f t="shared" si="14"/>
        <v>7.4258949619960894</v>
      </c>
      <c r="Q67" s="26">
        <f t="shared" si="14"/>
        <v>7.0676383209102065</v>
      </c>
      <c r="R67" s="26">
        <f t="shared" si="14"/>
        <v>5.926246144674038</v>
      </c>
      <c r="S67" s="26">
        <f t="shared" si="13"/>
        <v>5.4742952440768962</v>
      </c>
      <c r="T67" s="26">
        <f t="shared" si="13"/>
        <v>4.6045400027700909</v>
      </c>
      <c r="U67" s="26">
        <f t="shared" si="13"/>
        <v>4.0659284570200809</v>
      </c>
      <c r="V67" s="26">
        <f t="shared" si="13"/>
        <v>4.9788092343347676</v>
      </c>
      <c r="W67" s="26">
        <f t="shared" si="13"/>
        <v>7.3866989139151578</v>
      </c>
    </row>
    <row r="68" spans="1:23" ht="15" customHeight="1" x14ac:dyDescent="0.15">
      <c r="A68" s="3" t="s">
        <v>0</v>
      </c>
      <c r="B68" s="27" t="e">
        <f t="shared" ref="B68:P68" si="15">SUM(B40:B65)-B52-B53</f>
        <v>#DIV/0!</v>
      </c>
      <c r="C68" s="27" t="e">
        <f t="shared" si="15"/>
        <v>#DIV/0!</v>
      </c>
      <c r="D68" s="27">
        <f t="shared" si="15"/>
        <v>100</v>
      </c>
      <c r="E68" s="27">
        <f t="shared" si="15"/>
        <v>100</v>
      </c>
      <c r="F68" s="27">
        <f t="shared" si="15"/>
        <v>99.999999999999972</v>
      </c>
      <c r="G68" s="27">
        <f t="shared" si="15"/>
        <v>100</v>
      </c>
      <c r="H68" s="27">
        <f t="shared" si="15"/>
        <v>100.00000000000001</v>
      </c>
      <c r="I68" s="27">
        <f t="shared" si="15"/>
        <v>100</v>
      </c>
      <c r="J68" s="27">
        <f t="shared" si="15"/>
        <v>99.999999999999986</v>
      </c>
      <c r="K68" s="27">
        <f t="shared" si="15"/>
        <v>99.999999999999986</v>
      </c>
      <c r="L68" s="27">
        <f t="shared" si="15"/>
        <v>100.00000000000003</v>
      </c>
      <c r="M68" s="27">
        <f t="shared" si="15"/>
        <v>99.999999999999957</v>
      </c>
      <c r="N68" s="27">
        <f t="shared" si="15"/>
        <v>100</v>
      </c>
      <c r="O68" s="27">
        <f t="shared" si="15"/>
        <v>100.00000000000003</v>
      </c>
      <c r="P68" s="27">
        <f t="shared" si="15"/>
        <v>100.00000000000001</v>
      </c>
      <c r="Q68" s="27">
        <f t="shared" ref="Q68:W68" si="16">SUM(Q40:Q65)-Q52-Q53</f>
        <v>100</v>
      </c>
      <c r="R68" s="27">
        <f t="shared" si="16"/>
        <v>99.999999999999972</v>
      </c>
      <c r="S68" s="27">
        <f t="shared" si="16"/>
        <v>100</v>
      </c>
      <c r="T68" s="27">
        <f t="shared" si="16"/>
        <v>100</v>
      </c>
      <c r="U68" s="27">
        <f t="shared" si="16"/>
        <v>100</v>
      </c>
      <c r="V68" s="27">
        <f t="shared" si="16"/>
        <v>100</v>
      </c>
      <c r="W68" s="27">
        <f t="shared" si="16"/>
        <v>100</v>
      </c>
    </row>
    <row r="69" spans="1:23" ht="15" customHeight="1" x14ac:dyDescent="0.15">
      <c r="A69" s="3" t="s">
        <v>1</v>
      </c>
      <c r="B69" s="26" t="e">
        <f>+B33/$B$32*100</f>
        <v>#DIV/0!</v>
      </c>
      <c r="C69" s="26" t="e">
        <f t="shared" ref="C69:T72" si="17">+C33/C$32*100</f>
        <v>#DIV/0!</v>
      </c>
      <c r="D69" s="26">
        <f t="shared" si="17"/>
        <v>56.171854969482858</v>
      </c>
      <c r="E69" s="26">
        <f t="shared" si="17"/>
        <v>54.002696731431541</v>
      </c>
      <c r="F69" s="26">
        <f t="shared" si="17"/>
        <v>53.513726023445798</v>
      </c>
      <c r="G69" s="26">
        <f t="shared" si="17"/>
        <v>64.629081367775612</v>
      </c>
      <c r="H69" s="26">
        <f t="shared" si="17"/>
        <v>62.228877997118637</v>
      </c>
      <c r="I69" s="26">
        <f t="shared" si="17"/>
        <v>70.751482311194991</v>
      </c>
      <c r="J69" s="26">
        <f t="shared" si="17"/>
        <v>72.868078203071491</v>
      </c>
      <c r="K69" s="26">
        <f t="shared" si="17"/>
        <v>67.036154194555479</v>
      </c>
      <c r="L69" s="26">
        <f t="shared" si="17"/>
        <v>65.397304221104989</v>
      </c>
      <c r="M69" s="26">
        <f t="shared" si="17"/>
        <v>80.00077683150694</v>
      </c>
      <c r="N69" s="26">
        <f t="shared" si="17"/>
        <v>75.148181409968572</v>
      </c>
      <c r="O69" s="26">
        <f t="shared" si="17"/>
        <v>62.845488762759857</v>
      </c>
      <c r="P69" s="26">
        <f t="shared" si="17"/>
        <v>51.289670378524512</v>
      </c>
      <c r="Q69" s="26">
        <f t="shared" si="17"/>
        <v>69.773434003371733</v>
      </c>
      <c r="R69" s="26">
        <f t="shared" si="17"/>
        <v>79.03078758109001</v>
      </c>
      <c r="S69" s="26">
        <f t="shared" si="17"/>
        <v>77.724544427799088</v>
      </c>
      <c r="T69" s="26">
        <f t="shared" si="17"/>
        <v>77.661166267360954</v>
      </c>
      <c r="U69" s="26">
        <f t="shared" ref="U69:W72" si="18">+U33/U$32*100</f>
        <v>72.282485848242601</v>
      </c>
      <c r="V69" s="26">
        <f t="shared" si="18"/>
        <v>56.373327940765051</v>
      </c>
      <c r="W69" s="26">
        <f t="shared" si="18"/>
        <v>62.568672995782379</v>
      </c>
    </row>
    <row r="70" spans="1:23" ht="15" customHeight="1" x14ac:dyDescent="0.15">
      <c r="A70" s="3" t="s">
        <v>172</v>
      </c>
      <c r="B70" s="26" t="e">
        <f>+B34/$B$32*100</f>
        <v>#DIV/0!</v>
      </c>
      <c r="C70" s="26" t="e">
        <f t="shared" si="17"/>
        <v>#DIV/0!</v>
      </c>
      <c r="D70" s="26">
        <f t="shared" si="17"/>
        <v>43.828145030517142</v>
      </c>
      <c r="E70" s="26">
        <f t="shared" si="17"/>
        <v>45.997303268568459</v>
      </c>
      <c r="F70" s="26">
        <f t="shared" si="17"/>
        <v>46.486273976554202</v>
      </c>
      <c r="G70" s="26">
        <f t="shared" si="17"/>
        <v>35.370918632224388</v>
      </c>
      <c r="H70" s="26">
        <f t="shared" si="17"/>
        <v>37.771122002881363</v>
      </c>
      <c r="I70" s="26">
        <f t="shared" si="17"/>
        <v>29.248517688805002</v>
      </c>
      <c r="J70" s="26">
        <f t="shared" si="17"/>
        <v>27.131921796928498</v>
      </c>
      <c r="K70" s="26">
        <f t="shared" si="17"/>
        <v>32.963845805444521</v>
      </c>
      <c r="L70" s="26">
        <f t="shared" si="17"/>
        <v>34.602695778895018</v>
      </c>
      <c r="M70" s="26">
        <f t="shared" si="17"/>
        <v>19.999223168493067</v>
      </c>
      <c r="N70" s="26">
        <f t="shared" si="17"/>
        <v>24.851818590031431</v>
      </c>
      <c r="O70" s="26">
        <f t="shared" si="17"/>
        <v>37.154511237240143</v>
      </c>
      <c r="P70" s="26">
        <f t="shared" si="17"/>
        <v>48.710329621475488</v>
      </c>
      <c r="Q70" s="26">
        <f t="shared" si="17"/>
        <v>30.226565996628267</v>
      </c>
      <c r="R70" s="26">
        <f t="shared" si="17"/>
        <v>20.96921241890999</v>
      </c>
      <c r="S70" s="26">
        <f t="shared" si="17"/>
        <v>22.275455572200908</v>
      </c>
      <c r="T70" s="26">
        <f t="shared" si="17"/>
        <v>22.338833732639042</v>
      </c>
      <c r="U70" s="26">
        <f t="shared" si="18"/>
        <v>27.717514151757396</v>
      </c>
      <c r="V70" s="26">
        <f t="shared" si="18"/>
        <v>43.626672059234949</v>
      </c>
      <c r="W70" s="26">
        <f t="shared" si="18"/>
        <v>37.431327004217621</v>
      </c>
    </row>
    <row r="71" spans="1:23" ht="15" customHeight="1" x14ac:dyDescent="0.15">
      <c r="A71" s="3" t="s">
        <v>12</v>
      </c>
      <c r="B71" s="26" t="e">
        <f>+B35/$B$32*100</f>
        <v>#DIV/0!</v>
      </c>
      <c r="C71" s="26" t="e">
        <f t="shared" si="17"/>
        <v>#DIV/0!</v>
      </c>
      <c r="D71" s="26">
        <f t="shared" si="17"/>
        <v>41.2030925491433</v>
      </c>
      <c r="E71" s="26">
        <f t="shared" si="17"/>
        <v>45.693948058136762</v>
      </c>
      <c r="F71" s="26">
        <f t="shared" si="17"/>
        <v>44.101697258550374</v>
      </c>
      <c r="G71" s="26">
        <f t="shared" si="17"/>
        <v>50.801423713910211</v>
      </c>
      <c r="H71" s="26">
        <f t="shared" si="17"/>
        <v>44.807801551559329</v>
      </c>
      <c r="I71" s="26">
        <f t="shared" si="17"/>
        <v>37.690258941102925</v>
      </c>
      <c r="J71" s="26">
        <f t="shared" si="17"/>
        <v>39.320359421115022</v>
      </c>
      <c r="K71" s="26">
        <f t="shared" si="17"/>
        <v>39.749361152444493</v>
      </c>
      <c r="L71" s="26">
        <f t="shared" si="17"/>
        <v>34.706601906919715</v>
      </c>
      <c r="M71" s="26">
        <f t="shared" si="17"/>
        <v>42.362141960891599</v>
      </c>
      <c r="N71" s="26">
        <f t="shared" si="17"/>
        <v>46.912755223328666</v>
      </c>
      <c r="O71" s="26">
        <f t="shared" si="17"/>
        <v>45.129753336596394</v>
      </c>
      <c r="P71" s="26">
        <f t="shared" si="17"/>
        <v>40.37540268999367</v>
      </c>
      <c r="Q71" s="26">
        <f t="shared" si="17"/>
        <v>45.797091608420708</v>
      </c>
      <c r="R71" s="26">
        <f t="shared" si="17"/>
        <v>48.032323971289578</v>
      </c>
      <c r="S71" s="26">
        <f t="shared" si="17"/>
        <v>48.485133792490842</v>
      </c>
      <c r="T71" s="26">
        <f t="shared" si="17"/>
        <v>52.34091130108829</v>
      </c>
      <c r="U71" s="26">
        <f t="shared" si="18"/>
        <v>52.185375782413459</v>
      </c>
      <c r="V71" s="26">
        <f t="shared" si="18"/>
        <v>44.854824005806876</v>
      </c>
      <c r="W71" s="26">
        <f t="shared" si="18"/>
        <v>43.9007758717364</v>
      </c>
    </row>
    <row r="72" spans="1:23" ht="15" customHeight="1" x14ac:dyDescent="0.15">
      <c r="A72" s="3" t="s">
        <v>11</v>
      </c>
      <c r="B72" s="26" t="e">
        <f>+B36/$B$32*100</f>
        <v>#DIV/0!</v>
      </c>
      <c r="C72" s="26" t="e">
        <f t="shared" si="17"/>
        <v>#DIV/0!</v>
      </c>
      <c r="D72" s="26">
        <f t="shared" si="17"/>
        <v>58.796907450856693</v>
      </c>
      <c r="E72" s="26">
        <f t="shared" si="17"/>
        <v>54.306051941863231</v>
      </c>
      <c r="F72" s="26">
        <f t="shared" si="17"/>
        <v>55.898302741449633</v>
      </c>
      <c r="G72" s="26">
        <f t="shared" si="17"/>
        <v>49.198576286089789</v>
      </c>
      <c r="H72" s="26">
        <f t="shared" si="17"/>
        <v>55.192198448440678</v>
      </c>
      <c r="I72" s="26">
        <f t="shared" si="17"/>
        <v>62.309741058897075</v>
      </c>
      <c r="J72" s="26">
        <f t="shared" si="17"/>
        <v>60.679640578884971</v>
      </c>
      <c r="K72" s="26">
        <f t="shared" si="17"/>
        <v>60.250638847555507</v>
      </c>
      <c r="L72" s="26">
        <f t="shared" si="17"/>
        <v>65.293398093080285</v>
      </c>
      <c r="M72" s="26">
        <f t="shared" si="17"/>
        <v>57.637858039108401</v>
      </c>
      <c r="N72" s="26">
        <f t="shared" si="17"/>
        <v>53.087244776671341</v>
      </c>
      <c r="O72" s="26">
        <f t="shared" si="17"/>
        <v>54.870246663403599</v>
      </c>
      <c r="P72" s="26">
        <f t="shared" si="17"/>
        <v>59.624597310006322</v>
      </c>
      <c r="Q72" s="26">
        <f t="shared" si="17"/>
        <v>54.202908391579285</v>
      </c>
      <c r="R72" s="26">
        <f t="shared" si="17"/>
        <v>51.967676028710429</v>
      </c>
      <c r="S72" s="26">
        <f t="shared" si="17"/>
        <v>51.514866207509158</v>
      </c>
      <c r="T72" s="26">
        <f t="shared" si="17"/>
        <v>47.659088698911702</v>
      </c>
      <c r="U72" s="26">
        <f t="shared" si="18"/>
        <v>47.814624217586548</v>
      </c>
      <c r="V72" s="26">
        <f t="shared" si="18"/>
        <v>55.145175994193131</v>
      </c>
      <c r="W72" s="26">
        <f t="shared" si="18"/>
        <v>56.0992241282636</v>
      </c>
    </row>
    <row r="73" spans="1:23" ht="15" customHeight="1" x14ac:dyDescent="0.15"/>
    <row r="74" spans="1:23" ht="15" customHeight="1" x14ac:dyDescent="0.15"/>
    <row r="75" spans="1:23" ht="15" customHeight="1" x14ac:dyDescent="0.15"/>
    <row r="76" spans="1:23" ht="15" customHeight="1" x14ac:dyDescent="0.15"/>
    <row r="77" spans="1:23" ht="15" customHeight="1" x14ac:dyDescent="0.15"/>
    <row r="78" spans="1:23" ht="15" customHeight="1" x14ac:dyDescent="0.15"/>
    <row r="79" spans="1:23" ht="15" customHeight="1" x14ac:dyDescent="0.15"/>
    <row r="80" spans="1:23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  <row r="476" ht="15" customHeight="1" x14ac:dyDescent="0.15"/>
    <row r="477" ht="15" customHeight="1" x14ac:dyDescent="0.15"/>
    <row r="478" ht="15" customHeight="1" x14ac:dyDescent="0.15"/>
    <row r="479" ht="15" customHeight="1" x14ac:dyDescent="0.15"/>
    <row r="480" ht="15" customHeight="1" x14ac:dyDescent="0.15"/>
    <row r="481" ht="15" customHeight="1" x14ac:dyDescent="0.15"/>
    <row r="482" ht="15" customHeight="1" x14ac:dyDescent="0.15"/>
    <row r="483" ht="15" customHeight="1" x14ac:dyDescent="0.15"/>
    <row r="484" ht="15" customHeight="1" x14ac:dyDescent="0.15"/>
    <row r="485" ht="15" customHeight="1" x14ac:dyDescent="0.15"/>
    <row r="486" ht="15" customHeight="1" x14ac:dyDescent="0.15"/>
    <row r="487" ht="15" customHeight="1" x14ac:dyDescent="0.15"/>
    <row r="488" ht="15" customHeight="1" x14ac:dyDescent="0.15"/>
    <row r="489" ht="15" customHeight="1" x14ac:dyDescent="0.15"/>
    <row r="490" ht="15" customHeight="1" x14ac:dyDescent="0.15"/>
    <row r="491" ht="15" customHeight="1" x14ac:dyDescent="0.15"/>
    <row r="492" ht="15" customHeight="1" x14ac:dyDescent="0.15"/>
    <row r="493" ht="15" customHeight="1" x14ac:dyDescent="0.15"/>
    <row r="494" ht="15" customHeight="1" x14ac:dyDescent="0.15"/>
    <row r="495" ht="15" customHeight="1" x14ac:dyDescent="0.15"/>
    <row r="496" ht="15" customHeight="1" x14ac:dyDescent="0.15"/>
    <row r="497" ht="15" customHeight="1" x14ac:dyDescent="0.15"/>
    <row r="498" ht="15" customHeight="1" x14ac:dyDescent="0.15"/>
    <row r="499" ht="15" customHeight="1" x14ac:dyDescent="0.15"/>
    <row r="500" ht="15" customHeight="1" x14ac:dyDescent="0.15"/>
    <row r="501" ht="15" customHeight="1" x14ac:dyDescent="0.15"/>
    <row r="502" ht="15" customHeight="1" x14ac:dyDescent="0.15"/>
    <row r="503" ht="15" customHeight="1" x14ac:dyDescent="0.15"/>
    <row r="504" ht="15" customHeight="1" x14ac:dyDescent="0.15"/>
    <row r="505" ht="15" customHeight="1" x14ac:dyDescent="0.15"/>
    <row r="506" ht="15" customHeight="1" x14ac:dyDescent="0.15"/>
    <row r="507" ht="15" customHeight="1" x14ac:dyDescent="0.15"/>
    <row r="508" ht="15" customHeight="1" x14ac:dyDescent="0.15"/>
    <row r="509" ht="15" customHeight="1" x14ac:dyDescent="0.15"/>
    <row r="510" ht="15" customHeight="1" x14ac:dyDescent="0.15"/>
    <row r="511" ht="15" customHeight="1" x14ac:dyDescent="0.15"/>
    <row r="512" ht="15" customHeight="1" x14ac:dyDescent="0.15"/>
    <row r="513" ht="15" customHeight="1" x14ac:dyDescent="0.15"/>
    <row r="514" ht="15" customHeight="1" x14ac:dyDescent="0.15"/>
    <row r="515" ht="15" customHeight="1" x14ac:dyDescent="0.15"/>
    <row r="516" ht="15" customHeight="1" x14ac:dyDescent="0.15"/>
    <row r="517" ht="15" customHeight="1" x14ac:dyDescent="0.15"/>
    <row r="518" ht="15" customHeight="1" x14ac:dyDescent="0.15"/>
    <row r="519" ht="15" customHeight="1" x14ac:dyDescent="0.15"/>
    <row r="520" ht="15" customHeight="1" x14ac:dyDescent="0.15"/>
    <row r="521" ht="15" customHeight="1" x14ac:dyDescent="0.15"/>
    <row r="522" ht="15" customHeight="1" x14ac:dyDescent="0.15"/>
    <row r="523" ht="15" customHeight="1" x14ac:dyDescent="0.15"/>
    <row r="524" ht="15" customHeight="1" x14ac:dyDescent="0.15"/>
    <row r="525" ht="15" customHeight="1" x14ac:dyDescent="0.15"/>
    <row r="526" ht="15" customHeight="1" x14ac:dyDescent="0.15"/>
    <row r="527" ht="15" customHeight="1" x14ac:dyDescent="0.15"/>
    <row r="528" ht="15" customHeight="1" x14ac:dyDescent="0.15"/>
    <row r="529" ht="15" customHeight="1" x14ac:dyDescent="0.15"/>
    <row r="530" ht="15" customHeight="1" x14ac:dyDescent="0.15"/>
    <row r="531" ht="15" customHeight="1" x14ac:dyDescent="0.15"/>
    <row r="532" ht="15" customHeight="1" x14ac:dyDescent="0.15"/>
    <row r="533" ht="15" customHeight="1" x14ac:dyDescent="0.15"/>
    <row r="534" ht="15" customHeight="1" x14ac:dyDescent="0.15"/>
    <row r="535" ht="15" customHeight="1" x14ac:dyDescent="0.15"/>
    <row r="536" ht="15" customHeight="1" x14ac:dyDescent="0.15"/>
    <row r="537" ht="15" customHeight="1" x14ac:dyDescent="0.15"/>
    <row r="538" ht="15" customHeight="1" x14ac:dyDescent="0.15"/>
    <row r="539" ht="15" customHeight="1" x14ac:dyDescent="0.15"/>
    <row r="540" ht="15" customHeight="1" x14ac:dyDescent="0.15"/>
    <row r="541" ht="15" customHeight="1" x14ac:dyDescent="0.15"/>
    <row r="542" ht="15" customHeight="1" x14ac:dyDescent="0.15"/>
    <row r="543" ht="15" customHeight="1" x14ac:dyDescent="0.15"/>
    <row r="544" ht="15" customHeight="1" x14ac:dyDescent="0.15"/>
    <row r="545" ht="15" customHeight="1" x14ac:dyDescent="0.15"/>
    <row r="546" ht="15" customHeight="1" x14ac:dyDescent="0.15"/>
    <row r="547" ht="15" customHeight="1" x14ac:dyDescent="0.15"/>
    <row r="548" ht="15" customHeight="1" x14ac:dyDescent="0.15"/>
    <row r="549" ht="15" customHeight="1" x14ac:dyDescent="0.15"/>
    <row r="550" ht="15" customHeight="1" x14ac:dyDescent="0.15"/>
    <row r="551" ht="15" customHeight="1" x14ac:dyDescent="0.15"/>
    <row r="552" ht="15" customHeight="1" x14ac:dyDescent="0.15"/>
    <row r="553" ht="15" customHeight="1" x14ac:dyDescent="0.15"/>
    <row r="554" ht="15" customHeight="1" x14ac:dyDescent="0.15"/>
  </sheetData>
  <phoneticPr fontId="2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556"/>
  <sheetViews>
    <sheetView view="pageBreakPreview" zoomScaleNormal="100" zoomScaleSheetLayoutView="100" workbookViewId="0">
      <pane xSplit="1" ySplit="3" topLeftCell="B4" activePane="bottomRight" state="frozen"/>
      <selection pane="topRight" activeCell="B1" sqref="B1"/>
      <selection pane="bottomLeft" activeCell="A2" sqref="A2"/>
      <selection pane="bottomRight" sqref="A1:XFD1048576"/>
    </sheetView>
  </sheetViews>
  <sheetFormatPr defaultColWidth="9" defaultRowHeight="12" x14ac:dyDescent="0.15"/>
  <cols>
    <col min="1" max="1" width="24.77734375" style="1" customWidth="1"/>
    <col min="2" max="3" width="8.6640625" style="1" hidden="1" customWidth="1"/>
    <col min="4" max="9" width="8.6640625" style="1" customWidth="1"/>
    <col min="10" max="11" width="8.6640625" style="6" customWidth="1"/>
    <col min="12" max="12" width="8.6640625" style="1" customWidth="1"/>
    <col min="13" max="13" width="8.6640625" style="66" customWidth="1"/>
    <col min="14" max="21" width="8.6640625" style="1" customWidth="1"/>
    <col min="22" max="26" width="8.6640625" style="123" customWidth="1"/>
    <col min="27" max="35" width="8.6640625" style="1" customWidth="1"/>
    <col min="36" max="16384" width="9" style="1"/>
  </cols>
  <sheetData>
    <row r="1" spans="1:26" ht="15" customHeight="1" x14ac:dyDescent="0.2">
      <c r="A1" s="28" t="s">
        <v>95</v>
      </c>
      <c r="L1" s="29" t="str">
        <f>旧栃木市２!$M$1</f>
        <v>栃木市</v>
      </c>
      <c r="V1" s="115"/>
      <c r="Y1" s="29" t="str">
        <f>旧栃木市２!$M$1</f>
        <v>栃木市</v>
      </c>
      <c r="Z1" s="115"/>
    </row>
    <row r="2" spans="1:26" ht="15" customHeight="1" x14ac:dyDescent="0.15">
      <c r="M2" s="22" t="s">
        <v>169</v>
      </c>
      <c r="R2" s="43" t="s">
        <v>277</v>
      </c>
      <c r="S2" s="43"/>
      <c r="T2" s="43"/>
      <c r="V2" s="116"/>
      <c r="W2" s="22"/>
      <c r="X2" s="116"/>
      <c r="Y2" s="147"/>
      <c r="Z2" s="147" t="s">
        <v>169</v>
      </c>
    </row>
    <row r="3" spans="1:26" ht="15" customHeight="1" x14ac:dyDescent="0.15">
      <c r="A3" s="2"/>
      <c r="B3" s="2" t="s">
        <v>10</v>
      </c>
      <c r="C3" s="2" t="s">
        <v>9</v>
      </c>
      <c r="D3" s="78" t="s">
        <v>8</v>
      </c>
      <c r="E3" s="78" t="s">
        <v>7</v>
      </c>
      <c r="F3" s="78" t="s">
        <v>6</v>
      </c>
      <c r="G3" s="78" t="s">
        <v>5</v>
      </c>
      <c r="H3" s="78" t="s">
        <v>4</v>
      </c>
      <c r="I3" s="78" t="s">
        <v>3</v>
      </c>
      <c r="J3" s="79" t="s">
        <v>165</v>
      </c>
      <c r="K3" s="79" t="s">
        <v>166</v>
      </c>
      <c r="L3" s="78" t="s">
        <v>167</v>
      </c>
      <c r="M3" s="78" t="s">
        <v>175</v>
      </c>
      <c r="N3" s="78" t="s">
        <v>182</v>
      </c>
      <c r="O3" s="78" t="s">
        <v>186</v>
      </c>
      <c r="P3" s="78" t="s">
        <v>187</v>
      </c>
      <c r="Q3" s="78" t="s">
        <v>188</v>
      </c>
      <c r="R3" s="78" t="s">
        <v>193</v>
      </c>
      <c r="S3" s="78" t="s">
        <v>196</v>
      </c>
      <c r="T3" s="78" t="s">
        <v>197</v>
      </c>
      <c r="U3" s="78" t="s">
        <v>204</v>
      </c>
      <c r="V3" s="78" t="s">
        <v>271</v>
      </c>
      <c r="W3" s="78" t="s">
        <v>274</v>
      </c>
      <c r="X3" s="117" t="s">
        <v>275</v>
      </c>
      <c r="Y3" s="117" t="s">
        <v>289</v>
      </c>
      <c r="Z3" s="117" t="s">
        <v>290</v>
      </c>
    </row>
    <row r="4" spans="1:26" ht="15" customHeight="1" x14ac:dyDescent="0.15">
      <c r="A4" s="3" t="s">
        <v>318</v>
      </c>
      <c r="B4" s="15"/>
      <c r="C4" s="15"/>
      <c r="D4" s="80">
        <v>18585722</v>
      </c>
      <c r="E4" s="80">
        <v>19857236</v>
      </c>
      <c r="F4" s="80">
        <v>19438350</v>
      </c>
      <c r="G4" s="80">
        <v>18600440</v>
      </c>
      <c r="H4" s="80">
        <v>19249356</v>
      </c>
      <c r="I4" s="80">
        <v>19819324</v>
      </c>
      <c r="J4" s="80">
        <v>20487275</v>
      </c>
      <c r="K4" s="80">
        <v>19763009</v>
      </c>
      <c r="L4" s="80">
        <v>19580317</v>
      </c>
      <c r="M4" s="80">
        <v>19097708</v>
      </c>
      <c r="N4" s="80">
        <v>19146222</v>
      </c>
      <c r="O4" s="80">
        <v>19063226</v>
      </c>
      <c r="P4" s="80">
        <v>18457887</v>
      </c>
      <c r="Q4" s="80">
        <v>18158286</v>
      </c>
      <c r="R4" s="80">
        <v>18443624</v>
      </c>
      <c r="S4" s="80">
        <v>18623207</v>
      </c>
      <c r="T4" s="80">
        <v>20004982</v>
      </c>
      <c r="U4" s="80">
        <v>20202545</v>
      </c>
      <c r="V4" s="80">
        <v>19498696</v>
      </c>
      <c r="W4" s="80">
        <v>19111292</v>
      </c>
      <c r="X4" s="118">
        <v>19328398</v>
      </c>
      <c r="Y4" s="118">
        <v>18865142</v>
      </c>
      <c r="Z4" s="118">
        <v>19558893</v>
      </c>
    </row>
    <row r="5" spans="1:26" ht="15" customHeight="1" x14ac:dyDescent="0.15">
      <c r="A5" s="3" t="s">
        <v>319</v>
      </c>
      <c r="B5" s="15"/>
      <c r="C5" s="15"/>
      <c r="D5" s="80">
        <v>1086437</v>
      </c>
      <c r="E5" s="80">
        <v>1158190</v>
      </c>
      <c r="F5" s="80">
        <v>1263932</v>
      </c>
      <c r="G5" s="80">
        <v>1270155</v>
      </c>
      <c r="H5" s="80">
        <v>1304692</v>
      </c>
      <c r="I5" s="80">
        <v>1340305</v>
      </c>
      <c r="J5" s="80">
        <v>844997</v>
      </c>
      <c r="K5" s="80">
        <v>584574</v>
      </c>
      <c r="L5" s="80">
        <v>603382</v>
      </c>
      <c r="M5" s="80">
        <v>623260</v>
      </c>
      <c r="N5" s="80">
        <v>627076</v>
      </c>
      <c r="O5" s="80">
        <v>633994</v>
      </c>
      <c r="P5" s="80">
        <v>673015</v>
      </c>
      <c r="Q5" s="80">
        <v>983329</v>
      </c>
      <c r="R5" s="80">
        <v>1239390</v>
      </c>
      <c r="S5" s="80">
        <v>1812926</v>
      </c>
      <c r="T5" s="80">
        <v>715534</v>
      </c>
      <c r="U5" s="80">
        <v>693766</v>
      </c>
      <c r="V5" s="80">
        <v>640371</v>
      </c>
      <c r="W5" s="80">
        <v>629574</v>
      </c>
      <c r="X5" s="118">
        <v>587837</v>
      </c>
      <c r="Y5" s="118">
        <v>545715</v>
      </c>
      <c r="Z5" s="118">
        <v>521309</v>
      </c>
    </row>
    <row r="6" spans="1:26" ht="15" customHeight="1" x14ac:dyDescent="0.15">
      <c r="A6" s="3" t="s">
        <v>320</v>
      </c>
      <c r="B6" s="15"/>
      <c r="C6" s="15"/>
      <c r="D6" s="80">
        <v>710576</v>
      </c>
      <c r="E6" s="80">
        <v>503497</v>
      </c>
      <c r="F6" s="80">
        <v>532090</v>
      </c>
      <c r="G6" s="80">
        <v>695432</v>
      </c>
      <c r="H6" s="80">
        <v>487965</v>
      </c>
      <c r="I6" s="80">
        <v>269098</v>
      </c>
      <c r="J6" s="80">
        <v>211271</v>
      </c>
      <c r="K6" s="80">
        <v>168891</v>
      </c>
      <c r="L6" s="80">
        <v>158743</v>
      </c>
      <c r="M6" s="80">
        <v>667361</v>
      </c>
      <c r="N6" s="80">
        <v>668838</v>
      </c>
      <c r="O6" s="80">
        <v>209703</v>
      </c>
      <c r="P6" s="80">
        <v>143789</v>
      </c>
      <c r="Q6" s="80">
        <v>142220</v>
      </c>
      <c r="R6" s="80">
        <v>82204</v>
      </c>
      <c r="S6" s="80">
        <v>55828</v>
      </c>
      <c r="T6" s="80">
        <v>73910</v>
      </c>
      <c r="U6" s="80">
        <v>74179</v>
      </c>
      <c r="V6" s="80">
        <v>59943</v>
      </c>
      <c r="W6" s="80">
        <v>51279</v>
      </c>
      <c r="X6" s="118">
        <v>39885</v>
      </c>
      <c r="Y6" s="118">
        <v>35105</v>
      </c>
      <c r="Z6" s="118">
        <v>32649</v>
      </c>
    </row>
    <row r="7" spans="1:26" ht="15" customHeight="1" x14ac:dyDescent="0.15">
      <c r="A7" s="3" t="s">
        <v>321</v>
      </c>
      <c r="B7" s="15"/>
      <c r="C7" s="15"/>
      <c r="D7" s="80">
        <v>0</v>
      </c>
      <c r="E7" s="80">
        <v>0</v>
      </c>
      <c r="F7" s="80">
        <v>0</v>
      </c>
      <c r="G7" s="80">
        <v>0</v>
      </c>
      <c r="H7" s="80">
        <v>0</v>
      </c>
      <c r="I7" s="80">
        <v>0</v>
      </c>
      <c r="J7" s="80">
        <v>0</v>
      </c>
      <c r="K7" s="80">
        <v>0</v>
      </c>
      <c r="L7" s="80">
        <v>0</v>
      </c>
      <c r="M7" s="80">
        <v>0</v>
      </c>
      <c r="N7" s="80">
        <v>0</v>
      </c>
      <c r="O7" s="80">
        <v>0</v>
      </c>
      <c r="P7" s="80">
        <v>0</v>
      </c>
      <c r="Q7" s="80">
        <v>22251</v>
      </c>
      <c r="R7" s="80">
        <v>38780</v>
      </c>
      <c r="S7" s="80">
        <v>60000</v>
      </c>
      <c r="T7" s="80">
        <v>65733</v>
      </c>
      <c r="U7" s="80">
        <v>23590</v>
      </c>
      <c r="V7" s="80">
        <v>18375</v>
      </c>
      <c r="W7" s="80">
        <v>23285</v>
      </c>
      <c r="X7" s="118">
        <v>26539</v>
      </c>
      <c r="Y7" s="118">
        <v>30898</v>
      </c>
      <c r="Z7" s="118">
        <v>62946</v>
      </c>
    </row>
    <row r="8" spans="1:26" ht="15" customHeight="1" x14ac:dyDescent="0.15">
      <c r="A8" s="3" t="s">
        <v>322</v>
      </c>
      <c r="B8" s="15"/>
      <c r="C8" s="15"/>
      <c r="D8" s="80">
        <v>0</v>
      </c>
      <c r="E8" s="80">
        <v>0</v>
      </c>
      <c r="F8" s="80">
        <v>0</v>
      </c>
      <c r="G8" s="80">
        <v>0</v>
      </c>
      <c r="H8" s="80">
        <v>0</v>
      </c>
      <c r="I8" s="80">
        <v>0</v>
      </c>
      <c r="J8" s="80">
        <v>0</v>
      </c>
      <c r="K8" s="80">
        <v>0</v>
      </c>
      <c r="L8" s="80">
        <v>0</v>
      </c>
      <c r="M8" s="80">
        <v>0</v>
      </c>
      <c r="N8" s="80">
        <v>0</v>
      </c>
      <c r="O8" s="80">
        <v>0</v>
      </c>
      <c r="P8" s="80">
        <v>0</v>
      </c>
      <c r="Q8" s="80">
        <v>25864</v>
      </c>
      <c r="R8" s="80">
        <v>57248</v>
      </c>
      <c r="S8" s="80">
        <v>43722</v>
      </c>
      <c r="T8" s="80">
        <v>37695</v>
      </c>
      <c r="U8" s="80">
        <v>13725</v>
      </c>
      <c r="V8" s="80">
        <v>10819</v>
      </c>
      <c r="W8" s="80">
        <v>9003</v>
      </c>
      <c r="X8" s="118">
        <v>6857</v>
      </c>
      <c r="Y8" s="118">
        <v>8988</v>
      </c>
      <c r="Z8" s="118">
        <v>101319</v>
      </c>
    </row>
    <row r="9" spans="1:26" ht="15" customHeight="1" x14ac:dyDescent="0.15">
      <c r="A9" s="3" t="s">
        <v>323</v>
      </c>
      <c r="B9" s="15"/>
      <c r="C9" s="15"/>
      <c r="D9" s="80">
        <v>0</v>
      </c>
      <c r="E9" s="80">
        <v>0</v>
      </c>
      <c r="F9" s="80">
        <v>0</v>
      </c>
      <c r="G9" s="80">
        <v>0</v>
      </c>
      <c r="H9" s="80">
        <v>0</v>
      </c>
      <c r="I9" s="80">
        <v>0</v>
      </c>
      <c r="J9" s="80">
        <v>356277</v>
      </c>
      <c r="K9" s="80">
        <v>1537854</v>
      </c>
      <c r="L9" s="80">
        <v>1459059</v>
      </c>
      <c r="M9" s="80">
        <v>1504679</v>
      </c>
      <c r="N9" s="80">
        <v>1455149</v>
      </c>
      <c r="O9" s="80">
        <v>1264502</v>
      </c>
      <c r="P9" s="80">
        <v>1401717</v>
      </c>
      <c r="Q9" s="80">
        <v>1546914</v>
      </c>
      <c r="R9" s="80">
        <v>1428727</v>
      </c>
      <c r="S9" s="80">
        <v>1476063</v>
      </c>
      <c r="T9" s="80">
        <v>1436355</v>
      </c>
      <c r="U9" s="80">
        <v>1327678</v>
      </c>
      <c r="V9" s="80">
        <v>1406761</v>
      </c>
      <c r="W9" s="80">
        <v>1404351</v>
      </c>
      <c r="X9" s="118">
        <v>1389443</v>
      </c>
      <c r="Y9" s="118">
        <v>1380254</v>
      </c>
      <c r="Z9" s="118">
        <v>1368488</v>
      </c>
    </row>
    <row r="10" spans="1:26" ht="15" customHeight="1" x14ac:dyDescent="0.15">
      <c r="A10" s="3" t="s">
        <v>324</v>
      </c>
      <c r="B10" s="15"/>
      <c r="C10" s="15"/>
      <c r="D10" s="80">
        <v>480727</v>
      </c>
      <c r="E10" s="80">
        <v>529667</v>
      </c>
      <c r="F10" s="80">
        <v>503028</v>
      </c>
      <c r="G10" s="80">
        <v>481153</v>
      </c>
      <c r="H10" s="80">
        <v>519850</v>
      </c>
      <c r="I10" s="80">
        <v>544972</v>
      </c>
      <c r="J10" s="80">
        <v>533169</v>
      </c>
      <c r="K10" s="80">
        <v>525721</v>
      </c>
      <c r="L10" s="80">
        <v>506668</v>
      </c>
      <c r="M10" s="80">
        <v>463748</v>
      </c>
      <c r="N10" s="80">
        <v>469789</v>
      </c>
      <c r="O10" s="80">
        <v>468401</v>
      </c>
      <c r="P10" s="80">
        <v>461782</v>
      </c>
      <c r="Q10" s="80">
        <v>445406</v>
      </c>
      <c r="R10" s="80">
        <v>429934</v>
      </c>
      <c r="S10" s="80">
        <v>421276</v>
      </c>
      <c r="T10" s="80">
        <v>425104</v>
      </c>
      <c r="U10" s="80">
        <v>399308</v>
      </c>
      <c r="V10" s="80">
        <v>405572</v>
      </c>
      <c r="W10" s="80">
        <v>394904</v>
      </c>
      <c r="X10" s="118">
        <v>361810</v>
      </c>
      <c r="Y10" s="118">
        <v>380724</v>
      </c>
      <c r="Z10" s="118">
        <v>374635</v>
      </c>
    </row>
    <row r="11" spans="1:26" ht="15" customHeight="1" x14ac:dyDescent="0.15">
      <c r="A11" s="3" t="s">
        <v>325</v>
      </c>
      <c r="B11" s="15"/>
      <c r="C11" s="15"/>
      <c r="D11" s="80">
        <v>3717</v>
      </c>
      <c r="E11" s="80">
        <v>7177</v>
      </c>
      <c r="F11" s="80">
        <v>6414</v>
      </c>
      <c r="G11" s="80">
        <v>6177</v>
      </c>
      <c r="H11" s="80">
        <v>5949</v>
      </c>
      <c r="I11" s="80">
        <v>5047</v>
      </c>
      <c r="J11" s="80">
        <v>10142</v>
      </c>
      <c r="K11" s="80">
        <v>10111</v>
      </c>
      <c r="L11" s="80">
        <v>8966</v>
      </c>
      <c r="M11" s="80">
        <v>1349</v>
      </c>
      <c r="N11" s="80">
        <v>139</v>
      </c>
      <c r="O11" s="80">
        <v>0</v>
      </c>
      <c r="P11" s="80">
        <v>0</v>
      </c>
      <c r="Q11" s="80">
        <v>2</v>
      </c>
      <c r="R11" s="80">
        <v>2</v>
      </c>
      <c r="S11" s="80">
        <v>1</v>
      </c>
      <c r="T11" s="80">
        <v>1</v>
      </c>
      <c r="U11" s="80">
        <v>1</v>
      </c>
      <c r="V11" s="80">
        <v>0</v>
      </c>
      <c r="W11" s="80">
        <v>0</v>
      </c>
      <c r="X11" s="118">
        <v>0</v>
      </c>
      <c r="Y11" s="118">
        <v>0</v>
      </c>
      <c r="Z11" s="118">
        <v>0</v>
      </c>
    </row>
    <row r="12" spans="1:26" ht="15" customHeight="1" x14ac:dyDescent="0.15">
      <c r="A12" s="3" t="s">
        <v>326</v>
      </c>
      <c r="B12" s="15"/>
      <c r="C12" s="15"/>
      <c r="D12" s="80">
        <v>637470</v>
      </c>
      <c r="E12" s="80">
        <v>572578</v>
      </c>
      <c r="F12" s="80">
        <v>500246</v>
      </c>
      <c r="G12" s="80">
        <v>543477</v>
      </c>
      <c r="H12" s="80">
        <v>581091</v>
      </c>
      <c r="I12" s="80">
        <v>584174</v>
      </c>
      <c r="J12" s="80">
        <v>490806</v>
      </c>
      <c r="K12" s="80">
        <v>431926</v>
      </c>
      <c r="L12" s="80">
        <v>431960</v>
      </c>
      <c r="M12" s="80">
        <v>411137</v>
      </c>
      <c r="N12" s="80">
        <v>424464</v>
      </c>
      <c r="O12" s="80">
        <v>376226</v>
      </c>
      <c r="P12" s="80">
        <v>428360</v>
      </c>
      <c r="Q12" s="80">
        <v>412599</v>
      </c>
      <c r="R12" s="80">
        <v>425996</v>
      </c>
      <c r="S12" s="80">
        <v>411812</v>
      </c>
      <c r="T12" s="80">
        <v>423343</v>
      </c>
      <c r="U12" s="80">
        <v>354991</v>
      </c>
      <c r="V12" s="80">
        <v>218670</v>
      </c>
      <c r="W12" s="80">
        <v>186596</v>
      </c>
      <c r="X12" s="118">
        <v>134789</v>
      </c>
      <c r="Y12" s="118">
        <v>188339</v>
      </c>
      <c r="Z12" s="118">
        <v>158503</v>
      </c>
    </row>
    <row r="13" spans="1:26" ht="15" customHeight="1" x14ac:dyDescent="0.15">
      <c r="A13" s="3" t="s">
        <v>327</v>
      </c>
      <c r="B13" s="15"/>
      <c r="C13" s="15"/>
      <c r="D13" s="80">
        <v>0</v>
      </c>
      <c r="E13" s="80">
        <v>0</v>
      </c>
      <c r="F13" s="80">
        <v>0</v>
      </c>
      <c r="G13" s="80">
        <v>0</v>
      </c>
      <c r="H13" s="80">
        <v>0</v>
      </c>
      <c r="I13" s="80">
        <v>0</v>
      </c>
      <c r="J13" s="80">
        <v>0</v>
      </c>
      <c r="K13" s="80">
        <v>0</v>
      </c>
      <c r="L13" s="80">
        <v>0</v>
      </c>
      <c r="M13" s="80">
        <v>0</v>
      </c>
      <c r="N13" s="80">
        <v>0</v>
      </c>
      <c r="O13" s="80">
        <v>0</v>
      </c>
      <c r="P13" s="80">
        <v>0</v>
      </c>
      <c r="Q13" s="80">
        <v>1</v>
      </c>
      <c r="R13" s="80">
        <v>1</v>
      </c>
      <c r="S13" s="80">
        <v>1</v>
      </c>
      <c r="T13" s="80">
        <v>0</v>
      </c>
      <c r="U13" s="80">
        <v>0</v>
      </c>
      <c r="V13" s="80">
        <v>0</v>
      </c>
      <c r="W13" s="80">
        <v>0</v>
      </c>
      <c r="X13" s="118">
        <v>0</v>
      </c>
      <c r="Y13" s="118">
        <v>0</v>
      </c>
      <c r="Z13" s="118">
        <v>0</v>
      </c>
    </row>
    <row r="14" spans="1:26" ht="15" customHeight="1" x14ac:dyDescent="0.15">
      <c r="A14" s="3" t="s">
        <v>122</v>
      </c>
      <c r="B14" s="15"/>
      <c r="C14" s="15"/>
      <c r="D14" s="80">
        <v>0</v>
      </c>
      <c r="E14" s="80">
        <v>0</v>
      </c>
      <c r="F14" s="80">
        <v>0</v>
      </c>
      <c r="G14" s="80">
        <v>0</v>
      </c>
      <c r="H14" s="80">
        <v>0</v>
      </c>
      <c r="I14" s="80">
        <v>0</v>
      </c>
      <c r="J14" s="80">
        <v>0</v>
      </c>
      <c r="K14" s="80">
        <v>0</v>
      </c>
      <c r="L14" s="80">
        <v>444229</v>
      </c>
      <c r="M14" s="80">
        <v>587625</v>
      </c>
      <c r="N14" s="80">
        <v>604585</v>
      </c>
      <c r="O14" s="80">
        <v>569042</v>
      </c>
      <c r="P14" s="80">
        <v>570788</v>
      </c>
      <c r="Q14" s="80">
        <v>546544</v>
      </c>
      <c r="R14" s="80">
        <v>537197</v>
      </c>
      <c r="S14" s="80">
        <v>423683</v>
      </c>
      <c r="T14" s="80">
        <v>111766</v>
      </c>
      <c r="U14" s="80">
        <v>238427</v>
      </c>
      <c r="V14" s="80">
        <v>249576</v>
      </c>
      <c r="W14" s="80">
        <v>250623</v>
      </c>
      <c r="X14" s="118">
        <v>231638</v>
      </c>
      <c r="Y14" s="118">
        <v>93553</v>
      </c>
      <c r="Z14" s="118">
        <v>92580</v>
      </c>
    </row>
    <row r="15" spans="1:26" ht="15" customHeight="1" x14ac:dyDescent="0.15">
      <c r="A15" s="3" t="s">
        <v>328</v>
      </c>
      <c r="B15" s="15"/>
      <c r="C15" s="15"/>
      <c r="D15" s="80">
        <v>6955340</v>
      </c>
      <c r="E15" s="80">
        <v>7656966</v>
      </c>
      <c r="F15" s="80">
        <v>7324216</v>
      </c>
      <c r="G15" s="80">
        <v>7756274</v>
      </c>
      <c r="H15" s="80">
        <v>8187207</v>
      </c>
      <c r="I15" s="80">
        <v>8643002</v>
      </c>
      <c r="J15" s="80">
        <v>8850267</v>
      </c>
      <c r="K15" s="80">
        <v>9639267</v>
      </c>
      <c r="L15" s="80">
        <v>10758527</v>
      </c>
      <c r="M15" s="80">
        <v>11249558</v>
      </c>
      <c r="N15" s="80">
        <v>10172433</v>
      </c>
      <c r="O15" s="80">
        <v>9149176</v>
      </c>
      <c r="P15" s="80">
        <v>7720667</v>
      </c>
      <c r="Q15" s="80">
        <v>7473743</v>
      </c>
      <c r="R15" s="80">
        <v>7700893</v>
      </c>
      <c r="S15" s="80">
        <v>7174919</v>
      </c>
      <c r="T15" s="80">
        <v>6902894</v>
      </c>
      <c r="U15" s="80">
        <v>7752282</v>
      </c>
      <c r="V15" s="80">
        <v>8205626</v>
      </c>
      <c r="W15" s="80">
        <v>9777299</v>
      </c>
      <c r="X15" s="118">
        <v>10184961</v>
      </c>
      <c r="Y15" s="118">
        <v>10062185</v>
      </c>
      <c r="Z15" s="118">
        <v>10107636</v>
      </c>
    </row>
    <row r="16" spans="1:26" ht="15" customHeight="1" x14ac:dyDescent="0.15">
      <c r="A16" s="3" t="s">
        <v>329</v>
      </c>
      <c r="B16" s="15"/>
      <c r="C16" s="15"/>
      <c r="D16" s="80">
        <v>5966526</v>
      </c>
      <c r="E16" s="80">
        <v>6623957</v>
      </c>
      <c r="F16" s="80">
        <v>0</v>
      </c>
      <c r="G16" s="80">
        <v>0</v>
      </c>
      <c r="H16" s="80">
        <v>0</v>
      </c>
      <c r="I16" s="80">
        <v>0</v>
      </c>
      <c r="J16" s="80">
        <v>7732097</v>
      </c>
      <c r="K16" s="80">
        <v>8404264</v>
      </c>
      <c r="L16" s="80">
        <v>9384256</v>
      </c>
      <c r="M16" s="80">
        <v>9783230</v>
      </c>
      <c r="N16" s="80">
        <v>8762745</v>
      </c>
      <c r="O16" s="80">
        <v>7787199</v>
      </c>
      <c r="P16" s="80">
        <v>6456851</v>
      </c>
      <c r="Q16" s="80">
        <v>6339863</v>
      </c>
      <c r="R16" s="80">
        <v>6679437</v>
      </c>
      <c r="S16" s="80">
        <v>6226881</v>
      </c>
      <c r="T16" s="80">
        <v>5903518</v>
      </c>
      <c r="U16" s="80">
        <v>6709041</v>
      </c>
      <c r="V16" s="80">
        <v>6975031</v>
      </c>
      <c r="W16" s="80">
        <v>8641086</v>
      </c>
      <c r="X16" s="118">
        <v>8895644</v>
      </c>
      <c r="Y16" s="118">
        <v>8836120</v>
      </c>
      <c r="Z16" s="118">
        <v>8798454</v>
      </c>
    </row>
    <row r="17" spans="1:26" ht="15" customHeight="1" x14ac:dyDescent="0.15">
      <c r="A17" s="3" t="s">
        <v>330</v>
      </c>
      <c r="B17" s="15"/>
      <c r="C17" s="15"/>
      <c r="D17" s="80">
        <v>988814</v>
      </c>
      <c r="E17" s="80">
        <v>1033009</v>
      </c>
      <c r="F17" s="80">
        <v>0</v>
      </c>
      <c r="G17" s="80">
        <v>0</v>
      </c>
      <c r="H17" s="80">
        <v>0</v>
      </c>
      <c r="I17" s="80">
        <v>0</v>
      </c>
      <c r="J17" s="80">
        <v>1118170</v>
      </c>
      <c r="K17" s="80">
        <v>1235003</v>
      </c>
      <c r="L17" s="80">
        <v>1374271</v>
      </c>
      <c r="M17" s="80">
        <v>1466328</v>
      </c>
      <c r="N17" s="80">
        <v>1409688</v>
      </c>
      <c r="O17" s="80">
        <v>1361977</v>
      </c>
      <c r="P17" s="80">
        <v>1263816</v>
      </c>
      <c r="Q17" s="80">
        <v>1133880</v>
      </c>
      <c r="R17" s="80">
        <v>1021456</v>
      </c>
      <c r="S17" s="80">
        <v>948038</v>
      </c>
      <c r="T17" s="80">
        <v>999376</v>
      </c>
      <c r="U17" s="80">
        <v>1043241</v>
      </c>
      <c r="V17" s="80">
        <v>1230595</v>
      </c>
      <c r="W17" s="80">
        <v>1136213</v>
      </c>
      <c r="X17" s="118">
        <v>1184100</v>
      </c>
      <c r="Y17" s="118">
        <v>1224318</v>
      </c>
      <c r="Z17" s="118">
        <v>1304262</v>
      </c>
    </row>
    <row r="18" spans="1:26" ht="15" customHeight="1" x14ac:dyDescent="0.15">
      <c r="A18" s="3" t="s">
        <v>331</v>
      </c>
      <c r="B18" s="15"/>
      <c r="C18" s="15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118">
        <v>105217</v>
      </c>
      <c r="Y18" s="118">
        <v>1747</v>
      </c>
      <c r="Z18" s="118">
        <v>4920</v>
      </c>
    </row>
    <row r="19" spans="1:26" ht="15" customHeight="1" x14ac:dyDescent="0.15">
      <c r="A19" s="3" t="s">
        <v>332</v>
      </c>
      <c r="B19" s="15"/>
      <c r="C19" s="15"/>
      <c r="D19" s="80">
        <v>41011</v>
      </c>
      <c r="E19" s="80">
        <v>38807</v>
      </c>
      <c r="F19" s="80">
        <v>38714</v>
      </c>
      <c r="G19" s="80">
        <v>38403</v>
      </c>
      <c r="H19" s="80">
        <v>37872</v>
      </c>
      <c r="I19" s="80">
        <v>38109</v>
      </c>
      <c r="J19" s="80">
        <v>36335</v>
      </c>
      <c r="K19" s="80">
        <v>34313</v>
      </c>
      <c r="L19" s="80">
        <v>33092</v>
      </c>
      <c r="M19" s="80">
        <v>27751</v>
      </c>
      <c r="N19" s="80">
        <v>28023</v>
      </c>
      <c r="O19" s="80">
        <v>27024</v>
      </c>
      <c r="P19" s="80">
        <v>28593</v>
      </c>
      <c r="Q19" s="80">
        <v>28440</v>
      </c>
      <c r="R19" s="80">
        <v>29606</v>
      </c>
      <c r="S19" s="80">
        <v>30432</v>
      </c>
      <c r="T19" s="80">
        <v>29170</v>
      </c>
      <c r="U19" s="80">
        <v>26167</v>
      </c>
      <c r="V19" s="80">
        <v>25731</v>
      </c>
      <c r="W19" s="80">
        <v>23392</v>
      </c>
      <c r="X19" s="118">
        <v>22220</v>
      </c>
      <c r="Y19" s="118">
        <v>22114</v>
      </c>
      <c r="Z19" s="118">
        <v>21488</v>
      </c>
    </row>
    <row r="20" spans="1:26" ht="15" customHeight="1" x14ac:dyDescent="0.15">
      <c r="A20" s="3" t="s">
        <v>333</v>
      </c>
      <c r="B20" s="15"/>
      <c r="C20" s="15"/>
      <c r="D20" s="80">
        <v>213450</v>
      </c>
      <c r="E20" s="80">
        <v>267858</v>
      </c>
      <c r="F20" s="80">
        <v>385293</v>
      </c>
      <c r="G20" s="80">
        <v>484678</v>
      </c>
      <c r="H20" s="80">
        <v>543571</v>
      </c>
      <c r="I20" s="80">
        <v>285948</v>
      </c>
      <c r="J20" s="80">
        <v>296785</v>
      </c>
      <c r="K20" s="80">
        <v>404136</v>
      </c>
      <c r="L20" s="80">
        <v>378100</v>
      </c>
      <c r="M20" s="80">
        <v>233259</v>
      </c>
      <c r="N20" s="80">
        <v>334778</v>
      </c>
      <c r="O20" s="80">
        <v>388787</v>
      </c>
      <c r="P20" s="80">
        <v>219283</v>
      </c>
      <c r="Q20" s="80">
        <v>226713</v>
      </c>
      <c r="R20" s="80">
        <v>230937</v>
      </c>
      <c r="S20" s="80">
        <v>272409</v>
      </c>
      <c r="T20" s="80">
        <v>255905</v>
      </c>
      <c r="U20" s="80">
        <v>278677</v>
      </c>
      <c r="V20" s="80">
        <v>278445</v>
      </c>
      <c r="W20" s="80">
        <v>260200</v>
      </c>
      <c r="X20" s="118">
        <v>329423</v>
      </c>
      <c r="Y20" s="118">
        <v>327976</v>
      </c>
      <c r="Z20" s="118">
        <v>340302</v>
      </c>
    </row>
    <row r="21" spans="1:26" ht="15" customHeight="1" x14ac:dyDescent="0.15">
      <c r="A21" s="3" t="s">
        <v>334</v>
      </c>
      <c r="B21" s="15"/>
      <c r="C21" s="15"/>
      <c r="D21" s="80">
        <v>557456</v>
      </c>
      <c r="E21" s="80">
        <v>550553</v>
      </c>
      <c r="F21" s="80">
        <v>578856</v>
      </c>
      <c r="G21" s="80">
        <v>604291</v>
      </c>
      <c r="H21" s="80">
        <v>668466</v>
      </c>
      <c r="I21" s="80">
        <v>692823</v>
      </c>
      <c r="J21" s="80">
        <v>679763</v>
      </c>
      <c r="K21" s="80">
        <v>655606</v>
      </c>
      <c r="L21" s="80">
        <v>645787</v>
      </c>
      <c r="M21" s="80">
        <v>733382</v>
      </c>
      <c r="N21" s="80">
        <v>649370</v>
      </c>
      <c r="O21" s="80">
        <v>675962</v>
      </c>
      <c r="P21" s="80">
        <v>716311</v>
      </c>
      <c r="Q21" s="80">
        <v>725289</v>
      </c>
      <c r="R21" s="80">
        <v>712743</v>
      </c>
      <c r="S21" s="80">
        <v>687989</v>
      </c>
      <c r="T21" s="80">
        <v>639946</v>
      </c>
      <c r="U21" s="80">
        <v>817839</v>
      </c>
      <c r="V21" s="80">
        <v>651873</v>
      </c>
      <c r="W21" s="80">
        <v>632991</v>
      </c>
      <c r="X21" s="118">
        <v>597567</v>
      </c>
      <c r="Y21" s="118">
        <v>608117</v>
      </c>
      <c r="Z21" s="118">
        <v>565301</v>
      </c>
    </row>
    <row r="22" spans="1:26" ht="15" customHeight="1" x14ac:dyDescent="0.15">
      <c r="A22" s="4" t="s">
        <v>335</v>
      </c>
      <c r="B22" s="15"/>
      <c r="C22" s="15"/>
      <c r="D22" s="80">
        <v>62153</v>
      </c>
      <c r="E22" s="80">
        <v>61787</v>
      </c>
      <c r="F22" s="80">
        <v>64699</v>
      </c>
      <c r="G22" s="80">
        <v>69251</v>
      </c>
      <c r="H22" s="80">
        <v>75278</v>
      </c>
      <c r="I22" s="80">
        <v>77249</v>
      </c>
      <c r="J22" s="80">
        <v>77919</v>
      </c>
      <c r="K22" s="80">
        <v>78317</v>
      </c>
      <c r="L22" s="80">
        <v>76337</v>
      </c>
      <c r="M22" s="80">
        <v>89004</v>
      </c>
      <c r="N22" s="80">
        <v>83703</v>
      </c>
      <c r="O22" s="80">
        <v>101473</v>
      </c>
      <c r="P22" s="80">
        <v>102862</v>
      </c>
      <c r="Q22" s="80">
        <v>106565</v>
      </c>
      <c r="R22" s="80">
        <v>105489</v>
      </c>
      <c r="S22" s="80">
        <v>104806</v>
      </c>
      <c r="T22" s="80">
        <v>105812</v>
      </c>
      <c r="U22" s="80">
        <v>106223</v>
      </c>
      <c r="V22" s="80">
        <v>105905</v>
      </c>
      <c r="W22" s="80">
        <v>118059</v>
      </c>
      <c r="X22" s="118">
        <v>116928</v>
      </c>
      <c r="Y22" s="118">
        <v>124586</v>
      </c>
      <c r="Z22" s="118">
        <v>128035</v>
      </c>
    </row>
    <row r="23" spans="1:26" ht="15" customHeight="1" x14ac:dyDescent="0.15">
      <c r="A23" s="3" t="s">
        <v>336</v>
      </c>
      <c r="B23" s="15"/>
      <c r="C23" s="15"/>
      <c r="D23" s="80">
        <v>2395820</v>
      </c>
      <c r="E23" s="80">
        <v>2631134</v>
      </c>
      <c r="F23" s="80">
        <v>2870702</v>
      </c>
      <c r="G23" s="80">
        <v>3793243</v>
      </c>
      <c r="H23" s="80">
        <v>3478862</v>
      </c>
      <c r="I23" s="80">
        <v>3208041</v>
      </c>
      <c r="J23" s="80">
        <v>3197143</v>
      </c>
      <c r="K23" s="80">
        <v>4209068</v>
      </c>
      <c r="L23" s="80">
        <v>4674559</v>
      </c>
      <c r="M23" s="80">
        <v>2818598</v>
      </c>
      <c r="N23" s="80">
        <v>3036786</v>
      </c>
      <c r="O23" s="80">
        <v>2866181</v>
      </c>
      <c r="P23" s="80">
        <v>3688337</v>
      </c>
      <c r="Q23" s="80">
        <v>3323371</v>
      </c>
      <c r="R23" s="80">
        <v>3275119</v>
      </c>
      <c r="S23" s="80">
        <v>2751818</v>
      </c>
      <c r="T23" s="80">
        <v>2737204</v>
      </c>
      <c r="U23" s="80">
        <v>3495606</v>
      </c>
      <c r="V23" s="80">
        <v>6713584</v>
      </c>
      <c r="W23" s="80">
        <v>6021365</v>
      </c>
      <c r="X23" s="118">
        <v>6467002</v>
      </c>
      <c r="Y23" s="118">
        <v>5666065</v>
      </c>
      <c r="Z23" s="118">
        <v>6048369</v>
      </c>
    </row>
    <row r="24" spans="1:26" ht="15" customHeight="1" x14ac:dyDescent="0.15">
      <c r="A24" s="3" t="s">
        <v>337</v>
      </c>
      <c r="B24" s="15"/>
      <c r="C24" s="15"/>
      <c r="D24" s="80">
        <v>2117712</v>
      </c>
      <c r="E24" s="80">
        <v>2454713</v>
      </c>
      <c r="F24" s="80">
        <v>2938046</v>
      </c>
      <c r="G24" s="80">
        <v>1768760</v>
      </c>
      <c r="H24" s="80">
        <v>1987470</v>
      </c>
      <c r="I24" s="80">
        <v>2481022</v>
      </c>
      <c r="J24" s="80">
        <v>2504870</v>
      </c>
      <c r="K24" s="80">
        <v>2287017</v>
      </c>
      <c r="L24" s="80">
        <v>2534798</v>
      </c>
      <c r="M24" s="80">
        <v>1927802</v>
      </c>
      <c r="N24" s="80">
        <v>1847607</v>
      </c>
      <c r="O24" s="80">
        <v>2176280</v>
      </c>
      <c r="P24" s="80">
        <v>2075152</v>
      </c>
      <c r="Q24" s="80">
        <v>2052383</v>
      </c>
      <c r="R24" s="80">
        <v>1909174</v>
      </c>
      <c r="S24" s="80">
        <v>1890501</v>
      </c>
      <c r="T24" s="80">
        <v>2289067</v>
      </c>
      <c r="U24" s="80">
        <v>2363940</v>
      </c>
      <c r="V24" s="80">
        <v>2794812</v>
      </c>
      <c r="W24" s="80">
        <v>3307013</v>
      </c>
      <c r="X24" s="118">
        <v>4003477</v>
      </c>
      <c r="Y24" s="118">
        <v>3255713</v>
      </c>
      <c r="Z24" s="118">
        <v>2985160</v>
      </c>
    </row>
    <row r="25" spans="1:26" ht="15" customHeight="1" x14ac:dyDescent="0.15">
      <c r="A25" s="3" t="s">
        <v>338</v>
      </c>
      <c r="B25" s="15"/>
      <c r="C25" s="15"/>
      <c r="D25" s="80">
        <v>3259802</v>
      </c>
      <c r="E25" s="80">
        <v>1466378</v>
      </c>
      <c r="F25" s="80">
        <v>970813</v>
      </c>
      <c r="G25" s="80">
        <v>779883</v>
      </c>
      <c r="H25" s="80">
        <v>608606</v>
      </c>
      <c r="I25" s="80">
        <v>741160</v>
      </c>
      <c r="J25" s="80">
        <v>594098</v>
      </c>
      <c r="K25" s="80">
        <v>518839</v>
      </c>
      <c r="L25" s="80">
        <v>1036544</v>
      </c>
      <c r="M25" s="80">
        <v>367410</v>
      </c>
      <c r="N25" s="80">
        <v>387381</v>
      </c>
      <c r="O25" s="80">
        <v>211606</v>
      </c>
      <c r="P25" s="80">
        <v>253379</v>
      </c>
      <c r="Q25" s="80">
        <v>366342</v>
      </c>
      <c r="R25" s="80">
        <v>214470</v>
      </c>
      <c r="S25" s="80">
        <v>444833</v>
      </c>
      <c r="T25" s="80">
        <v>655579</v>
      </c>
      <c r="U25" s="80">
        <v>176116</v>
      </c>
      <c r="V25" s="80">
        <v>161401</v>
      </c>
      <c r="W25" s="80">
        <v>162980</v>
      </c>
      <c r="X25" s="118">
        <v>117390</v>
      </c>
      <c r="Y25" s="118">
        <v>130579</v>
      </c>
      <c r="Z25" s="118">
        <v>262418</v>
      </c>
    </row>
    <row r="26" spans="1:26" ht="15" customHeight="1" x14ac:dyDescent="0.15">
      <c r="A26" s="3" t="s">
        <v>133</v>
      </c>
      <c r="B26" s="15"/>
      <c r="C26" s="15"/>
      <c r="D26" s="80">
        <v>147218</v>
      </c>
      <c r="E26" s="80">
        <v>145259</v>
      </c>
      <c r="F26" s="80">
        <v>242337</v>
      </c>
      <c r="G26" s="80">
        <v>188692</v>
      </c>
      <c r="H26" s="80">
        <v>160859</v>
      </c>
      <c r="I26" s="80">
        <v>74344</v>
      </c>
      <c r="J26" s="80">
        <v>104212</v>
      </c>
      <c r="K26" s="80">
        <v>154204</v>
      </c>
      <c r="L26" s="80">
        <v>26981</v>
      </c>
      <c r="M26" s="80">
        <v>26573</v>
      </c>
      <c r="N26" s="80">
        <v>20308</v>
      </c>
      <c r="O26" s="80">
        <v>43129</v>
      </c>
      <c r="P26" s="80">
        <v>57691</v>
      </c>
      <c r="Q26" s="80">
        <v>11821</v>
      </c>
      <c r="R26" s="80">
        <v>40056</v>
      </c>
      <c r="S26" s="80">
        <v>8270</v>
      </c>
      <c r="T26" s="80">
        <v>16378</v>
      </c>
      <c r="U26" s="80">
        <v>9430</v>
      </c>
      <c r="V26" s="80">
        <v>81929</v>
      </c>
      <c r="W26" s="80">
        <v>11326</v>
      </c>
      <c r="X26" s="118">
        <v>22323</v>
      </c>
      <c r="Y26" s="118">
        <v>73298</v>
      </c>
      <c r="Z26" s="118">
        <v>11648</v>
      </c>
    </row>
    <row r="27" spans="1:26" ht="15" customHeight="1" x14ac:dyDescent="0.15">
      <c r="A27" s="3" t="s">
        <v>339</v>
      </c>
      <c r="B27" s="15"/>
      <c r="C27" s="15"/>
      <c r="D27" s="80">
        <v>1618392</v>
      </c>
      <c r="E27" s="80">
        <v>2777073</v>
      </c>
      <c r="F27" s="80">
        <v>1552016</v>
      </c>
      <c r="G27" s="80">
        <v>1673008</v>
      </c>
      <c r="H27" s="80">
        <v>1385792</v>
      </c>
      <c r="I27" s="80">
        <v>947710</v>
      </c>
      <c r="J27" s="80">
        <v>1094269</v>
      </c>
      <c r="K27" s="80">
        <v>1884451</v>
      </c>
      <c r="L27" s="80">
        <v>1160943</v>
      </c>
      <c r="M27" s="80">
        <v>1093295</v>
      </c>
      <c r="N27" s="80">
        <v>1752696</v>
      </c>
      <c r="O27" s="80">
        <v>2568515</v>
      </c>
      <c r="P27" s="80">
        <v>3894295</v>
      </c>
      <c r="Q27" s="80">
        <v>2054904</v>
      </c>
      <c r="R27" s="80">
        <v>2341750</v>
      </c>
      <c r="S27" s="80">
        <v>2045297</v>
      </c>
      <c r="T27" s="80">
        <v>1967415</v>
      </c>
      <c r="U27" s="80">
        <v>1562224</v>
      </c>
      <c r="V27" s="80">
        <v>2973567</v>
      </c>
      <c r="W27" s="80">
        <v>1099585</v>
      </c>
      <c r="X27" s="118">
        <v>1089898</v>
      </c>
      <c r="Y27" s="118">
        <v>2044561</v>
      </c>
      <c r="Z27" s="118">
        <v>2762737</v>
      </c>
    </row>
    <row r="28" spans="1:26" ht="15" customHeight="1" x14ac:dyDescent="0.15">
      <c r="A28" s="3" t="s">
        <v>340</v>
      </c>
      <c r="B28" s="15"/>
      <c r="C28" s="15"/>
      <c r="D28" s="80">
        <v>1831356</v>
      </c>
      <c r="E28" s="80">
        <v>1567598</v>
      </c>
      <c r="F28" s="80">
        <v>1784852</v>
      </c>
      <c r="G28" s="80">
        <v>1873561</v>
      </c>
      <c r="H28" s="80">
        <v>1726681</v>
      </c>
      <c r="I28" s="80">
        <v>1814698</v>
      </c>
      <c r="J28" s="80">
        <v>1933006</v>
      </c>
      <c r="K28" s="80">
        <v>1955043</v>
      </c>
      <c r="L28" s="80">
        <v>2765175</v>
      </c>
      <c r="M28" s="80">
        <v>2066113</v>
      </c>
      <c r="N28" s="80">
        <v>2524809</v>
      </c>
      <c r="O28" s="80">
        <v>2200648</v>
      </c>
      <c r="P28" s="80">
        <v>1865587</v>
      </c>
      <c r="Q28" s="80">
        <v>1948052</v>
      </c>
      <c r="R28" s="80">
        <v>1938222</v>
      </c>
      <c r="S28" s="80">
        <v>1861540</v>
      </c>
      <c r="T28" s="80">
        <v>1850284</v>
      </c>
      <c r="U28" s="80">
        <v>1698346</v>
      </c>
      <c r="V28" s="80">
        <v>2327575</v>
      </c>
      <c r="W28" s="80">
        <v>2714316</v>
      </c>
      <c r="X28" s="118">
        <v>2953718</v>
      </c>
      <c r="Y28" s="118">
        <v>3205112</v>
      </c>
      <c r="Z28" s="118">
        <v>3226916</v>
      </c>
    </row>
    <row r="29" spans="1:26" ht="15" customHeight="1" x14ac:dyDescent="0.15">
      <c r="A29" s="3" t="s">
        <v>341</v>
      </c>
      <c r="B29" s="15"/>
      <c r="C29" s="15"/>
      <c r="D29" s="80">
        <v>2433307</v>
      </c>
      <c r="E29" s="80">
        <v>2577080</v>
      </c>
      <c r="F29" s="80">
        <v>2602696</v>
      </c>
      <c r="G29" s="80">
        <v>2777081</v>
      </c>
      <c r="H29" s="80">
        <v>2778198</v>
      </c>
      <c r="I29" s="80">
        <v>2672400</v>
      </c>
      <c r="J29" s="80">
        <v>2660958</v>
      </c>
      <c r="K29" s="80">
        <v>2787566</v>
      </c>
      <c r="L29" s="80">
        <v>2570148</v>
      </c>
      <c r="M29" s="80">
        <v>2516239</v>
      </c>
      <c r="N29" s="80">
        <v>2682442</v>
      </c>
      <c r="O29" s="80">
        <v>2784580</v>
      </c>
      <c r="P29" s="80">
        <v>3859395</v>
      </c>
      <c r="Q29" s="80">
        <v>3030723</v>
      </c>
      <c r="R29" s="80">
        <v>2851724</v>
      </c>
      <c r="S29" s="80">
        <v>2769827</v>
      </c>
      <c r="T29" s="80">
        <v>2457300</v>
      </c>
      <c r="U29" s="80">
        <v>2535777</v>
      </c>
      <c r="V29" s="80">
        <v>2661717</v>
      </c>
      <c r="W29" s="80">
        <v>2656118</v>
      </c>
      <c r="X29" s="118">
        <v>3549194</v>
      </c>
      <c r="Y29" s="118">
        <v>3498473</v>
      </c>
      <c r="Z29" s="118">
        <v>3854431</v>
      </c>
    </row>
    <row r="30" spans="1:26" ht="15" customHeight="1" x14ac:dyDescent="0.15">
      <c r="A30" s="3" t="s">
        <v>342</v>
      </c>
      <c r="B30" s="76"/>
      <c r="C30" s="76"/>
      <c r="D30" s="80">
        <v>3739699</v>
      </c>
      <c r="E30" s="80">
        <v>4094300</v>
      </c>
      <c r="F30" s="80">
        <v>3922200</v>
      </c>
      <c r="G30" s="80">
        <v>6168700</v>
      </c>
      <c r="H30" s="80">
        <v>5416000</v>
      </c>
      <c r="I30" s="80">
        <v>5198700</v>
      </c>
      <c r="J30" s="80">
        <v>4300500</v>
      </c>
      <c r="K30" s="80">
        <v>5266200</v>
      </c>
      <c r="L30" s="80">
        <v>4770800</v>
      </c>
      <c r="M30" s="80">
        <v>4732900</v>
      </c>
      <c r="N30" s="80">
        <v>5037259</v>
      </c>
      <c r="O30" s="80">
        <v>5078823</v>
      </c>
      <c r="P30" s="80">
        <v>7246800</v>
      </c>
      <c r="Q30" s="80">
        <v>4367118</v>
      </c>
      <c r="R30" s="80">
        <v>4170382</v>
      </c>
      <c r="S30" s="80">
        <v>3527200</v>
      </c>
      <c r="T30" s="80">
        <v>2655661</v>
      </c>
      <c r="U30" s="80">
        <v>2040095</v>
      </c>
      <c r="V30" s="80">
        <v>3449797</v>
      </c>
      <c r="W30" s="80">
        <v>5780500</v>
      </c>
      <c r="X30" s="119">
        <v>6097500</v>
      </c>
      <c r="Y30" s="119">
        <v>6121100</v>
      </c>
      <c r="Z30" s="119">
        <v>7769000</v>
      </c>
    </row>
    <row r="31" spans="1:26" ht="15" customHeight="1" x14ac:dyDescent="0.15">
      <c r="A31" s="75" t="s">
        <v>183</v>
      </c>
      <c r="B31" s="15"/>
      <c r="C31" s="15"/>
      <c r="D31" s="80">
        <v>0</v>
      </c>
      <c r="E31" s="80">
        <v>0</v>
      </c>
      <c r="F31" s="80">
        <v>0</v>
      </c>
      <c r="G31" s="80">
        <v>0</v>
      </c>
      <c r="H31" s="80">
        <v>0</v>
      </c>
      <c r="I31" s="80">
        <v>0</v>
      </c>
      <c r="J31" s="80">
        <v>0</v>
      </c>
      <c r="K31" s="80">
        <v>0</v>
      </c>
      <c r="L31" s="80">
        <v>0</v>
      </c>
      <c r="M31" s="80">
        <v>0</v>
      </c>
      <c r="N31" s="80">
        <v>230300</v>
      </c>
      <c r="O31" s="80">
        <v>216600</v>
      </c>
      <c r="P31" s="80">
        <v>259600</v>
      </c>
      <c r="Q31" s="80">
        <v>289600</v>
      </c>
      <c r="R31" s="80">
        <v>220800</v>
      </c>
      <c r="S31" s="80">
        <v>154800</v>
      </c>
      <c r="T31" s="80">
        <v>0</v>
      </c>
      <c r="U31" s="80">
        <v>0</v>
      </c>
      <c r="V31" s="80">
        <v>0</v>
      </c>
      <c r="W31" s="80">
        <v>0</v>
      </c>
      <c r="X31" s="118">
        <v>0</v>
      </c>
      <c r="Y31" s="118">
        <v>0</v>
      </c>
      <c r="Z31" s="118">
        <v>0</v>
      </c>
    </row>
    <row r="32" spans="1:26" ht="15" customHeight="1" x14ac:dyDescent="0.15">
      <c r="A32" s="75" t="s">
        <v>184</v>
      </c>
      <c r="B32" s="15"/>
      <c r="C32" s="15"/>
      <c r="D32" s="80">
        <v>0</v>
      </c>
      <c r="E32" s="80">
        <v>0</v>
      </c>
      <c r="F32" s="80">
        <v>0</v>
      </c>
      <c r="G32" s="80">
        <v>0</v>
      </c>
      <c r="H32" s="80">
        <v>0</v>
      </c>
      <c r="I32" s="80">
        <v>0</v>
      </c>
      <c r="J32" s="80">
        <v>0</v>
      </c>
      <c r="K32" s="80">
        <v>0</v>
      </c>
      <c r="L32" s="80">
        <v>0</v>
      </c>
      <c r="M32" s="80">
        <v>0</v>
      </c>
      <c r="N32" s="80">
        <v>639200</v>
      </c>
      <c r="O32" s="80">
        <v>1613800</v>
      </c>
      <c r="P32" s="80">
        <v>3158200</v>
      </c>
      <c r="Q32" s="80">
        <v>2293000</v>
      </c>
      <c r="R32" s="80">
        <v>1712800</v>
      </c>
      <c r="S32" s="80">
        <v>1574500</v>
      </c>
      <c r="T32" s="80">
        <v>1462461</v>
      </c>
      <c r="U32" s="80">
        <v>1373595</v>
      </c>
      <c r="V32" s="80">
        <v>2093897</v>
      </c>
      <c r="W32" s="80">
        <v>3456500</v>
      </c>
      <c r="X32" s="118">
        <v>2814000</v>
      </c>
      <c r="Y32" s="118">
        <v>2895700</v>
      </c>
      <c r="Z32" s="118">
        <v>3027600</v>
      </c>
    </row>
    <row r="33" spans="1:26" ht="15" customHeight="1" x14ac:dyDescent="0.15">
      <c r="A33" s="75" t="s">
        <v>0</v>
      </c>
      <c r="B33" s="8">
        <v>0</v>
      </c>
      <c r="C33" s="8">
        <v>0</v>
      </c>
      <c r="D33" s="81">
        <v>46877365</v>
      </c>
      <c r="E33" s="82">
        <v>48917851</v>
      </c>
      <c r="F33" s="81">
        <v>47519500</v>
      </c>
      <c r="G33" s="81">
        <v>49572659</v>
      </c>
      <c r="H33" s="81">
        <v>49203765</v>
      </c>
      <c r="I33" s="81">
        <v>49438126</v>
      </c>
      <c r="J33" s="81">
        <v>49264062</v>
      </c>
      <c r="K33" s="81">
        <v>52896113</v>
      </c>
      <c r="L33" s="81">
        <v>54625115</v>
      </c>
      <c r="M33" s="81">
        <v>51238751</v>
      </c>
      <c r="N33" s="81">
        <v>51953857</v>
      </c>
      <c r="O33" s="81">
        <v>50857278</v>
      </c>
      <c r="P33" s="81">
        <v>53865690</v>
      </c>
      <c r="Q33" s="81">
        <v>47998880</v>
      </c>
      <c r="R33" s="81">
        <v>48203668</v>
      </c>
      <c r="S33" s="81">
        <v>46898360</v>
      </c>
      <c r="T33" s="81">
        <v>45857038</v>
      </c>
      <c r="U33" s="81">
        <v>46190932</v>
      </c>
      <c r="V33" s="81">
        <v>52940745</v>
      </c>
      <c r="W33" s="81">
        <v>54626051</v>
      </c>
      <c r="X33" s="120">
        <v>57658797</v>
      </c>
      <c r="Y33" s="120">
        <v>56668597</v>
      </c>
      <c r="Z33" s="120">
        <v>60354763</v>
      </c>
    </row>
    <row r="34" spans="1:26" ht="15" customHeight="1" x14ac:dyDescent="0.15">
      <c r="A34" s="3" t="s">
        <v>343</v>
      </c>
      <c r="B34" s="77">
        <v>0</v>
      </c>
      <c r="C34" s="77">
        <v>0</v>
      </c>
      <c r="D34" s="83">
        <v>28501000</v>
      </c>
      <c r="E34" s="80">
        <v>30324118</v>
      </c>
      <c r="F34" s="80">
        <v>29606990</v>
      </c>
      <c r="G34" s="80">
        <v>29391511</v>
      </c>
      <c r="H34" s="80">
        <v>30373982</v>
      </c>
      <c r="I34" s="80">
        <v>31244031</v>
      </c>
      <c r="J34" s="84">
        <v>31820539</v>
      </c>
      <c r="K34" s="84">
        <v>32695666</v>
      </c>
      <c r="L34" s="84">
        <v>33984943</v>
      </c>
      <c r="M34" s="84">
        <v>34634176</v>
      </c>
      <c r="N34" s="84">
        <v>33596718</v>
      </c>
      <c r="O34" s="84">
        <v>31761294</v>
      </c>
      <c r="P34" s="84">
        <v>29886598</v>
      </c>
      <c r="Q34" s="84">
        <v>29785599</v>
      </c>
      <c r="R34" s="84">
        <v>30413602</v>
      </c>
      <c r="S34" s="84">
        <v>30533870</v>
      </c>
      <c r="T34" s="84">
        <v>30226487</v>
      </c>
      <c r="U34" s="84">
        <v>31106659</v>
      </c>
      <c r="V34" s="84">
        <v>30740140</v>
      </c>
      <c r="W34" s="84">
        <v>31861598</v>
      </c>
      <c r="X34" s="121">
        <v>32314377</v>
      </c>
      <c r="Y34" s="121">
        <v>31613017</v>
      </c>
      <c r="Z34" s="121">
        <v>32400446</v>
      </c>
    </row>
    <row r="35" spans="1:26" ht="15" customHeight="1" x14ac:dyDescent="0.15">
      <c r="A35" s="3" t="s">
        <v>172</v>
      </c>
      <c r="B35" s="15">
        <v>0</v>
      </c>
      <c r="C35" s="15">
        <v>0</v>
      </c>
      <c r="D35" s="80">
        <v>18376365</v>
      </c>
      <c r="E35" s="80">
        <v>18593733</v>
      </c>
      <c r="F35" s="80">
        <v>17912510</v>
      </c>
      <c r="G35" s="80">
        <v>20181148</v>
      </c>
      <c r="H35" s="80">
        <v>18829783</v>
      </c>
      <c r="I35" s="80">
        <v>18194095</v>
      </c>
      <c r="J35" s="84">
        <v>17443523</v>
      </c>
      <c r="K35" s="84">
        <v>20200447</v>
      </c>
      <c r="L35" s="84">
        <v>20640172</v>
      </c>
      <c r="M35" s="84">
        <v>16604575</v>
      </c>
      <c r="N35" s="84">
        <v>18357139</v>
      </c>
      <c r="O35" s="84">
        <v>19095984</v>
      </c>
      <c r="P35" s="84">
        <v>23979092</v>
      </c>
      <c r="Q35" s="84">
        <v>18213281</v>
      </c>
      <c r="R35" s="84">
        <v>17790066</v>
      </c>
      <c r="S35" s="84">
        <v>16364490</v>
      </c>
      <c r="T35" s="84">
        <v>15630551</v>
      </c>
      <c r="U35" s="84">
        <v>15084273</v>
      </c>
      <c r="V35" s="84">
        <v>22200605</v>
      </c>
      <c r="W35" s="84">
        <v>22764453</v>
      </c>
      <c r="X35" s="121">
        <v>25344420</v>
      </c>
      <c r="Y35" s="121">
        <v>25055580</v>
      </c>
      <c r="Z35" s="121">
        <v>27954317</v>
      </c>
    </row>
    <row r="36" spans="1:26" ht="15" customHeight="1" x14ac:dyDescent="0.15">
      <c r="A36" s="3" t="s">
        <v>344</v>
      </c>
      <c r="B36" s="15">
        <v>0</v>
      </c>
      <c r="C36" s="15">
        <v>0</v>
      </c>
      <c r="D36" s="80">
        <v>28708856</v>
      </c>
      <c r="E36" s="80">
        <v>29270822</v>
      </c>
      <c r="F36" s="80">
        <v>27619912</v>
      </c>
      <c r="G36" s="80">
        <v>27050885</v>
      </c>
      <c r="H36" s="80">
        <v>27196807</v>
      </c>
      <c r="I36" s="80">
        <v>27125656</v>
      </c>
      <c r="J36" s="84">
        <v>27928285</v>
      </c>
      <c r="K36" s="84">
        <v>28201171</v>
      </c>
      <c r="L36" s="84">
        <v>28240332</v>
      </c>
      <c r="M36" s="84">
        <v>26222983</v>
      </c>
      <c r="N36" s="84">
        <v>27581709</v>
      </c>
      <c r="O36" s="84">
        <v>28037926</v>
      </c>
      <c r="P36" s="84">
        <v>29426690</v>
      </c>
      <c r="Q36" s="84">
        <v>26628695</v>
      </c>
      <c r="R36" s="84">
        <v>26879015</v>
      </c>
      <c r="S36" s="84">
        <v>26818178</v>
      </c>
      <c r="T36" s="84">
        <v>27953601</v>
      </c>
      <c r="U36" s="84">
        <v>27387177</v>
      </c>
      <c r="V36" s="84">
        <v>28741108</v>
      </c>
      <c r="W36" s="84">
        <v>26766867</v>
      </c>
      <c r="X36" s="121">
        <v>28104839</v>
      </c>
      <c r="Y36" s="121">
        <v>28877844</v>
      </c>
      <c r="Z36" s="121">
        <v>30710681</v>
      </c>
    </row>
    <row r="37" spans="1:26" ht="15" customHeight="1" x14ac:dyDescent="0.15">
      <c r="A37" s="3" t="s">
        <v>345</v>
      </c>
      <c r="B37" s="12">
        <v>0</v>
      </c>
      <c r="C37" s="12">
        <v>0</v>
      </c>
      <c r="D37" s="84">
        <v>18168509</v>
      </c>
      <c r="E37" s="84">
        <v>19647029</v>
      </c>
      <c r="F37" s="84">
        <v>19899588</v>
      </c>
      <c r="G37" s="84">
        <v>22521774</v>
      </c>
      <c r="H37" s="84">
        <v>22006958</v>
      </c>
      <c r="I37" s="84">
        <v>22312470</v>
      </c>
      <c r="J37" s="84">
        <v>21335777</v>
      </c>
      <c r="K37" s="84">
        <v>24694942</v>
      </c>
      <c r="L37" s="84">
        <v>26384783</v>
      </c>
      <c r="M37" s="84">
        <v>25015768</v>
      </c>
      <c r="N37" s="84">
        <v>24372148</v>
      </c>
      <c r="O37" s="84">
        <v>22819352</v>
      </c>
      <c r="P37" s="84">
        <v>24439000</v>
      </c>
      <c r="Q37" s="84">
        <v>21370185</v>
      </c>
      <c r="R37" s="84">
        <v>21324653</v>
      </c>
      <c r="S37" s="84">
        <v>20080182</v>
      </c>
      <c r="T37" s="84">
        <v>17903437</v>
      </c>
      <c r="U37" s="84">
        <v>18803755</v>
      </c>
      <c r="V37" s="84">
        <v>24199637</v>
      </c>
      <c r="W37" s="84">
        <v>27859184</v>
      </c>
      <c r="X37" s="121">
        <v>29659175</v>
      </c>
      <c r="Y37" s="121">
        <v>27792500</v>
      </c>
      <c r="Z37" s="121">
        <v>29649002</v>
      </c>
    </row>
    <row r="38" spans="1:26" ht="15" customHeight="1" x14ac:dyDescent="0.2">
      <c r="A38" s="28" t="s">
        <v>96</v>
      </c>
      <c r="L38" s="29"/>
      <c r="M38" s="70" t="s">
        <v>346</v>
      </c>
      <c r="P38" s="70"/>
      <c r="Q38" s="70"/>
      <c r="R38" s="70"/>
      <c r="S38" s="70"/>
      <c r="T38" s="70"/>
      <c r="U38" s="70"/>
      <c r="V38" s="122"/>
      <c r="W38" s="122"/>
      <c r="X38" s="122"/>
      <c r="Y38" s="122"/>
      <c r="Z38" s="122" t="s">
        <v>346</v>
      </c>
    </row>
    <row r="39" spans="1:26" ht="15" customHeight="1" x14ac:dyDescent="0.15">
      <c r="N39" s="66"/>
      <c r="O39" s="66"/>
    </row>
    <row r="40" spans="1:26" ht="15" customHeight="1" x14ac:dyDescent="0.15">
      <c r="A40" s="2"/>
      <c r="B40" s="2" t="s">
        <v>10</v>
      </c>
      <c r="C40" s="2" t="s">
        <v>347</v>
      </c>
      <c r="D40" s="78" t="s">
        <v>348</v>
      </c>
      <c r="E40" s="78" t="s">
        <v>349</v>
      </c>
      <c r="F40" s="78" t="s">
        <v>350</v>
      </c>
      <c r="G40" s="78" t="s">
        <v>351</v>
      </c>
      <c r="H40" s="78" t="s">
        <v>352</v>
      </c>
      <c r="I40" s="78" t="s">
        <v>353</v>
      </c>
      <c r="J40" s="79" t="s">
        <v>354</v>
      </c>
      <c r="K40" s="79" t="s">
        <v>355</v>
      </c>
      <c r="L40" s="78" t="s">
        <v>356</v>
      </c>
      <c r="M40" s="78" t="s">
        <v>357</v>
      </c>
      <c r="N40" s="78" t="s">
        <v>358</v>
      </c>
      <c r="O40" s="78" t="s">
        <v>185</v>
      </c>
      <c r="P40" s="78" t="s">
        <v>359</v>
      </c>
      <c r="Q40" s="78" t="s">
        <v>360</v>
      </c>
      <c r="R40" s="78" t="s">
        <v>361</v>
      </c>
      <c r="S40" s="78" t="s">
        <v>362</v>
      </c>
      <c r="T40" s="78" t="s">
        <v>363</v>
      </c>
      <c r="U40" s="78" t="s">
        <v>364</v>
      </c>
      <c r="V40" s="78" t="s">
        <v>365</v>
      </c>
      <c r="W40" s="78" t="s">
        <v>366</v>
      </c>
      <c r="X40" s="117" t="s">
        <v>367</v>
      </c>
      <c r="Y40" s="117" t="s">
        <v>368</v>
      </c>
      <c r="Z40" s="117" t="s">
        <v>369</v>
      </c>
    </row>
    <row r="41" spans="1:26" ht="15" customHeight="1" x14ac:dyDescent="0.15">
      <c r="A41" s="3" t="s">
        <v>318</v>
      </c>
      <c r="B41" s="26" t="e">
        <v>#DIV/0!</v>
      </c>
      <c r="C41" s="26" t="e">
        <v>#DIV/0!</v>
      </c>
      <c r="D41" s="139">
        <v>39.647539916119435</v>
      </c>
      <c r="E41" s="139">
        <v>40.593026050960418</v>
      </c>
      <c r="F41" s="139">
        <v>40.906049095634422</v>
      </c>
      <c r="G41" s="139">
        <v>37.521570105811755</v>
      </c>
      <c r="H41" s="139">
        <v>39.121713551798322</v>
      </c>
      <c r="I41" s="139">
        <v>40.089149010219359</v>
      </c>
      <c r="J41" s="139">
        <v>41.586653979121742</v>
      </c>
      <c r="K41" s="139">
        <v>37.361930544877652</v>
      </c>
      <c r="L41" s="139">
        <v>35.844898450099372</v>
      </c>
      <c r="M41" s="139">
        <v>37.272001419394471</v>
      </c>
      <c r="N41" s="139">
        <v>36.852359200203367</v>
      </c>
      <c r="O41" s="139">
        <v>37.483771742561608</v>
      </c>
      <c r="P41" s="139">
        <v>34.266500624052156</v>
      </c>
      <c r="Q41" s="139">
        <v>37.830645215055021</v>
      </c>
      <c r="R41" s="139">
        <v>38.261868370680837</v>
      </c>
      <c r="S41" s="139">
        <v>39.709719060538582</v>
      </c>
      <c r="T41" s="139">
        <v>43.624671091927048</v>
      </c>
      <c r="U41" s="139">
        <v>43.737036957816741</v>
      </c>
      <c r="V41" s="139">
        <v>36.831170396260951</v>
      </c>
      <c r="W41" s="139">
        <v>34.98567377678463</v>
      </c>
      <c r="X41" s="140">
        <v>33.522027870265831</v>
      </c>
      <c r="Y41" s="140">
        <v>33.290293034782565</v>
      </c>
      <c r="Z41" s="140">
        <v>32.406544285494085</v>
      </c>
    </row>
    <row r="42" spans="1:26" ht="15" customHeight="1" x14ac:dyDescent="0.15">
      <c r="A42" s="3" t="s">
        <v>319</v>
      </c>
      <c r="B42" s="26" t="e">
        <v>#DIV/0!</v>
      </c>
      <c r="C42" s="26" t="e">
        <v>#DIV/0!</v>
      </c>
      <c r="D42" s="139">
        <v>2.317615335247619</v>
      </c>
      <c r="E42" s="139">
        <v>2.3676224043447864</v>
      </c>
      <c r="F42" s="139">
        <v>2.6598175485853175</v>
      </c>
      <c r="G42" s="139">
        <v>2.562208736876511</v>
      </c>
      <c r="H42" s="139">
        <v>2.6516100952843753</v>
      </c>
      <c r="I42" s="139">
        <v>2.7110756584907767</v>
      </c>
      <c r="J42" s="139">
        <v>1.7152402089783014</v>
      </c>
      <c r="K42" s="139">
        <v>1.1051360238889387</v>
      </c>
      <c r="L42" s="139">
        <v>1.1045871482375826</v>
      </c>
      <c r="M42" s="139">
        <v>1.216384060571656</v>
      </c>
      <c r="N42" s="139">
        <v>1.2069864225864886</v>
      </c>
      <c r="O42" s="139">
        <v>1.2466141030984788</v>
      </c>
      <c r="P42" s="139">
        <v>1.2494316883344481</v>
      </c>
      <c r="Q42" s="139">
        <v>2.0486498851639872</v>
      </c>
      <c r="R42" s="139">
        <v>2.5711528840502345</v>
      </c>
      <c r="S42" s="139">
        <v>3.86564903335639</v>
      </c>
      <c r="T42" s="139">
        <v>1.560358085055559</v>
      </c>
      <c r="U42" s="139">
        <v>1.5019528075337385</v>
      </c>
      <c r="V42" s="139">
        <v>1.2095995249027947</v>
      </c>
      <c r="W42" s="139">
        <v>1.1525160403778776</v>
      </c>
      <c r="X42" s="140">
        <v>1.0195096508864032</v>
      </c>
      <c r="Y42" s="140">
        <v>0.96299366649221962</v>
      </c>
      <c r="Z42" s="140">
        <v>0.86374127589565719</v>
      </c>
    </row>
    <row r="43" spans="1:26" ht="15" customHeight="1" x14ac:dyDescent="0.15">
      <c r="A43" s="3" t="s">
        <v>320</v>
      </c>
      <c r="B43" s="26" t="e">
        <v>#DIV/0!</v>
      </c>
      <c r="C43" s="26" t="e">
        <v>#DIV/0!</v>
      </c>
      <c r="D43" s="139">
        <v>1.5158189885459645</v>
      </c>
      <c r="E43" s="139">
        <v>1.0292704804223718</v>
      </c>
      <c r="F43" s="139">
        <v>1.1197297951367333</v>
      </c>
      <c r="G43" s="139">
        <v>1.4028539401124318</v>
      </c>
      <c r="H43" s="139">
        <v>0.99172288949839515</v>
      </c>
      <c r="I43" s="139">
        <v>0.5443127031150008</v>
      </c>
      <c r="J43" s="139">
        <v>0.42885420207533842</v>
      </c>
      <c r="K43" s="139">
        <v>0.31928811101866789</v>
      </c>
      <c r="L43" s="139">
        <v>0.29060442252615853</v>
      </c>
      <c r="M43" s="139">
        <v>1.3024536839315228</v>
      </c>
      <c r="N43" s="139">
        <v>1.2873692900221057</v>
      </c>
      <c r="O43" s="139">
        <v>0.41233626384801797</v>
      </c>
      <c r="P43" s="139">
        <v>0.2669398646893783</v>
      </c>
      <c r="Q43" s="139">
        <v>0.296298580300207</v>
      </c>
      <c r="R43" s="139">
        <v>0.17053474021935427</v>
      </c>
      <c r="S43" s="139">
        <v>0.11904040994184019</v>
      </c>
      <c r="T43" s="139">
        <v>0.16117482337171452</v>
      </c>
      <c r="U43" s="139">
        <v>0.16059212661047845</v>
      </c>
      <c r="V43" s="139">
        <v>0.1132265894633708</v>
      </c>
      <c r="W43" s="139">
        <v>9.387279340401157E-2</v>
      </c>
      <c r="X43" s="140">
        <v>6.917417996077857E-2</v>
      </c>
      <c r="Y43" s="140">
        <v>6.1947889763355184E-2</v>
      </c>
      <c r="Z43" s="140">
        <v>5.4095150700865145E-2</v>
      </c>
    </row>
    <row r="44" spans="1:26" ht="15" customHeight="1" x14ac:dyDescent="0.15">
      <c r="A44" s="3" t="s">
        <v>321</v>
      </c>
      <c r="B44" s="26"/>
      <c r="C44" s="26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>
        <v>4.6357331671072324E-2</v>
      </c>
      <c r="R44" s="139">
        <v>8.0450309300113834E-2</v>
      </c>
      <c r="S44" s="139">
        <v>0.12793624339955598</v>
      </c>
      <c r="T44" s="139">
        <v>0.14334331842366269</v>
      </c>
      <c r="U44" s="139">
        <v>5.1070630053535182E-2</v>
      </c>
      <c r="V44" s="139">
        <v>3.4708616208555435E-2</v>
      </c>
      <c r="W44" s="139">
        <v>4.2626182148879845E-2</v>
      </c>
      <c r="X44" s="140">
        <v>4.6027668596693057E-2</v>
      </c>
      <c r="Y44" s="140">
        <v>5.452402500806576E-2</v>
      </c>
      <c r="Z44" s="140">
        <v>0.10429334301254732</v>
      </c>
    </row>
    <row r="45" spans="1:26" ht="15" customHeight="1" x14ac:dyDescent="0.15">
      <c r="A45" s="3" t="s">
        <v>322</v>
      </c>
      <c r="B45" s="26"/>
      <c r="C45" s="26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>
        <v>5.3884590640448274E-2</v>
      </c>
      <c r="R45" s="139">
        <v>0.11876274643664046</v>
      </c>
      <c r="S45" s="139">
        <v>9.3227140565256439E-2</v>
      </c>
      <c r="T45" s="139">
        <v>8.2201122540884561E-2</v>
      </c>
      <c r="U45" s="139">
        <v>2.9713624310503197E-2</v>
      </c>
      <c r="V45" s="139">
        <v>2.0436055442740748E-2</v>
      </c>
      <c r="W45" s="139">
        <v>1.6481147429090195E-2</v>
      </c>
      <c r="X45" s="140">
        <v>1.1892374376107778E-2</v>
      </c>
      <c r="Y45" s="140">
        <v>1.5860636182681565E-2</v>
      </c>
      <c r="Z45" s="140">
        <v>0.16787241795647512</v>
      </c>
    </row>
    <row r="46" spans="1:26" ht="15" customHeight="1" x14ac:dyDescent="0.15">
      <c r="A46" s="3" t="s">
        <v>323</v>
      </c>
      <c r="B46" s="26" t="e">
        <v>#DIV/0!</v>
      </c>
      <c r="C46" s="26" t="e">
        <v>#DIV/0!</v>
      </c>
      <c r="D46" s="139">
        <v>0</v>
      </c>
      <c r="E46" s="139">
        <v>0</v>
      </c>
      <c r="F46" s="139">
        <v>0</v>
      </c>
      <c r="G46" s="139">
        <v>0</v>
      </c>
      <c r="H46" s="139">
        <v>0</v>
      </c>
      <c r="I46" s="139">
        <v>0</v>
      </c>
      <c r="J46" s="139">
        <v>0.7231985864259427</v>
      </c>
      <c r="K46" s="139">
        <v>2.9073100324025698</v>
      </c>
      <c r="L46" s="139">
        <v>2.6710406010129222</v>
      </c>
      <c r="M46" s="139">
        <v>2.9366035873903327</v>
      </c>
      <c r="N46" s="139">
        <v>2.8008488378447054</v>
      </c>
      <c r="O46" s="139">
        <v>2.4863737300293578</v>
      </c>
      <c r="P46" s="139">
        <v>2.6022445827761604</v>
      </c>
      <c r="Q46" s="139">
        <v>3.2228126989629757</v>
      </c>
      <c r="R46" s="139">
        <v>2.9639383459366622</v>
      </c>
      <c r="S46" s="139">
        <v>3.1473659206846465</v>
      </c>
      <c r="T46" s="139">
        <v>3.1322454799631845</v>
      </c>
      <c r="U46" s="139">
        <v>2.8743260690215129</v>
      </c>
      <c r="V46" s="139">
        <v>2.6572368787027836</v>
      </c>
      <c r="W46" s="139">
        <v>2.5708448154159997</v>
      </c>
      <c r="X46" s="140">
        <v>2.4097675849879421</v>
      </c>
      <c r="Y46" s="140">
        <v>2.4356593829206679</v>
      </c>
      <c r="Z46" s="140">
        <v>2.2674067993606406</v>
      </c>
    </row>
    <row r="47" spans="1:26" ht="15" customHeight="1" x14ac:dyDescent="0.15">
      <c r="A47" s="3" t="s">
        <v>324</v>
      </c>
      <c r="B47" s="26" t="e">
        <v>#DIV/0!</v>
      </c>
      <c r="C47" s="26" t="e">
        <v>#DIV/0!</v>
      </c>
      <c r="D47" s="139">
        <v>1.0254991934806916</v>
      </c>
      <c r="E47" s="139">
        <v>1.0827683333840648</v>
      </c>
      <c r="F47" s="139">
        <v>1.0585717442313156</v>
      </c>
      <c r="G47" s="139">
        <v>0.97060155679766957</v>
      </c>
      <c r="H47" s="139">
        <v>1.0565248411376649</v>
      </c>
      <c r="I47" s="139">
        <v>1.1023314273684242</v>
      </c>
      <c r="J47" s="139">
        <v>1.0822676376138045</v>
      </c>
      <c r="K47" s="139">
        <v>0.99387454046009016</v>
      </c>
      <c r="L47" s="139">
        <v>0.92753672005999444</v>
      </c>
      <c r="M47" s="139">
        <v>0.90507280319928174</v>
      </c>
      <c r="N47" s="139">
        <v>0.90424277835618638</v>
      </c>
      <c r="O47" s="139">
        <v>0.92101075484220774</v>
      </c>
      <c r="P47" s="139">
        <v>0.85728410793586785</v>
      </c>
      <c r="Q47" s="139">
        <v>0.92795081885244002</v>
      </c>
      <c r="R47" s="139">
        <v>0.89191137902617701</v>
      </c>
      <c r="S47" s="139">
        <v>0.89827448123985576</v>
      </c>
      <c r="T47" s="139">
        <v>0.92702018826423105</v>
      </c>
      <c r="U47" s="139">
        <v>0.86447270646108632</v>
      </c>
      <c r="V47" s="139">
        <v>0.76608668805095204</v>
      </c>
      <c r="W47" s="139">
        <v>0.72292247521242203</v>
      </c>
      <c r="X47" s="140">
        <v>0.62750181901991464</v>
      </c>
      <c r="Y47" s="140">
        <v>0.67184299621887589</v>
      </c>
      <c r="Z47" s="140">
        <v>0.62072151621239902</v>
      </c>
    </row>
    <row r="48" spans="1:26" ht="15" customHeight="1" x14ac:dyDescent="0.15">
      <c r="A48" s="3" t="s">
        <v>325</v>
      </c>
      <c r="B48" s="26" t="e">
        <v>#DIV/0!</v>
      </c>
      <c r="C48" s="26" t="e">
        <v>#DIV/0!</v>
      </c>
      <c r="D48" s="139">
        <v>7.9291999454320864E-3</v>
      </c>
      <c r="E48" s="139">
        <v>1.4671535754912863E-2</v>
      </c>
      <c r="F48" s="139">
        <v>1.3497616767853198E-2</v>
      </c>
      <c r="G48" s="139">
        <v>1.2460497630357089E-2</v>
      </c>
      <c r="H48" s="139">
        <v>1.2090538193571162E-2</v>
      </c>
      <c r="I48" s="139">
        <v>1.0208720290085429E-2</v>
      </c>
      <c r="J48" s="139">
        <v>2.0587015337874492E-2</v>
      </c>
      <c r="K48" s="139">
        <v>1.9114826074271282E-2</v>
      </c>
      <c r="L48" s="139">
        <v>1.6413695421968449E-2</v>
      </c>
      <c r="M48" s="139">
        <v>2.632772996359728E-3</v>
      </c>
      <c r="N48" s="139">
        <v>2.6754510257053675E-4</v>
      </c>
      <c r="O48" s="139">
        <v>0</v>
      </c>
      <c r="P48" s="139">
        <v>0</v>
      </c>
      <c r="Q48" s="139">
        <v>4.1667638911574601E-6</v>
      </c>
      <c r="R48" s="139">
        <v>4.1490618514757009E-6</v>
      </c>
      <c r="S48" s="139">
        <v>2.1322707233259329E-6</v>
      </c>
      <c r="T48" s="139">
        <v>2.1806903446315044E-6</v>
      </c>
      <c r="U48" s="139">
        <v>2.1649270900184476E-6</v>
      </c>
      <c r="V48" s="139">
        <v>0</v>
      </c>
      <c r="W48" s="139">
        <v>0</v>
      </c>
      <c r="X48" s="140">
        <v>0</v>
      </c>
      <c r="Y48" s="140">
        <v>0</v>
      </c>
      <c r="Z48" s="140">
        <v>0</v>
      </c>
    </row>
    <row r="49" spans="1:26" ht="15" customHeight="1" x14ac:dyDescent="0.15">
      <c r="A49" s="3" t="s">
        <v>326</v>
      </c>
      <c r="B49" s="26" t="e">
        <v>#DIV/0!</v>
      </c>
      <c r="C49" s="26" t="e">
        <v>#DIV/0!</v>
      </c>
      <c r="D49" s="139">
        <v>1.3598673901572753</v>
      </c>
      <c r="E49" s="139">
        <v>1.1704888671417719</v>
      </c>
      <c r="F49" s="139">
        <v>1.0527173055272045</v>
      </c>
      <c r="G49" s="139">
        <v>1.0963240846128508</v>
      </c>
      <c r="H49" s="139">
        <v>1.1809888938376971</v>
      </c>
      <c r="I49" s="139">
        <v>1.1816265042085132</v>
      </c>
      <c r="J49" s="139">
        <v>0.99627594655105778</v>
      </c>
      <c r="K49" s="139">
        <v>0.81655527316345533</v>
      </c>
      <c r="L49" s="139">
        <v>0.79077179059485725</v>
      </c>
      <c r="M49" s="139">
        <v>0.8023946563412524</v>
      </c>
      <c r="N49" s="139">
        <v>0.81700190228417502</v>
      </c>
      <c r="O49" s="139">
        <v>0.73976825893041309</v>
      </c>
      <c r="P49" s="139">
        <v>0.79523719087233447</v>
      </c>
      <c r="Q49" s="139">
        <v>0.85960130736383844</v>
      </c>
      <c r="R49" s="139">
        <v>0.88374187624062139</v>
      </c>
      <c r="S49" s="139">
        <v>0.87809467111429917</v>
      </c>
      <c r="T49" s="139">
        <v>0.92317999256733507</v>
      </c>
      <c r="U49" s="139">
        <v>0.76852963261273877</v>
      </c>
      <c r="V49" s="139">
        <v>0.41304669966393565</v>
      </c>
      <c r="W49" s="139">
        <v>0.34158793576346935</v>
      </c>
      <c r="X49" s="140">
        <v>0.2337700524691835</v>
      </c>
      <c r="Y49" s="140">
        <v>0.3323516197162954</v>
      </c>
      <c r="Z49" s="140">
        <v>0.26261887566354952</v>
      </c>
    </row>
    <row r="50" spans="1:26" ht="15" customHeight="1" x14ac:dyDescent="0.15">
      <c r="A50" s="3" t="s">
        <v>327</v>
      </c>
      <c r="B50" s="26" t="e">
        <v>#DIV/0!</v>
      </c>
      <c r="C50" s="26" t="e">
        <v>#DIV/0!</v>
      </c>
      <c r="D50" s="139">
        <v>0</v>
      </c>
      <c r="E50" s="139">
        <v>0</v>
      </c>
      <c r="F50" s="139">
        <v>0</v>
      </c>
      <c r="G50" s="139">
        <v>0</v>
      </c>
      <c r="H50" s="139">
        <v>0</v>
      </c>
      <c r="I50" s="139">
        <v>0</v>
      </c>
      <c r="J50" s="139">
        <v>0</v>
      </c>
      <c r="K50" s="139">
        <v>0</v>
      </c>
      <c r="L50" s="139">
        <v>0</v>
      </c>
      <c r="M50" s="139">
        <v>0</v>
      </c>
      <c r="N50" s="139">
        <v>0</v>
      </c>
      <c r="O50" s="139">
        <v>0</v>
      </c>
      <c r="P50" s="139">
        <v>0</v>
      </c>
      <c r="Q50" s="139">
        <v>2.08338194557873E-6</v>
      </c>
      <c r="R50" s="139">
        <v>2.0745309257378505E-6</v>
      </c>
      <c r="S50" s="139">
        <v>2.1322707233259329E-6</v>
      </c>
      <c r="T50" s="139">
        <v>0</v>
      </c>
      <c r="U50" s="139">
        <v>0</v>
      </c>
      <c r="V50" s="139">
        <v>0</v>
      </c>
      <c r="W50" s="139">
        <v>0</v>
      </c>
      <c r="X50" s="140">
        <v>0</v>
      </c>
      <c r="Y50" s="140">
        <v>0</v>
      </c>
      <c r="Z50" s="140">
        <v>0</v>
      </c>
    </row>
    <row r="51" spans="1:26" ht="15" customHeight="1" x14ac:dyDescent="0.15">
      <c r="A51" s="3" t="s">
        <v>122</v>
      </c>
      <c r="B51" s="26" t="e">
        <v>#DIV/0!</v>
      </c>
      <c r="C51" s="26" t="e">
        <v>#DIV/0!</v>
      </c>
      <c r="D51" s="139">
        <v>0</v>
      </c>
      <c r="E51" s="139">
        <v>0</v>
      </c>
      <c r="F51" s="139">
        <v>0</v>
      </c>
      <c r="G51" s="139">
        <v>0</v>
      </c>
      <c r="H51" s="139">
        <v>0</v>
      </c>
      <c r="I51" s="139">
        <v>0</v>
      </c>
      <c r="J51" s="139">
        <v>0</v>
      </c>
      <c r="K51" s="139">
        <v>0</v>
      </c>
      <c r="L51" s="139">
        <v>0.81323215520919279</v>
      </c>
      <c r="M51" s="139">
        <v>1.1468370882030283</v>
      </c>
      <c r="N51" s="139">
        <v>1.1636960851626472</v>
      </c>
      <c r="O51" s="139">
        <v>1.1188998357324591</v>
      </c>
      <c r="P51" s="139">
        <v>1.0596504008395697</v>
      </c>
      <c r="Q51" s="139">
        <v>1.1386599020643815</v>
      </c>
      <c r="R51" s="139">
        <v>1.114431789713596</v>
      </c>
      <c r="S51" s="139">
        <v>0.90340685687090128</v>
      </c>
      <c r="T51" s="139">
        <v>0.24372703705808474</v>
      </c>
      <c r="U51" s="139">
        <v>0.51617707129182844</v>
      </c>
      <c r="V51" s="139">
        <v>0.47142517544851326</v>
      </c>
      <c r="W51" s="139">
        <v>0.45879757993123099</v>
      </c>
      <c r="X51" s="140">
        <v>0.40173921769474308</v>
      </c>
      <c r="Y51" s="140">
        <v>0.16508790574081092</v>
      </c>
      <c r="Z51" s="140">
        <v>0.15339303047217664</v>
      </c>
    </row>
    <row r="52" spans="1:26" ht="15" customHeight="1" x14ac:dyDescent="0.15">
      <c r="A52" s="3" t="s">
        <v>328</v>
      </c>
      <c r="B52" s="26" t="e">
        <v>#DIV/0!</v>
      </c>
      <c r="C52" s="26" t="e">
        <v>#DIV/0!</v>
      </c>
      <c r="D52" s="139">
        <v>14.837310074915685</v>
      </c>
      <c r="E52" s="139">
        <v>15.652703141027189</v>
      </c>
      <c r="F52" s="139">
        <v>15.41307463251928</v>
      </c>
      <c r="G52" s="139">
        <v>15.646273886579293</v>
      </c>
      <c r="H52" s="139">
        <v>16.63939131487194</v>
      </c>
      <c r="I52" s="139">
        <v>17.482462826361985</v>
      </c>
      <c r="J52" s="139">
        <v>17.9649558739188</v>
      </c>
      <c r="K52" s="139">
        <v>18.223015744086904</v>
      </c>
      <c r="L52" s="139">
        <v>19.695202472342622</v>
      </c>
      <c r="M52" s="139">
        <v>21.955176073671272</v>
      </c>
      <c r="N52" s="139">
        <v>19.579745542279952</v>
      </c>
      <c r="O52" s="139">
        <v>17.989905004353556</v>
      </c>
      <c r="P52" s="139">
        <v>14.333181288497371</v>
      </c>
      <c r="Q52" s="139">
        <v>15.570661232095414</v>
      </c>
      <c r="R52" s="139">
        <v>15.975740684298131</v>
      </c>
      <c r="S52" s="139">
        <v>15.29886972593498</v>
      </c>
      <c r="T52" s="139">
        <v>15.053074295814744</v>
      </c>
      <c r="U52" s="139">
        <v>16.783125311262392</v>
      </c>
      <c r="V52" s="139">
        <v>15.499642099860891</v>
      </c>
      <c r="W52" s="139">
        <v>17.898601163756098</v>
      </c>
      <c r="X52" s="140">
        <v>17.664192681647521</v>
      </c>
      <c r="Y52" s="140">
        <v>17.756192199358665</v>
      </c>
      <c r="Z52" s="140">
        <v>16.747039500428492</v>
      </c>
    </row>
    <row r="53" spans="1:26" ht="15" customHeight="1" x14ac:dyDescent="0.15">
      <c r="A53" s="3" t="s">
        <v>329</v>
      </c>
      <c r="B53" s="26" t="e">
        <v>#DIV/0!</v>
      </c>
      <c r="C53" s="26" t="e">
        <v>#DIV/0!</v>
      </c>
      <c r="D53" s="139">
        <v>12.727946632665892</v>
      </c>
      <c r="E53" s="139">
        <v>13.540981184966608</v>
      </c>
      <c r="F53" s="139">
        <v>0</v>
      </c>
      <c r="G53" s="139">
        <v>0</v>
      </c>
      <c r="H53" s="139">
        <v>0</v>
      </c>
      <c r="I53" s="139">
        <v>0</v>
      </c>
      <c r="J53" s="139">
        <v>15.695207999697629</v>
      </c>
      <c r="K53" s="139">
        <v>15.888244945332749</v>
      </c>
      <c r="L53" s="139">
        <v>17.179379851191161</v>
      </c>
      <c r="M53" s="139">
        <v>19.09342013430421</v>
      </c>
      <c r="N53" s="139">
        <v>16.866399351255097</v>
      </c>
      <c r="O53" s="139">
        <v>15.311867457790406</v>
      </c>
      <c r="P53" s="139">
        <v>11.986945679151237</v>
      </c>
      <c r="Q53" s="139">
        <v>13.208356111642605</v>
      </c>
      <c r="R53" s="139">
        <v>13.856698623017651</v>
      </c>
      <c r="S53" s="139">
        <v>13.27739605393451</v>
      </c>
      <c r="T53" s="139">
        <v>12.873744701958289</v>
      </c>
      <c r="U53" s="139">
        <v>14.524584608944458</v>
      </c>
      <c r="V53" s="139">
        <v>13.175165933157912</v>
      </c>
      <c r="W53" s="139">
        <v>15.818617384588171</v>
      </c>
      <c r="X53" s="140">
        <v>15.428077696452808</v>
      </c>
      <c r="Y53" s="140">
        <v>15.592621783101496</v>
      </c>
      <c r="Z53" s="140">
        <v>14.577895037049521</v>
      </c>
    </row>
    <row r="54" spans="1:26" ht="15" customHeight="1" x14ac:dyDescent="0.15">
      <c r="A54" s="3" t="s">
        <v>330</v>
      </c>
      <c r="B54" s="26" t="e">
        <v>#DIV/0!</v>
      </c>
      <c r="C54" s="26" t="e">
        <v>#DIV/0!</v>
      </c>
      <c r="D54" s="139">
        <v>2.1093634422497938</v>
      </c>
      <c r="E54" s="139">
        <v>2.1117219560605802</v>
      </c>
      <c r="F54" s="139">
        <v>0</v>
      </c>
      <c r="G54" s="139">
        <v>0</v>
      </c>
      <c r="H54" s="139">
        <v>0</v>
      </c>
      <c r="I54" s="139">
        <v>0</v>
      </c>
      <c r="J54" s="139">
        <v>2.2697478742211716</v>
      </c>
      <c r="K54" s="139">
        <v>2.3347707987541542</v>
      </c>
      <c r="L54" s="139">
        <v>2.5158226211514609</v>
      </c>
      <c r="M54" s="139">
        <v>2.861755939367062</v>
      </c>
      <c r="N54" s="139">
        <v>2.7133461910248551</v>
      </c>
      <c r="O54" s="139">
        <v>2.6780375465631487</v>
      </c>
      <c r="P54" s="139">
        <v>2.3462356093461345</v>
      </c>
      <c r="Q54" s="139">
        <v>2.3623051204528105</v>
      </c>
      <c r="R54" s="139">
        <v>2.1190420612804819</v>
      </c>
      <c r="S54" s="139">
        <v>2.0214736720004711</v>
      </c>
      <c r="T54" s="139">
        <v>2.1793295938564547</v>
      </c>
      <c r="U54" s="139">
        <v>2.2585407023179358</v>
      </c>
      <c r="V54" s="139">
        <v>2.324476166702981</v>
      </c>
      <c r="W54" s="139">
        <v>2.0799837791679288</v>
      </c>
      <c r="X54" s="140">
        <v>2.05363285675211</v>
      </c>
      <c r="Y54" s="140">
        <v>2.1604875800966097</v>
      </c>
      <c r="Z54" s="140">
        <v>2.1609926626669052</v>
      </c>
    </row>
    <row r="55" spans="1:26" ht="15" customHeight="1" x14ac:dyDescent="0.15">
      <c r="A55" s="3" t="s">
        <v>331</v>
      </c>
      <c r="B55" s="26"/>
      <c r="C55" s="26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40">
        <v>0.18248212844260348</v>
      </c>
      <c r="Y55" s="140">
        <v>3.082836160563495E-3</v>
      </c>
      <c r="Z55" s="140">
        <v>8.1518007120664187E-3</v>
      </c>
    </row>
    <row r="56" spans="1:26" ht="15" customHeight="1" x14ac:dyDescent="0.15">
      <c r="A56" s="3" t="s">
        <v>332</v>
      </c>
      <c r="B56" s="26" t="e">
        <v>#DIV/0!</v>
      </c>
      <c r="C56" s="26" t="e">
        <v>#DIV/0!</v>
      </c>
      <c r="D56" s="139">
        <v>8.7485719387171174E-2</v>
      </c>
      <c r="E56" s="139">
        <v>7.9330958344838165E-2</v>
      </c>
      <c r="F56" s="139">
        <v>8.1469712433842947E-2</v>
      </c>
      <c r="G56" s="139">
        <v>7.7468105957358466E-2</v>
      </c>
      <c r="H56" s="139">
        <v>7.6969719695230643E-2</v>
      </c>
      <c r="I56" s="139">
        <v>7.7084232521273152E-2</v>
      </c>
      <c r="J56" s="139">
        <v>7.3755590840235627E-2</v>
      </c>
      <c r="K56" s="139">
        <v>6.4868660576250653E-2</v>
      </c>
      <c r="L56" s="139">
        <v>6.058019282888466E-2</v>
      </c>
      <c r="M56" s="139">
        <v>5.4160180446240776E-2</v>
      </c>
      <c r="N56" s="139">
        <v>5.3938247549166561E-2</v>
      </c>
      <c r="O56" s="139">
        <v>5.3136937450722392E-2</v>
      </c>
      <c r="P56" s="139">
        <v>5.3082026796649216E-2</v>
      </c>
      <c r="Q56" s="139">
        <v>5.9251382532259089E-2</v>
      </c>
      <c r="R56" s="139">
        <v>6.1418562587394802E-2</v>
      </c>
      <c r="S56" s="139">
        <v>6.4889262652254795E-2</v>
      </c>
      <c r="T56" s="139">
        <v>6.3610737352900987E-2</v>
      </c>
      <c r="U56" s="139">
        <v>5.6649647164512727E-2</v>
      </c>
      <c r="V56" s="139">
        <v>4.860339611767836E-2</v>
      </c>
      <c r="W56" s="139">
        <v>4.282205938701298E-2</v>
      </c>
      <c r="X56" s="140">
        <v>3.8537050989808197E-2</v>
      </c>
      <c r="Y56" s="140">
        <v>3.9023376562507803E-2</v>
      </c>
      <c r="Z56" s="140">
        <v>3.5602823922943748E-2</v>
      </c>
    </row>
    <row r="57" spans="1:26" ht="15" customHeight="1" x14ac:dyDescent="0.15">
      <c r="A57" s="3" t="s">
        <v>333</v>
      </c>
      <c r="B57" s="26" t="e">
        <v>#DIV/0!</v>
      </c>
      <c r="C57" s="26" t="e">
        <v>#DIV/0!</v>
      </c>
      <c r="D57" s="139">
        <v>0.45533702672921139</v>
      </c>
      <c r="E57" s="139">
        <v>0.54756698122327574</v>
      </c>
      <c r="F57" s="139">
        <v>0.81081029892991296</v>
      </c>
      <c r="G57" s="139">
        <v>0.97771233130746538</v>
      </c>
      <c r="H57" s="139">
        <v>1.1047345665519701</v>
      </c>
      <c r="I57" s="139">
        <v>0.57839571022574765</v>
      </c>
      <c r="J57" s="139">
        <v>0.6024371274946837</v>
      </c>
      <c r="K57" s="139">
        <v>0.76401833155491028</v>
      </c>
      <c r="L57" s="139">
        <v>0.69217245583830811</v>
      </c>
      <c r="M57" s="139">
        <v>0.45523943391984711</v>
      </c>
      <c r="N57" s="139">
        <v>0.64437564279395076</v>
      </c>
      <c r="O57" s="139">
        <v>0.76446678880454433</v>
      </c>
      <c r="P57" s="139">
        <v>0.40709215829222645</v>
      </c>
      <c r="Q57" s="139">
        <v>0.47232977102799067</v>
      </c>
      <c r="R57" s="139">
        <v>0.47908594839712199</v>
      </c>
      <c r="S57" s="139">
        <v>0.58084973547049412</v>
      </c>
      <c r="T57" s="139">
        <v>0.55804956264292516</v>
      </c>
      <c r="U57" s="139">
        <v>0.60331538666507101</v>
      </c>
      <c r="V57" s="139">
        <v>0.5259559532076854</v>
      </c>
      <c r="W57" s="139">
        <v>0.47632950805834384</v>
      </c>
      <c r="X57" s="140">
        <v>0.57133172584228564</v>
      </c>
      <c r="Y57" s="140">
        <v>0.57876146113163873</v>
      </c>
      <c r="Z57" s="140">
        <v>0.56383619632472093</v>
      </c>
    </row>
    <row r="58" spans="1:26" ht="15" customHeight="1" x14ac:dyDescent="0.15">
      <c r="A58" s="3" t="s">
        <v>334</v>
      </c>
      <c r="B58" s="26" t="e">
        <v>#DIV/0!</v>
      </c>
      <c r="C58" s="26" t="e">
        <v>#DIV/0!</v>
      </c>
      <c r="D58" s="139">
        <v>1.1891794685985442</v>
      </c>
      <c r="E58" s="139">
        <v>1.1254644035773362</v>
      </c>
      <c r="F58" s="139">
        <v>1.2181441303044014</v>
      </c>
      <c r="G58" s="139">
        <v>1.2190005785245452</v>
      </c>
      <c r="H58" s="139">
        <v>1.3585667682137739</v>
      </c>
      <c r="I58" s="139">
        <v>1.4013941386046873</v>
      </c>
      <c r="J58" s="139">
        <v>1.3798354670794302</v>
      </c>
      <c r="K58" s="139">
        <v>1.2394218834189197</v>
      </c>
      <c r="L58" s="139">
        <v>1.1822162754256902</v>
      </c>
      <c r="M58" s="139">
        <v>1.4313034289223794</v>
      </c>
      <c r="N58" s="139">
        <v>1.2498975773829457</v>
      </c>
      <c r="O58" s="139">
        <v>1.3291352321294112</v>
      </c>
      <c r="P58" s="139">
        <v>1.3298093833013185</v>
      </c>
      <c r="Q58" s="139">
        <v>1.5110540079268515</v>
      </c>
      <c r="R58" s="139">
        <v>1.4786073956031729</v>
      </c>
      <c r="S58" s="139">
        <v>1.4669788026702852</v>
      </c>
      <c r="T58" s="139">
        <v>1.3955240632855528</v>
      </c>
      <c r="U58" s="139">
        <v>1.7705618063735975</v>
      </c>
      <c r="V58" s="139">
        <v>1.2313257019711377</v>
      </c>
      <c r="W58" s="139">
        <v>1.1587712975993818</v>
      </c>
      <c r="X58" s="140">
        <v>1.0363847861758197</v>
      </c>
      <c r="Y58" s="140">
        <v>1.0731110918451006</v>
      </c>
      <c r="Z58" s="140">
        <v>0.93663030372598766</v>
      </c>
    </row>
    <row r="59" spans="1:26" ht="15" customHeight="1" x14ac:dyDescent="0.15">
      <c r="A59" s="4" t="s">
        <v>335</v>
      </c>
      <c r="B59" s="26" t="e">
        <v>#DIV/0!</v>
      </c>
      <c r="C59" s="26" t="e">
        <v>#DIV/0!</v>
      </c>
      <c r="D59" s="139">
        <v>0.13258637724198022</v>
      </c>
      <c r="E59" s="139">
        <v>0.12630767447245383</v>
      </c>
      <c r="F59" s="139">
        <v>0.13615252685739537</v>
      </c>
      <c r="G59" s="139">
        <v>0.13969595619230349</v>
      </c>
      <c r="H59" s="139">
        <v>0.15299235739378886</v>
      </c>
      <c r="I59" s="139">
        <v>0.15625390007703771</v>
      </c>
      <c r="J59" s="139">
        <v>0.15816600750461868</v>
      </c>
      <c r="K59" s="139">
        <v>0.14805813803369636</v>
      </c>
      <c r="L59" s="139">
        <v>0.13974707421668586</v>
      </c>
      <c r="M59" s="139">
        <v>0.17370446832320327</v>
      </c>
      <c r="N59" s="139">
        <v>0.16111027137022763</v>
      </c>
      <c r="O59" s="139">
        <v>0.19952503159921378</v>
      </c>
      <c r="P59" s="139">
        <v>0.19096014550263812</v>
      </c>
      <c r="Q59" s="139">
        <v>0.22201559703059737</v>
      </c>
      <c r="R59" s="139">
        <v>0.2188401928251601</v>
      </c>
      <c r="S59" s="139">
        <v>0.22347476542889771</v>
      </c>
      <c r="T59" s="139">
        <v>0.23074320674614876</v>
      </c>
      <c r="U59" s="139">
        <v>0.2299650502830296</v>
      </c>
      <c r="V59" s="139">
        <v>0.20004440813970412</v>
      </c>
      <c r="W59" s="139">
        <v>0.21612215753981559</v>
      </c>
      <c r="X59" s="140">
        <v>0.20279299271540474</v>
      </c>
      <c r="Y59" s="140">
        <v>0.21985015792785551</v>
      </c>
      <c r="Z59" s="140">
        <v>0.21213735857102115</v>
      </c>
    </row>
    <row r="60" spans="1:26" ht="15" customHeight="1" x14ac:dyDescent="0.15">
      <c r="A60" s="3" t="s">
        <v>336</v>
      </c>
      <c r="B60" s="26" t="e">
        <v>#DIV/0!</v>
      </c>
      <c r="C60" s="26" t="e">
        <v>#DIV/0!</v>
      </c>
      <c r="D60" s="139">
        <v>5.110824808518994</v>
      </c>
      <c r="E60" s="139">
        <v>5.3786786341043475</v>
      </c>
      <c r="F60" s="139">
        <v>6.0411031260850807</v>
      </c>
      <c r="G60" s="139">
        <v>7.6518852862018152</v>
      </c>
      <c r="H60" s="139">
        <v>7.0703166719050872</v>
      </c>
      <c r="I60" s="139">
        <v>6.4890020305381313</v>
      </c>
      <c r="J60" s="139">
        <v>6.4898079252985674</v>
      </c>
      <c r="K60" s="139">
        <v>7.9572349673406055</v>
      </c>
      <c r="L60" s="139">
        <v>8.5575270642450825</v>
      </c>
      <c r="M60" s="139">
        <v>5.5009108243095159</v>
      </c>
      <c r="N60" s="139">
        <v>5.8451598694587776</v>
      </c>
      <c r="O60" s="139">
        <v>5.6357341814479334</v>
      </c>
      <c r="P60" s="139">
        <v>6.8472844216791797</v>
      </c>
      <c r="Q60" s="139">
        <v>6.9238511398599298</v>
      </c>
      <c r="R60" s="139">
        <v>6.7943356509716235</v>
      </c>
      <c r="S60" s="139">
        <v>5.8676209573213223</v>
      </c>
      <c r="T60" s="139">
        <v>5.9689943340867329</v>
      </c>
      <c r="U60" s="139">
        <v>7.5677321254310259</v>
      </c>
      <c r="V60" s="139">
        <v>12.681317574960458</v>
      </c>
      <c r="W60" s="139">
        <v>11.022881738238775</v>
      </c>
      <c r="X60" s="140">
        <v>11.215984960629685</v>
      </c>
      <c r="Y60" s="140">
        <v>9.9985976360064104</v>
      </c>
      <c r="Z60" s="140">
        <v>10.021361528666759</v>
      </c>
    </row>
    <row r="61" spans="1:26" ht="15" customHeight="1" x14ac:dyDescent="0.15">
      <c r="A61" s="3" t="s">
        <v>337</v>
      </c>
      <c r="B61" s="26" t="e">
        <v>#DIV/0!</v>
      </c>
      <c r="C61" s="26" t="e">
        <v>#DIV/0!</v>
      </c>
      <c r="D61" s="139">
        <v>4.517557674156814</v>
      </c>
      <c r="E61" s="139">
        <v>5.0180311477705759</v>
      </c>
      <c r="F61" s="139">
        <v>6.1828217889497994</v>
      </c>
      <c r="G61" s="139">
        <v>3.568015183530906</v>
      </c>
      <c r="H61" s="139">
        <v>4.0392640685118302</v>
      </c>
      <c r="I61" s="139">
        <v>5.0184386034373549</v>
      </c>
      <c r="J61" s="139">
        <v>5.0845786934906014</v>
      </c>
      <c r="K61" s="139">
        <v>4.3236012445753813</v>
      </c>
      <c r="L61" s="139">
        <v>4.6403527022322972</v>
      </c>
      <c r="M61" s="139">
        <v>3.7623906952767059</v>
      </c>
      <c r="N61" s="139">
        <v>3.5562460742808755</v>
      </c>
      <c r="O61" s="139">
        <v>4.279190876082672</v>
      </c>
      <c r="P61" s="139">
        <v>3.8524559882181029</v>
      </c>
      <c r="Q61" s="139">
        <v>4.2758976876127113</v>
      </c>
      <c r="R61" s="139">
        <v>3.9606405056146348</v>
      </c>
      <c r="S61" s="139">
        <v>4.0310599347183995</v>
      </c>
      <c r="T61" s="139">
        <v>4.9917463051146038</v>
      </c>
      <c r="U61" s="139">
        <v>5.117757745178209</v>
      </c>
      <c r="V61" s="139">
        <v>5.2791323582620526</v>
      </c>
      <c r="W61" s="139">
        <v>6.0539118963587537</v>
      </c>
      <c r="X61" s="140">
        <v>6.9433932171703123</v>
      </c>
      <c r="Y61" s="140">
        <v>5.7451801744800566</v>
      </c>
      <c r="Z61" s="140">
        <v>4.9460222385431285</v>
      </c>
    </row>
    <row r="62" spans="1:26" ht="15" customHeight="1" x14ac:dyDescent="0.15">
      <c r="A62" s="3" t="s">
        <v>338</v>
      </c>
      <c r="B62" s="26" t="e">
        <v>#DIV/0!</v>
      </c>
      <c r="C62" s="26" t="e">
        <v>#DIV/0!</v>
      </c>
      <c r="D62" s="139">
        <v>6.9538934195640039</v>
      </c>
      <c r="E62" s="139">
        <v>2.9976337267963795</v>
      </c>
      <c r="F62" s="139">
        <v>2.0429781458138239</v>
      </c>
      <c r="G62" s="139">
        <v>1.573211959439174</v>
      </c>
      <c r="H62" s="139">
        <v>1.2369094113021637</v>
      </c>
      <c r="I62" s="139">
        <v>1.4991668575787036</v>
      </c>
      <c r="J62" s="139">
        <v>1.2059460301913392</v>
      </c>
      <c r="K62" s="139">
        <v>0.98086413268211226</v>
      </c>
      <c r="L62" s="139">
        <v>1.8975593918658111</v>
      </c>
      <c r="M62" s="139">
        <v>0.71705494929023539</v>
      </c>
      <c r="N62" s="139">
        <v>0.74562510344515909</v>
      </c>
      <c r="O62" s="139">
        <v>0.41607810783738758</v>
      </c>
      <c r="P62" s="139">
        <v>0.47039033566635829</v>
      </c>
      <c r="Q62" s="139">
        <v>0.76323030870720321</v>
      </c>
      <c r="R62" s="139">
        <v>0.44492464764299677</v>
      </c>
      <c r="S62" s="139">
        <v>0.94850438266924475</v>
      </c>
      <c r="T62" s="139">
        <v>1.4296147954431773</v>
      </c>
      <c r="U62" s="139">
        <v>0.38127829938568891</v>
      </c>
      <c r="V62" s="139">
        <v>0.3048710402545336</v>
      </c>
      <c r="W62" s="139">
        <v>0.29835581561625241</v>
      </c>
      <c r="X62" s="140">
        <v>0.20359425813202453</v>
      </c>
      <c r="Y62" s="140">
        <v>0.2304256800287468</v>
      </c>
      <c r="Z62" s="140">
        <v>0.43479252830468412</v>
      </c>
    </row>
    <row r="63" spans="1:26" ht="15" customHeight="1" x14ac:dyDescent="0.15">
      <c r="A63" s="3" t="s">
        <v>133</v>
      </c>
      <c r="B63" s="26" t="e">
        <v>#DIV/0!</v>
      </c>
      <c r="C63" s="26" t="e">
        <v>#DIV/0!</v>
      </c>
      <c r="D63" s="139">
        <v>0.31404922183659428</v>
      </c>
      <c r="E63" s="139">
        <v>0.29694476971198103</v>
      </c>
      <c r="F63" s="139">
        <v>0.50997380022937944</v>
      </c>
      <c r="G63" s="139">
        <v>0.38063723795812526</v>
      </c>
      <c r="H63" s="139">
        <v>0.3269241693191568</v>
      </c>
      <c r="I63" s="139">
        <v>0.15037786828732141</v>
      </c>
      <c r="J63" s="139">
        <v>0.21153757073462598</v>
      </c>
      <c r="K63" s="139">
        <v>0.29152236573602297</v>
      </c>
      <c r="L63" s="139">
        <v>4.9393031026113171E-2</v>
      </c>
      <c r="M63" s="139">
        <v>5.1861139238151992E-2</v>
      </c>
      <c r="N63" s="139">
        <v>3.9088531964046477E-2</v>
      </c>
      <c r="O63" s="139">
        <v>8.4803988133222555E-2</v>
      </c>
      <c r="P63" s="139">
        <v>0.1071015705915955</v>
      </c>
      <c r="Q63" s="139">
        <v>2.4627657978686168E-2</v>
      </c>
      <c r="R63" s="139">
        <v>8.309741076135535E-2</v>
      </c>
      <c r="S63" s="139">
        <v>1.7633878881905464E-2</v>
      </c>
      <c r="T63" s="139">
        <v>3.5715346464374784E-2</v>
      </c>
      <c r="U63" s="139">
        <v>2.0415262458873963E-2</v>
      </c>
      <c r="V63" s="139">
        <v>0.15475603903949595</v>
      </c>
      <c r="W63" s="139">
        <v>2.0733697187812459E-2</v>
      </c>
      <c r="X63" s="140">
        <v>3.8715688084855461E-2</v>
      </c>
      <c r="Y63" s="140">
        <v>0.12934500566513055</v>
      </c>
      <c r="Z63" s="140">
        <v>1.9299222498810904E-2</v>
      </c>
    </row>
    <row r="64" spans="1:26" ht="15" customHeight="1" x14ac:dyDescent="0.15">
      <c r="A64" s="3" t="s">
        <v>339</v>
      </c>
      <c r="B64" s="26" t="e">
        <v>#DIV/0!</v>
      </c>
      <c r="C64" s="26" t="e">
        <v>#DIV/0!</v>
      </c>
      <c r="D64" s="139">
        <v>3.4523954151433216</v>
      </c>
      <c r="E64" s="139">
        <v>5.6770134894110535</v>
      </c>
      <c r="F64" s="139">
        <v>3.2660613011500543</v>
      </c>
      <c r="G64" s="139">
        <v>3.3748603237119075</v>
      </c>
      <c r="H64" s="139">
        <v>2.8164348805421699</v>
      </c>
      <c r="I64" s="139">
        <v>1.9169618201142979</v>
      </c>
      <c r="J64" s="139">
        <v>2.2212317774364605</v>
      </c>
      <c r="K64" s="139">
        <v>3.5625509950041128</v>
      </c>
      <c r="L64" s="139">
        <v>2.1252916355416369</v>
      </c>
      <c r="M64" s="139">
        <v>2.133726874021578</v>
      </c>
      <c r="N64" s="139">
        <v>3.3735628136328746</v>
      </c>
      <c r="O64" s="139">
        <v>5.0504374221522434</v>
      </c>
      <c r="P64" s="139">
        <v>7.229639126501489</v>
      </c>
      <c r="Q64" s="139">
        <v>4.2811498934975152</v>
      </c>
      <c r="R64" s="139">
        <v>4.8580327953466114</v>
      </c>
      <c r="S64" s="139">
        <v>4.3611269136063608</v>
      </c>
      <c r="T64" s="139">
        <v>4.2903228943831913</v>
      </c>
      <c r="U64" s="139">
        <v>3.3821010582769797</v>
      </c>
      <c r="V64" s="139">
        <v>5.6167834434517312</v>
      </c>
      <c r="W64" s="139">
        <v>2.0129315223610069</v>
      </c>
      <c r="X64" s="140">
        <v>1.8902544914351924</v>
      </c>
      <c r="Y64" s="140">
        <v>3.6079259205940817</v>
      </c>
      <c r="Z64" s="140">
        <v>4.5774962284252529</v>
      </c>
    </row>
    <row r="65" spans="1:26" ht="15" customHeight="1" x14ac:dyDescent="0.15">
      <c r="A65" s="3" t="s">
        <v>340</v>
      </c>
      <c r="B65" s="26" t="e">
        <v>#DIV/0!</v>
      </c>
      <c r="C65" s="26" t="e">
        <v>#DIV/0!</v>
      </c>
      <c r="D65" s="139">
        <v>3.9066956941799096</v>
      </c>
      <c r="E65" s="139">
        <v>3.204552056058227</v>
      </c>
      <c r="F65" s="139">
        <v>3.7560412041372491</v>
      </c>
      <c r="G65" s="139">
        <v>3.7794240571198734</v>
      </c>
      <c r="H65" s="139">
        <v>3.509245684756034</v>
      </c>
      <c r="I65" s="139">
        <v>3.6706447974989986</v>
      </c>
      <c r="J65" s="139">
        <v>3.923764954664112</v>
      </c>
      <c r="K65" s="139">
        <v>3.6960050353794425</v>
      </c>
      <c r="L65" s="139">
        <v>5.0620946061166192</v>
      </c>
      <c r="M65" s="139">
        <v>4.0323250658471359</v>
      </c>
      <c r="N65" s="139">
        <v>4.859714265295068</v>
      </c>
      <c r="O65" s="139">
        <v>4.3271053555009376</v>
      </c>
      <c r="P65" s="139">
        <v>3.4634049986178583</v>
      </c>
      <c r="Q65" s="139">
        <v>4.0585363658485365</v>
      </c>
      <c r="R65" s="139">
        <v>4.0209014799454676</v>
      </c>
      <c r="S65" s="139">
        <v>3.9693072423001574</v>
      </c>
      <c r="T65" s="139">
        <v>4.0348964536261587</v>
      </c>
      <c r="U65" s="139">
        <v>3.676795263624471</v>
      </c>
      <c r="V65" s="139">
        <v>4.3965663875716139</v>
      </c>
      <c r="W65" s="139">
        <v>4.9689039392578458</v>
      </c>
      <c r="X65" s="140">
        <v>5.1227534282409675</v>
      </c>
      <c r="Y65" s="140">
        <v>5.6558873338614681</v>
      </c>
      <c r="Z65" s="140">
        <v>5.3465805175972614</v>
      </c>
    </row>
    <row r="66" spans="1:26" ht="15" customHeight="1" x14ac:dyDescent="0.15">
      <c r="A66" s="3" t="s">
        <v>341</v>
      </c>
      <c r="B66" s="26" t="e">
        <v>#DIV/0!</v>
      </c>
      <c r="C66" s="26" t="e">
        <v>#DIV/0!</v>
      </c>
      <c r="D66" s="139">
        <v>5.190793040521795</v>
      </c>
      <c r="E66" s="139">
        <v>5.2681790947848466</v>
      </c>
      <c r="F66" s="139">
        <v>5.4771115015940826</v>
      </c>
      <c r="G66" s="139">
        <v>5.6020416415427698</v>
      </c>
      <c r="H66" s="139">
        <v>5.6463118218697286</v>
      </c>
      <c r="I66" s="139">
        <v>5.4055447004605313</v>
      </c>
      <c r="J66" s="139">
        <v>5.4014181778189538</v>
      </c>
      <c r="K66" s="139">
        <v>5.2698881673971014</v>
      </c>
      <c r="L66" s="139">
        <v>4.7050665248027395</v>
      </c>
      <c r="M66" s="139">
        <v>4.9108125215620495</v>
      </c>
      <c r="N66" s="139">
        <v>5.1631238851044303</v>
      </c>
      <c r="O66" s="139">
        <v>5.475283203320477</v>
      </c>
      <c r="P66" s="139">
        <v>7.1648483478072968</v>
      </c>
      <c r="Q66" s="139">
        <v>6.3141535802502062</v>
      </c>
      <c r="R66" s="139">
        <v>5.9159896296688466</v>
      </c>
      <c r="S66" s="139">
        <v>5.9060210207776986</v>
      </c>
      <c r="T66" s="139">
        <v>5.3586103838629962</v>
      </c>
      <c r="U66" s="139">
        <v>5.4897723215457095</v>
      </c>
      <c r="V66" s="139">
        <v>5.027728642655104</v>
      </c>
      <c r="W66" s="139">
        <v>4.862365027997356</v>
      </c>
      <c r="X66" s="140">
        <v>6.1555117079532549</v>
      </c>
      <c r="Y66" s="140">
        <v>6.1735655816571571</v>
      </c>
      <c r="Z66" s="140">
        <v>6.386291335449366</v>
      </c>
    </row>
    <row r="67" spans="1:26" ht="15" customHeight="1" x14ac:dyDescent="0.15">
      <c r="A67" s="3" t="s">
        <v>342</v>
      </c>
      <c r="B67" s="26" t="e">
        <v>#DIV/0!</v>
      </c>
      <c r="C67" s="26" t="e">
        <v>#DIV/0!</v>
      </c>
      <c r="D67" s="139">
        <v>7.9776220357095582</v>
      </c>
      <c r="E67" s="139">
        <v>8.3697462507091736</v>
      </c>
      <c r="F67" s="139">
        <v>8.2538747251128495</v>
      </c>
      <c r="G67" s="139">
        <v>12.443754530092889</v>
      </c>
      <c r="H67" s="139">
        <v>11.007287755317098</v>
      </c>
      <c r="I67" s="139">
        <v>10.515568490601767</v>
      </c>
      <c r="J67" s="139">
        <v>8.7294872274235118</v>
      </c>
      <c r="K67" s="139">
        <v>9.9557409823288907</v>
      </c>
      <c r="L67" s="139">
        <v>8.7337115903554619</v>
      </c>
      <c r="M67" s="139">
        <v>9.2369542731437768</v>
      </c>
      <c r="N67" s="139">
        <v>9.6956401138802839</v>
      </c>
      <c r="O67" s="139">
        <v>9.9864231821451384</v>
      </c>
      <c r="P67" s="139">
        <v>13.453461749027998</v>
      </c>
      <c r="Q67" s="139">
        <v>9.0983747954118925</v>
      </c>
      <c r="R67" s="139">
        <v>8.6515864311404673</v>
      </c>
      <c r="S67" s="139">
        <v>7.5209452953152303</v>
      </c>
      <c r="T67" s="139">
        <v>5.7911743013144461</v>
      </c>
      <c r="U67" s="139">
        <v>4.4166569317111852</v>
      </c>
      <c r="V67" s="139">
        <v>6.5163363303633144</v>
      </c>
      <c r="W67" s="139">
        <v>10.58194743017393</v>
      </c>
      <c r="X67" s="140">
        <v>10.575142592725269</v>
      </c>
      <c r="Y67" s="140">
        <v>10.801573224055645</v>
      </c>
      <c r="Z67" s="140">
        <v>12.872223522773174</v>
      </c>
    </row>
    <row r="68" spans="1:26" ht="15" customHeight="1" x14ac:dyDescent="0.15">
      <c r="A68" s="3" t="s">
        <v>183</v>
      </c>
      <c r="B68" s="26"/>
      <c r="C68" s="26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>
        <v>0.44327796490643606</v>
      </c>
      <c r="O68" s="139">
        <v>0.42589774466498187</v>
      </c>
      <c r="P68" s="139">
        <v>0.48193943120379601</v>
      </c>
      <c r="Q68" s="139">
        <v>0.60334741143960025</v>
      </c>
      <c r="R68" s="139">
        <v>0.45805642840291738</v>
      </c>
      <c r="S68" s="139">
        <v>0.33007550797085444</v>
      </c>
      <c r="T68" s="139">
        <v>0</v>
      </c>
      <c r="U68" s="139">
        <v>0</v>
      </c>
      <c r="V68" s="139">
        <v>0</v>
      </c>
      <c r="W68" s="139">
        <v>0</v>
      </c>
      <c r="X68" s="140">
        <v>0</v>
      </c>
      <c r="Y68" s="140">
        <v>0</v>
      </c>
      <c r="Z68" s="140">
        <v>0</v>
      </c>
    </row>
    <row r="69" spans="1:26" ht="15" customHeight="1" x14ac:dyDescent="0.15">
      <c r="A69" s="3" t="s">
        <v>184</v>
      </c>
      <c r="B69" s="26"/>
      <c r="C69" s="26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>
        <v>1.2303225148423533</v>
      </c>
      <c r="O69" s="139">
        <v>3.17319381505239</v>
      </c>
      <c r="P69" s="139">
        <v>5.8631013544985686</v>
      </c>
      <c r="Q69" s="139">
        <v>4.7771948012120289</v>
      </c>
      <c r="R69" s="139">
        <v>3.5532565696037901</v>
      </c>
      <c r="S69" s="139">
        <v>3.3572602538766816</v>
      </c>
      <c r="T69" s="139">
        <v>3.1891745821001347</v>
      </c>
      <c r="U69" s="139">
        <v>2.9737330262138895</v>
      </c>
      <c r="V69" s="139">
        <v>3.9551710124215287</v>
      </c>
      <c r="W69" s="139">
        <v>6.3275670430578996</v>
      </c>
      <c r="X69" s="140">
        <v>4.8804348103204447</v>
      </c>
      <c r="Y69" s="140">
        <v>5.1098847568080785</v>
      </c>
      <c r="Z69" s="140">
        <v>5.0163398040350184</v>
      </c>
    </row>
    <row r="70" spans="1:26" ht="15" customHeight="1" x14ac:dyDescent="0.15">
      <c r="A70" s="3" t="s">
        <v>0</v>
      </c>
      <c r="B70" s="27" t="e">
        <v>#DIV/0!</v>
      </c>
      <c r="C70" s="27" t="e">
        <v>#DIV/0!</v>
      </c>
      <c r="D70" s="96">
        <v>100</v>
      </c>
      <c r="E70" s="96">
        <v>100</v>
      </c>
      <c r="F70" s="96">
        <v>99.999999999999986</v>
      </c>
      <c r="G70" s="96">
        <v>100</v>
      </c>
      <c r="H70" s="96">
        <v>100</v>
      </c>
      <c r="I70" s="96">
        <v>100</v>
      </c>
      <c r="J70" s="96">
        <v>99.999999999999972</v>
      </c>
      <c r="K70" s="96">
        <v>100</v>
      </c>
      <c r="L70" s="96">
        <v>99.999999999999986</v>
      </c>
      <c r="M70" s="96">
        <v>99.999999999999986</v>
      </c>
      <c r="N70" s="96">
        <v>100.00000000000003</v>
      </c>
      <c r="O70" s="96">
        <v>99.999999999999957</v>
      </c>
      <c r="P70" s="96">
        <v>100</v>
      </c>
      <c r="Q70" s="96">
        <v>99.999999999999986</v>
      </c>
      <c r="R70" s="96">
        <v>99.999999999999986</v>
      </c>
      <c r="S70" s="96">
        <v>100</v>
      </c>
      <c r="T70" s="96">
        <v>99.999999999999986</v>
      </c>
      <c r="U70" s="96">
        <v>100</v>
      </c>
      <c r="V70" s="96">
        <v>100.00000000000003</v>
      </c>
      <c r="W70" s="96">
        <v>99.999999999999972</v>
      </c>
      <c r="X70" s="130">
        <v>99.999999999999972</v>
      </c>
      <c r="Y70" s="130">
        <v>100</v>
      </c>
      <c r="Z70" s="130">
        <v>100</v>
      </c>
    </row>
    <row r="71" spans="1:26" ht="15" customHeight="1" x14ac:dyDescent="0.15">
      <c r="A71" s="3" t="s">
        <v>343</v>
      </c>
      <c r="B71" s="26" t="e">
        <v>#DIV/0!</v>
      </c>
      <c r="C71" s="26" t="e">
        <v>#DIV/0!</v>
      </c>
      <c r="D71" s="139">
        <v>60.799065817799267</v>
      </c>
      <c r="E71" s="139">
        <v>61.989881771380354</v>
      </c>
      <c r="F71" s="139">
        <v>62.304927450835969</v>
      </c>
      <c r="G71" s="139">
        <v>59.289760914378235</v>
      </c>
      <c r="H71" s="139">
        <v>61.731011844317194</v>
      </c>
      <c r="I71" s="139">
        <v>63.198251082575418</v>
      </c>
      <c r="J71" s="139">
        <v>64.591789040863091</v>
      </c>
      <c r="K71" s="139">
        <v>61.811093756548807</v>
      </c>
      <c r="L71" s="139">
        <v>62.214867648333559</v>
      </c>
      <c r="M71" s="139">
        <v>67.593716326145426</v>
      </c>
      <c r="N71" s="139">
        <v>64.666455851391362</v>
      </c>
      <c r="O71" s="139">
        <v>62.451816630846814</v>
      </c>
      <c r="P71" s="139">
        <v>55.483551774793938</v>
      </c>
      <c r="Q71" s="139">
        <v>62.054779194847875</v>
      </c>
      <c r="R71" s="139">
        <v>63.093957912082544</v>
      </c>
      <c r="S71" s="139">
        <v>65.106477070840015</v>
      </c>
      <c r="T71" s="139">
        <v>65.914608353029692</v>
      </c>
      <c r="U71" s="139">
        <v>67.343648749066148</v>
      </c>
      <c r="V71" s="139">
        <v>58.065182120123168</v>
      </c>
      <c r="W71" s="139">
        <v>58.326745969610727</v>
      </c>
      <c r="X71" s="140">
        <v>56.044140150894926</v>
      </c>
      <c r="Y71" s="140">
        <v>55.785776732746704</v>
      </c>
      <c r="Z71" s="140">
        <v>53.683329019119832</v>
      </c>
    </row>
    <row r="72" spans="1:26" ht="15" customHeight="1" x14ac:dyDescent="0.15">
      <c r="A72" s="3" t="s">
        <v>172</v>
      </c>
      <c r="B72" s="26" t="e">
        <v>#DIV/0!</v>
      </c>
      <c r="C72" s="26" t="e">
        <v>#DIV/0!</v>
      </c>
      <c r="D72" s="139">
        <v>39.200934182200726</v>
      </c>
      <c r="E72" s="139">
        <v>38.010118228619646</v>
      </c>
      <c r="F72" s="139">
        <v>37.695072549164024</v>
      </c>
      <c r="G72" s="139">
        <v>40.710239085621772</v>
      </c>
      <c r="H72" s="139">
        <v>38.268988155682806</v>
      </c>
      <c r="I72" s="139">
        <v>36.801748917424582</v>
      </c>
      <c r="J72" s="139">
        <v>35.408210959136902</v>
      </c>
      <c r="K72" s="139">
        <v>38.1889062434512</v>
      </c>
      <c r="L72" s="139">
        <v>37.785132351666448</v>
      </c>
      <c r="M72" s="139">
        <v>32.406283673854581</v>
      </c>
      <c r="N72" s="139">
        <v>35.333544148608645</v>
      </c>
      <c r="O72" s="139">
        <v>37.548183369153179</v>
      </c>
      <c r="P72" s="139">
        <v>44.516448225206062</v>
      </c>
      <c r="Q72" s="139">
        <v>37.945220805152118</v>
      </c>
      <c r="R72" s="139">
        <v>36.906042087917456</v>
      </c>
      <c r="S72" s="139">
        <v>34.89352292916</v>
      </c>
      <c r="T72" s="139">
        <v>34.085391646970308</v>
      </c>
      <c r="U72" s="139">
        <v>32.656351250933838</v>
      </c>
      <c r="V72" s="139">
        <v>41.934817879876832</v>
      </c>
      <c r="W72" s="139">
        <v>41.673254030389273</v>
      </c>
      <c r="X72" s="140">
        <v>43.955859849105074</v>
      </c>
      <c r="Y72" s="140">
        <v>44.214223267253288</v>
      </c>
      <c r="Z72" s="140">
        <v>46.316670980880161</v>
      </c>
    </row>
    <row r="73" spans="1:26" ht="15" customHeight="1" x14ac:dyDescent="0.15">
      <c r="A73" s="3" t="s">
        <v>344</v>
      </c>
      <c r="B73" s="26" t="e">
        <v>#DIV/0!</v>
      </c>
      <c r="C73" s="26" t="e">
        <v>#DIV/0!</v>
      </c>
      <c r="D73" s="139">
        <v>61.242469579934792</v>
      </c>
      <c r="E73" s="139">
        <v>59.836688246995976</v>
      </c>
      <c r="F73" s="139">
        <v>58.123322004650724</v>
      </c>
      <c r="G73" s="139">
        <v>54.568154191607917</v>
      </c>
      <c r="H73" s="139">
        <v>55.273833211747117</v>
      </c>
      <c r="I73" s="139">
        <v>54.867888803066691</v>
      </c>
      <c r="J73" s="139">
        <v>56.690991092045962</v>
      </c>
      <c r="K73" s="139">
        <v>53.314259594083971</v>
      </c>
      <c r="L73" s="139">
        <v>51.698439444932973</v>
      </c>
      <c r="M73" s="139">
        <v>51.178029300519057</v>
      </c>
      <c r="N73" s="139">
        <v>53.08885729119207</v>
      </c>
      <c r="O73" s="139">
        <v>55.130606872039046</v>
      </c>
      <c r="P73" s="139">
        <v>54.629746690332937</v>
      </c>
      <c r="Q73" s="139">
        <v>55.477742397322608</v>
      </c>
      <c r="R73" s="139">
        <v>55.761347870871568</v>
      </c>
      <c r="S73" s="139">
        <v>57.183615802343624</v>
      </c>
      <c r="T73" s="139">
        <v>60.958147798381567</v>
      </c>
      <c r="U73" s="139">
        <v>59.29124140643016</v>
      </c>
      <c r="V73" s="139">
        <v>54.289202012551961</v>
      </c>
      <c r="W73" s="139">
        <v>49.000186742402448</v>
      </c>
      <c r="X73" s="140">
        <v>48.74336694884564</v>
      </c>
      <c r="Y73" s="140">
        <v>50.959165267493745</v>
      </c>
      <c r="Z73" s="140">
        <v>50.88360797639119</v>
      </c>
    </row>
    <row r="74" spans="1:26" ht="15" customHeight="1" x14ac:dyDescent="0.15">
      <c r="A74" s="3" t="s">
        <v>345</v>
      </c>
      <c r="B74" s="26" t="e">
        <v>#DIV/0!</v>
      </c>
      <c r="C74" s="26" t="e">
        <v>#DIV/0!</v>
      </c>
      <c r="D74" s="139">
        <v>38.757530420065208</v>
      </c>
      <c r="E74" s="139">
        <v>40.163311753004031</v>
      </c>
      <c r="F74" s="139">
        <v>41.876677995349276</v>
      </c>
      <c r="G74" s="139">
        <v>45.431845808392083</v>
      </c>
      <c r="H74" s="139">
        <v>44.72616678825289</v>
      </c>
      <c r="I74" s="139">
        <v>45.132111196933316</v>
      </c>
      <c r="J74" s="139">
        <v>43.309008907954038</v>
      </c>
      <c r="K74" s="139">
        <v>46.685740405916029</v>
      </c>
      <c r="L74" s="139">
        <v>48.301560555067027</v>
      </c>
      <c r="M74" s="139">
        <v>48.821970699480943</v>
      </c>
      <c r="N74" s="139">
        <v>46.911142708807937</v>
      </c>
      <c r="O74" s="139">
        <v>44.869393127960961</v>
      </c>
      <c r="P74" s="139">
        <v>45.370253309667063</v>
      </c>
      <c r="Q74" s="139">
        <v>44.522257602677392</v>
      </c>
      <c r="R74" s="139">
        <v>44.238652129128432</v>
      </c>
      <c r="S74" s="139">
        <v>42.816384197656376</v>
      </c>
      <c r="T74" s="139">
        <v>39.041852201618433</v>
      </c>
      <c r="U74" s="139">
        <v>40.70875859356984</v>
      </c>
      <c r="V74" s="139">
        <v>45.710797987448046</v>
      </c>
      <c r="W74" s="139">
        <v>50.999813257597552</v>
      </c>
      <c r="X74" s="140">
        <v>51.439115179596961</v>
      </c>
      <c r="Y74" s="140">
        <v>49.043917568666821</v>
      </c>
      <c r="Z74" s="140">
        <v>49.124543824320874</v>
      </c>
    </row>
    <row r="75" spans="1:26" ht="15" customHeight="1" x14ac:dyDescent="0.15"/>
    <row r="76" spans="1:26" ht="15" customHeight="1" x14ac:dyDescent="0.15"/>
    <row r="77" spans="1:26" ht="15" customHeight="1" x14ac:dyDescent="0.15"/>
    <row r="78" spans="1:26" ht="15" customHeight="1" x14ac:dyDescent="0.15"/>
    <row r="79" spans="1:26" ht="15" customHeight="1" x14ac:dyDescent="0.15"/>
    <row r="80" spans="1:26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  <row r="476" ht="15" customHeight="1" x14ac:dyDescent="0.15"/>
    <row r="477" ht="15" customHeight="1" x14ac:dyDescent="0.15"/>
    <row r="478" ht="15" customHeight="1" x14ac:dyDescent="0.15"/>
    <row r="479" ht="15" customHeight="1" x14ac:dyDescent="0.15"/>
    <row r="480" ht="15" customHeight="1" x14ac:dyDescent="0.15"/>
    <row r="481" ht="15" customHeight="1" x14ac:dyDescent="0.15"/>
    <row r="482" ht="15" customHeight="1" x14ac:dyDescent="0.15"/>
    <row r="483" ht="15" customHeight="1" x14ac:dyDescent="0.15"/>
    <row r="484" ht="15" customHeight="1" x14ac:dyDescent="0.15"/>
    <row r="485" ht="15" customHeight="1" x14ac:dyDescent="0.15"/>
    <row r="486" ht="15" customHeight="1" x14ac:dyDescent="0.15"/>
    <row r="487" ht="15" customHeight="1" x14ac:dyDescent="0.15"/>
    <row r="488" ht="15" customHeight="1" x14ac:dyDescent="0.15"/>
    <row r="489" ht="15" customHeight="1" x14ac:dyDescent="0.15"/>
    <row r="490" ht="15" customHeight="1" x14ac:dyDescent="0.15"/>
    <row r="491" ht="15" customHeight="1" x14ac:dyDescent="0.15"/>
    <row r="492" ht="15" customHeight="1" x14ac:dyDescent="0.15"/>
    <row r="493" ht="15" customHeight="1" x14ac:dyDescent="0.15"/>
    <row r="494" ht="15" customHeight="1" x14ac:dyDescent="0.15"/>
    <row r="495" ht="15" customHeight="1" x14ac:dyDescent="0.15"/>
    <row r="496" ht="15" customHeight="1" x14ac:dyDescent="0.15"/>
    <row r="497" ht="15" customHeight="1" x14ac:dyDescent="0.15"/>
    <row r="498" ht="15" customHeight="1" x14ac:dyDescent="0.15"/>
    <row r="499" ht="15" customHeight="1" x14ac:dyDescent="0.15"/>
    <row r="500" ht="15" customHeight="1" x14ac:dyDescent="0.15"/>
    <row r="501" ht="15" customHeight="1" x14ac:dyDescent="0.15"/>
    <row r="502" ht="15" customHeight="1" x14ac:dyDescent="0.15"/>
    <row r="503" ht="15" customHeight="1" x14ac:dyDescent="0.15"/>
    <row r="504" ht="15" customHeight="1" x14ac:dyDescent="0.15"/>
    <row r="505" ht="15" customHeight="1" x14ac:dyDescent="0.15"/>
    <row r="506" ht="15" customHeight="1" x14ac:dyDescent="0.15"/>
    <row r="507" ht="15" customHeight="1" x14ac:dyDescent="0.15"/>
    <row r="508" ht="15" customHeight="1" x14ac:dyDescent="0.15"/>
    <row r="509" ht="15" customHeight="1" x14ac:dyDescent="0.15"/>
    <row r="510" ht="15" customHeight="1" x14ac:dyDescent="0.15"/>
    <row r="511" ht="15" customHeight="1" x14ac:dyDescent="0.15"/>
    <row r="512" ht="15" customHeight="1" x14ac:dyDescent="0.15"/>
    <row r="513" ht="15" customHeight="1" x14ac:dyDescent="0.15"/>
    <row r="514" ht="15" customHeight="1" x14ac:dyDescent="0.15"/>
    <row r="515" ht="15" customHeight="1" x14ac:dyDescent="0.15"/>
    <row r="516" ht="15" customHeight="1" x14ac:dyDescent="0.15"/>
    <row r="517" ht="15" customHeight="1" x14ac:dyDescent="0.15"/>
    <row r="518" ht="15" customHeight="1" x14ac:dyDescent="0.15"/>
    <row r="519" ht="15" customHeight="1" x14ac:dyDescent="0.15"/>
    <row r="520" ht="15" customHeight="1" x14ac:dyDescent="0.15"/>
    <row r="521" ht="15" customHeight="1" x14ac:dyDescent="0.15"/>
    <row r="522" ht="15" customHeight="1" x14ac:dyDescent="0.15"/>
    <row r="523" ht="15" customHeight="1" x14ac:dyDescent="0.15"/>
    <row r="524" ht="15" customHeight="1" x14ac:dyDescent="0.15"/>
    <row r="525" ht="15" customHeight="1" x14ac:dyDescent="0.15"/>
    <row r="526" ht="15" customHeight="1" x14ac:dyDescent="0.15"/>
    <row r="527" ht="15" customHeight="1" x14ac:dyDescent="0.15"/>
    <row r="528" ht="15" customHeight="1" x14ac:dyDescent="0.15"/>
    <row r="529" ht="15" customHeight="1" x14ac:dyDescent="0.15"/>
    <row r="530" ht="15" customHeight="1" x14ac:dyDescent="0.15"/>
    <row r="531" ht="15" customHeight="1" x14ac:dyDescent="0.15"/>
    <row r="532" ht="15" customHeight="1" x14ac:dyDescent="0.15"/>
    <row r="533" ht="15" customHeight="1" x14ac:dyDescent="0.15"/>
    <row r="534" ht="15" customHeight="1" x14ac:dyDescent="0.15"/>
    <row r="535" ht="15" customHeight="1" x14ac:dyDescent="0.15"/>
    <row r="536" ht="15" customHeight="1" x14ac:dyDescent="0.15"/>
    <row r="537" ht="15" customHeight="1" x14ac:dyDescent="0.15"/>
    <row r="538" ht="15" customHeight="1" x14ac:dyDescent="0.15"/>
    <row r="539" ht="15" customHeight="1" x14ac:dyDescent="0.15"/>
    <row r="540" ht="15" customHeight="1" x14ac:dyDescent="0.15"/>
    <row r="541" ht="15" customHeight="1" x14ac:dyDescent="0.15"/>
    <row r="542" ht="15" customHeight="1" x14ac:dyDescent="0.15"/>
    <row r="543" ht="15" customHeight="1" x14ac:dyDescent="0.15"/>
    <row r="544" ht="15" customHeight="1" x14ac:dyDescent="0.15"/>
    <row r="545" ht="15" customHeight="1" x14ac:dyDescent="0.15"/>
    <row r="546" ht="15" customHeight="1" x14ac:dyDescent="0.15"/>
    <row r="547" ht="15" customHeight="1" x14ac:dyDescent="0.15"/>
    <row r="548" ht="15" customHeight="1" x14ac:dyDescent="0.15"/>
    <row r="549" ht="15" customHeight="1" x14ac:dyDescent="0.15"/>
    <row r="550" ht="15" customHeight="1" x14ac:dyDescent="0.15"/>
    <row r="551" ht="15" customHeight="1" x14ac:dyDescent="0.15"/>
    <row r="552" ht="15" customHeight="1" x14ac:dyDescent="0.15"/>
    <row r="553" ht="15" customHeight="1" x14ac:dyDescent="0.15"/>
    <row r="554" ht="15" customHeight="1" x14ac:dyDescent="0.15"/>
    <row r="555" ht="15" customHeight="1" x14ac:dyDescent="0.15"/>
    <row r="556" ht="15" customHeight="1" x14ac:dyDescent="0.15"/>
  </sheetData>
  <phoneticPr fontId="2"/>
  <pageMargins left="0.78740157480314965" right="0.78740157480314965" top="0.39370078740157483" bottom="0.47244094488188981" header="0.51181102362204722" footer="0.31496062992125984"/>
  <pageSetup paperSize="9" firstPageNumber="2" orientation="landscape" useFirstPageNumber="1" r:id="rId1"/>
  <headerFooter alignWithMargins="0">
    <oddFooter>&amp;C-&amp;P--</oddFooter>
  </headerFooter>
  <rowBreaks count="1" manualBreakCount="1">
    <brk id="3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74"/>
  <sheetViews>
    <sheetView view="pageBreakPreview" topLeftCell="X7" zoomScaleNormal="100" zoomScaleSheetLayoutView="100" workbookViewId="0">
      <selection activeCell="Z32" sqref="Z32"/>
    </sheetView>
  </sheetViews>
  <sheetFormatPr defaultColWidth="9" defaultRowHeight="15" customHeight="1" x14ac:dyDescent="0.15"/>
  <cols>
    <col min="1" max="1" width="24.77734375" style="1" customWidth="1"/>
    <col min="2" max="3" width="8.6640625" style="1" hidden="1" customWidth="1"/>
    <col min="4" max="9" width="8.6640625" style="1" customWidth="1"/>
    <col min="10" max="11" width="8.6640625" style="6" customWidth="1"/>
    <col min="12" max="12" width="8.6640625" style="1" customWidth="1"/>
    <col min="13" max="13" width="8.6640625" style="66" customWidth="1"/>
    <col min="14" max="35" width="8.6640625" style="1" customWidth="1"/>
    <col min="36" max="16384" width="9" style="1"/>
  </cols>
  <sheetData>
    <row r="1" spans="1:26" ht="15" customHeight="1" x14ac:dyDescent="0.2">
      <c r="A1" s="28" t="s">
        <v>95</v>
      </c>
      <c r="L1" s="29" t="str">
        <f>[3]財政指標!$M$1</f>
        <v>岩舟町</v>
      </c>
      <c r="U1" s="66"/>
      <c r="V1" s="66"/>
      <c r="W1" s="66"/>
      <c r="X1" s="66"/>
      <c r="Y1" s="66"/>
      <c r="Z1" s="66"/>
    </row>
    <row r="2" spans="1:26" ht="15" customHeight="1" x14ac:dyDescent="0.2">
      <c r="M2" s="22" t="s">
        <v>169</v>
      </c>
      <c r="V2" s="22"/>
      <c r="W2" s="29" t="str">
        <f>[3]財政指標!$M$1</f>
        <v>岩舟町</v>
      </c>
      <c r="X2" s="22"/>
      <c r="Y2" s="22"/>
      <c r="Z2" s="22" t="s">
        <v>169</v>
      </c>
    </row>
    <row r="3" spans="1:26" s="153" customFormat="1" ht="15" customHeight="1" x14ac:dyDescent="0.2">
      <c r="A3" s="48"/>
      <c r="B3" s="48" t="s">
        <v>10</v>
      </c>
      <c r="C3" s="48" t="s">
        <v>85</v>
      </c>
      <c r="D3" s="48" t="s">
        <v>205</v>
      </c>
      <c r="E3" s="48" t="s">
        <v>206</v>
      </c>
      <c r="F3" s="48" t="s">
        <v>88</v>
      </c>
      <c r="G3" s="48" t="s">
        <v>207</v>
      </c>
      <c r="H3" s="48" t="s">
        <v>90</v>
      </c>
      <c r="I3" s="48" t="s">
        <v>208</v>
      </c>
      <c r="J3" s="49" t="s">
        <v>228</v>
      </c>
      <c r="K3" s="49" t="s">
        <v>166</v>
      </c>
      <c r="L3" s="48" t="s">
        <v>167</v>
      </c>
      <c r="M3" s="48" t="s">
        <v>231</v>
      </c>
      <c r="N3" s="48" t="s">
        <v>211</v>
      </c>
      <c r="O3" s="48" t="s">
        <v>212</v>
      </c>
      <c r="P3" s="48" t="s">
        <v>213</v>
      </c>
      <c r="Q3" s="48" t="s">
        <v>214</v>
      </c>
      <c r="R3" s="48" t="s">
        <v>215</v>
      </c>
      <c r="S3" s="48" t="s">
        <v>216</v>
      </c>
      <c r="T3" s="48" t="s">
        <v>217</v>
      </c>
      <c r="U3" s="48" t="s">
        <v>218</v>
      </c>
      <c r="V3" s="48" t="s">
        <v>280</v>
      </c>
      <c r="W3" s="48" t="s">
        <v>281</v>
      </c>
      <c r="X3" s="48" t="s">
        <v>315</v>
      </c>
      <c r="Y3" s="48" t="s">
        <v>286</v>
      </c>
      <c r="Z3" s="48" t="s">
        <v>288</v>
      </c>
    </row>
    <row r="4" spans="1:26" ht="15" customHeight="1" x14ac:dyDescent="0.15">
      <c r="A4" s="3" t="s">
        <v>115</v>
      </c>
      <c r="B4" s="15"/>
      <c r="C4" s="15"/>
      <c r="D4" s="15">
        <v>1793737</v>
      </c>
      <c r="E4" s="15">
        <v>1969716</v>
      </c>
      <c r="F4" s="15">
        <v>1917489</v>
      </c>
      <c r="G4" s="15">
        <v>1841053</v>
      </c>
      <c r="H4" s="15">
        <v>1936521</v>
      </c>
      <c r="I4" s="15">
        <v>2002937</v>
      </c>
      <c r="J4" s="8">
        <v>2089857</v>
      </c>
      <c r="K4" s="9">
        <v>2015807</v>
      </c>
      <c r="L4" s="9">
        <v>2024033</v>
      </c>
      <c r="M4" s="9">
        <v>1967194</v>
      </c>
      <c r="N4" s="9">
        <v>2011830</v>
      </c>
      <c r="O4" s="9">
        <v>1976214</v>
      </c>
      <c r="P4" s="9">
        <v>1869286</v>
      </c>
      <c r="Q4" s="9">
        <v>1905427</v>
      </c>
      <c r="R4" s="9">
        <v>1905746</v>
      </c>
      <c r="S4" s="9">
        <v>1950901</v>
      </c>
      <c r="T4" s="9">
        <v>2170067</v>
      </c>
      <c r="U4" s="9">
        <v>2204537</v>
      </c>
      <c r="V4" s="9">
        <v>2103500</v>
      </c>
      <c r="W4" s="9">
        <v>2010194</v>
      </c>
      <c r="X4" s="9">
        <v>2047800</v>
      </c>
      <c r="Y4" s="9">
        <v>2030170</v>
      </c>
      <c r="Z4" s="9">
        <v>2039170</v>
      </c>
    </row>
    <row r="5" spans="1:26" ht="15" customHeight="1" x14ac:dyDescent="0.15">
      <c r="A5" s="3" t="s">
        <v>241</v>
      </c>
      <c r="B5" s="15"/>
      <c r="C5" s="15"/>
      <c r="D5" s="15">
        <v>134223</v>
      </c>
      <c r="E5" s="15">
        <v>146017</v>
      </c>
      <c r="F5" s="15">
        <v>157691</v>
      </c>
      <c r="G5" s="15">
        <v>159237</v>
      </c>
      <c r="H5" s="15">
        <v>163526</v>
      </c>
      <c r="I5" s="15">
        <v>173913</v>
      </c>
      <c r="J5" s="8">
        <v>113272</v>
      </c>
      <c r="K5" s="9">
        <v>83845</v>
      </c>
      <c r="L5" s="9">
        <v>85561</v>
      </c>
      <c r="M5" s="9">
        <v>86802</v>
      </c>
      <c r="N5" s="9">
        <v>87498</v>
      </c>
      <c r="O5" s="9">
        <v>88507</v>
      </c>
      <c r="P5" s="9">
        <v>93756</v>
      </c>
      <c r="Q5" s="9">
        <v>136407</v>
      </c>
      <c r="R5" s="9">
        <v>170642</v>
      </c>
      <c r="S5" s="9">
        <v>252303</v>
      </c>
      <c r="T5" s="9">
        <v>100242</v>
      </c>
      <c r="U5" s="9">
        <v>96232</v>
      </c>
      <c r="V5" s="9">
        <v>92433</v>
      </c>
      <c r="W5" s="9">
        <v>89553</v>
      </c>
      <c r="X5" s="9">
        <v>88166</v>
      </c>
      <c r="Y5" s="9">
        <v>82578</v>
      </c>
      <c r="Z5" s="9">
        <v>78567</v>
      </c>
    </row>
    <row r="6" spans="1:26" ht="15" customHeight="1" x14ac:dyDescent="0.15">
      <c r="A6" s="3" t="s">
        <v>189</v>
      </c>
      <c r="B6" s="15"/>
      <c r="C6" s="15"/>
      <c r="D6" s="15">
        <v>77421</v>
      </c>
      <c r="E6" s="15">
        <v>57062</v>
      </c>
      <c r="F6" s="15">
        <v>61703</v>
      </c>
      <c r="G6" s="15">
        <v>80787</v>
      </c>
      <c r="H6" s="15">
        <v>55419</v>
      </c>
      <c r="I6" s="15">
        <v>29852</v>
      </c>
      <c r="J6" s="8">
        <v>23181</v>
      </c>
      <c r="K6" s="9">
        <v>18855</v>
      </c>
      <c r="L6" s="9">
        <v>18107</v>
      </c>
      <c r="M6" s="9">
        <v>76794</v>
      </c>
      <c r="N6" s="9">
        <v>76844</v>
      </c>
      <c r="O6" s="9">
        <v>24045</v>
      </c>
      <c r="P6" s="9">
        <v>16527</v>
      </c>
      <c r="Q6" s="9">
        <v>16352</v>
      </c>
      <c r="R6" s="9">
        <v>9425</v>
      </c>
      <c r="S6" s="9">
        <v>6373</v>
      </c>
      <c r="T6" s="9">
        <v>8496</v>
      </c>
      <c r="U6" s="9">
        <v>8644</v>
      </c>
      <c r="V6" s="9">
        <v>7088</v>
      </c>
      <c r="W6" s="9">
        <v>6108</v>
      </c>
      <c r="X6" s="9">
        <v>4721</v>
      </c>
      <c r="Y6" s="9">
        <v>4111</v>
      </c>
      <c r="Z6" s="9">
        <v>3800</v>
      </c>
    </row>
    <row r="7" spans="1:26" ht="15" customHeight="1" x14ac:dyDescent="0.15">
      <c r="A7" s="3" t="s">
        <v>243</v>
      </c>
      <c r="B7" s="15"/>
      <c r="C7" s="15"/>
      <c r="D7" s="15"/>
      <c r="E7" s="15"/>
      <c r="F7" s="15"/>
      <c r="G7" s="15"/>
      <c r="H7" s="15"/>
      <c r="I7" s="15"/>
      <c r="J7" s="8"/>
      <c r="K7" s="9"/>
      <c r="L7" s="9"/>
      <c r="M7" s="9"/>
      <c r="N7" s="9"/>
      <c r="O7" s="9"/>
      <c r="P7" s="9"/>
      <c r="Q7" s="9">
        <v>2558</v>
      </c>
      <c r="R7" s="9">
        <v>4442</v>
      </c>
      <c r="S7" s="9">
        <v>6848</v>
      </c>
      <c r="T7" s="9">
        <v>7539</v>
      </c>
      <c r="U7" s="9">
        <v>2741</v>
      </c>
      <c r="V7" s="9">
        <v>2171</v>
      </c>
      <c r="W7" s="9">
        <v>2773</v>
      </c>
      <c r="X7" s="9">
        <v>3139</v>
      </c>
      <c r="Y7" s="9">
        <v>3614</v>
      </c>
      <c r="Z7" s="9">
        <v>7321</v>
      </c>
    </row>
    <row r="8" spans="1:26" ht="15" customHeight="1" x14ac:dyDescent="0.15">
      <c r="A8" s="3" t="s">
        <v>191</v>
      </c>
      <c r="B8" s="15"/>
      <c r="C8" s="15"/>
      <c r="D8" s="15"/>
      <c r="E8" s="15"/>
      <c r="F8" s="15"/>
      <c r="G8" s="15"/>
      <c r="H8" s="15"/>
      <c r="I8" s="15"/>
      <c r="J8" s="8"/>
      <c r="K8" s="9"/>
      <c r="L8" s="9"/>
      <c r="M8" s="9"/>
      <c r="N8" s="9"/>
      <c r="O8" s="9"/>
      <c r="P8" s="9"/>
      <c r="Q8" s="9">
        <v>2973</v>
      </c>
      <c r="R8" s="9">
        <v>6545</v>
      </c>
      <c r="S8" s="9">
        <v>4987</v>
      </c>
      <c r="T8" s="9">
        <v>4350</v>
      </c>
      <c r="U8" s="9">
        <v>1609</v>
      </c>
      <c r="V8" s="9">
        <v>1286</v>
      </c>
      <c r="W8" s="9">
        <v>1074</v>
      </c>
      <c r="X8" s="9">
        <v>808</v>
      </c>
      <c r="Y8" s="9">
        <v>1049</v>
      </c>
      <c r="Z8" s="9">
        <v>11780</v>
      </c>
    </row>
    <row r="9" spans="1:26" ht="15" customHeight="1" x14ac:dyDescent="0.15">
      <c r="A9" s="3" t="s">
        <v>117</v>
      </c>
      <c r="B9" s="15"/>
      <c r="C9" s="15"/>
      <c r="D9" s="15"/>
      <c r="E9" s="15"/>
      <c r="F9" s="15"/>
      <c r="G9" s="15"/>
      <c r="H9" s="15"/>
      <c r="I9" s="15"/>
      <c r="J9" s="8">
        <v>39838</v>
      </c>
      <c r="K9" s="9">
        <v>181417</v>
      </c>
      <c r="L9" s="9">
        <v>172121</v>
      </c>
      <c r="M9" s="9">
        <v>177504</v>
      </c>
      <c r="N9" s="9">
        <v>171738</v>
      </c>
      <c r="O9" s="9">
        <v>149785</v>
      </c>
      <c r="P9" s="9">
        <v>167441</v>
      </c>
      <c r="Q9" s="9">
        <v>184786</v>
      </c>
      <c r="R9" s="9">
        <v>170668</v>
      </c>
      <c r="S9" s="9">
        <v>175843</v>
      </c>
      <c r="T9" s="9">
        <v>173918</v>
      </c>
      <c r="U9" s="9">
        <v>170265</v>
      </c>
      <c r="V9" s="9">
        <v>180406</v>
      </c>
      <c r="W9" s="9">
        <v>180096</v>
      </c>
      <c r="X9" s="9">
        <v>177643</v>
      </c>
      <c r="Y9" s="9">
        <v>175760</v>
      </c>
      <c r="Z9" s="9">
        <v>174261</v>
      </c>
    </row>
    <row r="10" spans="1:26" ht="15" customHeight="1" x14ac:dyDescent="0.15">
      <c r="A10" s="3" t="s">
        <v>118</v>
      </c>
      <c r="B10" s="15"/>
      <c r="C10" s="15"/>
      <c r="D10" s="15">
        <v>16116</v>
      </c>
      <c r="E10" s="15">
        <v>22182</v>
      </c>
      <c r="F10" s="15">
        <v>25632</v>
      </c>
      <c r="G10" s="15">
        <v>42626</v>
      </c>
      <c r="H10" s="15">
        <v>41507</v>
      </c>
      <c r="I10" s="15">
        <v>44045</v>
      </c>
      <c r="J10" s="8">
        <v>42560</v>
      </c>
      <c r="K10" s="9">
        <v>41316</v>
      </c>
      <c r="L10" s="9">
        <v>38084</v>
      </c>
      <c r="M10" s="9">
        <v>30330</v>
      </c>
      <c r="N10" s="9">
        <v>30428</v>
      </c>
      <c r="O10" s="9">
        <v>26670</v>
      </c>
      <c r="P10" s="9">
        <v>29125</v>
      </c>
      <c r="Q10" s="9">
        <v>26145</v>
      </c>
      <c r="R10" s="9">
        <v>29513</v>
      </c>
      <c r="S10" s="9">
        <v>30913</v>
      </c>
      <c r="T10" s="9">
        <v>31455</v>
      </c>
      <c r="U10" s="9">
        <v>28649</v>
      </c>
      <c r="V10" s="9">
        <v>28272</v>
      </c>
      <c r="W10" s="9">
        <v>26711</v>
      </c>
      <c r="X10" s="9">
        <v>22665</v>
      </c>
      <c r="Y10" s="9">
        <v>24376</v>
      </c>
      <c r="Z10" s="9">
        <v>24116</v>
      </c>
    </row>
    <row r="11" spans="1:26" ht="15" customHeight="1" x14ac:dyDescent="0.15">
      <c r="A11" s="3" t="s">
        <v>119</v>
      </c>
      <c r="B11" s="15"/>
      <c r="C11" s="15"/>
      <c r="D11" s="15"/>
      <c r="E11" s="15"/>
      <c r="F11" s="15"/>
      <c r="G11" s="15"/>
      <c r="H11" s="15"/>
      <c r="I11" s="15"/>
      <c r="J11" s="8"/>
      <c r="K11" s="9"/>
      <c r="L11" s="9"/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/>
      <c r="U11" s="9"/>
      <c r="V11" s="9">
        <v>0</v>
      </c>
      <c r="W11" s="9"/>
      <c r="X11" s="9"/>
      <c r="Y11" s="9"/>
      <c r="Z11" s="9"/>
    </row>
    <row r="12" spans="1:26" ht="15" customHeight="1" x14ac:dyDescent="0.15">
      <c r="A12" s="3" t="s">
        <v>120</v>
      </c>
      <c r="B12" s="15"/>
      <c r="C12" s="15"/>
      <c r="D12" s="15">
        <v>96630</v>
      </c>
      <c r="E12" s="15">
        <v>84478</v>
      </c>
      <c r="F12" s="15">
        <v>72595</v>
      </c>
      <c r="G12" s="15">
        <v>79519</v>
      </c>
      <c r="H12" s="15">
        <v>84445</v>
      </c>
      <c r="I12" s="15">
        <v>89737</v>
      </c>
      <c r="J12" s="8">
        <v>70897</v>
      </c>
      <c r="K12" s="9">
        <v>61949</v>
      </c>
      <c r="L12" s="9">
        <v>61223</v>
      </c>
      <c r="M12" s="9">
        <v>58274</v>
      </c>
      <c r="N12" s="9">
        <v>59223</v>
      </c>
      <c r="O12" s="9">
        <v>52517</v>
      </c>
      <c r="P12" s="9">
        <v>59662</v>
      </c>
      <c r="Q12" s="9">
        <v>58736</v>
      </c>
      <c r="R12" s="9">
        <v>61701</v>
      </c>
      <c r="S12" s="9">
        <v>58696</v>
      </c>
      <c r="T12" s="9">
        <v>59308</v>
      </c>
      <c r="U12" s="9">
        <v>49242</v>
      </c>
      <c r="V12" s="9">
        <v>31681</v>
      </c>
      <c r="W12" s="9">
        <v>26543</v>
      </c>
      <c r="X12" s="9">
        <v>20256</v>
      </c>
      <c r="Y12" s="9">
        <v>28498</v>
      </c>
      <c r="Z12" s="9">
        <v>23884</v>
      </c>
    </row>
    <row r="13" spans="1:26" ht="15" customHeight="1" x14ac:dyDescent="0.15">
      <c r="A13" s="3" t="s">
        <v>121</v>
      </c>
      <c r="B13" s="15"/>
      <c r="C13" s="15"/>
      <c r="D13" s="15"/>
      <c r="E13" s="15"/>
      <c r="F13" s="15"/>
      <c r="G13" s="15"/>
      <c r="H13" s="15"/>
      <c r="I13" s="15"/>
      <c r="J13" s="8"/>
      <c r="K13" s="9"/>
      <c r="L13" s="9"/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/>
      <c r="U13" s="9"/>
      <c r="V13" s="9"/>
      <c r="W13" s="9"/>
      <c r="X13" s="9"/>
      <c r="Y13" s="9"/>
      <c r="Z13" s="9"/>
    </row>
    <row r="14" spans="1:26" ht="15" customHeight="1" x14ac:dyDescent="0.15">
      <c r="A14" s="3" t="s">
        <v>122</v>
      </c>
      <c r="B14" s="15"/>
      <c r="C14" s="15"/>
      <c r="D14" s="15"/>
      <c r="E14" s="15"/>
      <c r="F14" s="15"/>
      <c r="G14" s="15"/>
      <c r="H14" s="15"/>
      <c r="I14" s="15"/>
      <c r="J14" s="8"/>
      <c r="K14" s="9"/>
      <c r="L14" s="9">
        <v>53714</v>
      </c>
      <c r="M14" s="9">
        <v>66524</v>
      </c>
      <c r="N14" s="9">
        <v>63290</v>
      </c>
      <c r="O14" s="9">
        <v>65693</v>
      </c>
      <c r="P14" s="9">
        <v>61485</v>
      </c>
      <c r="Q14" s="9">
        <v>56785</v>
      </c>
      <c r="R14" s="9">
        <v>58503</v>
      </c>
      <c r="S14" s="9">
        <v>46486</v>
      </c>
      <c r="T14" s="9">
        <v>11198</v>
      </c>
      <c r="U14" s="9">
        <v>23640</v>
      </c>
      <c r="V14" s="9">
        <v>29687</v>
      </c>
      <c r="W14" s="9">
        <v>30975</v>
      </c>
      <c r="X14" s="9">
        <v>26670</v>
      </c>
      <c r="Y14" s="9">
        <v>8550</v>
      </c>
      <c r="Z14" s="9">
        <v>6893</v>
      </c>
    </row>
    <row r="15" spans="1:26" ht="15" customHeight="1" x14ac:dyDescent="0.15">
      <c r="A15" s="3" t="s">
        <v>123</v>
      </c>
      <c r="B15" s="15"/>
      <c r="C15" s="15"/>
      <c r="D15" s="15">
        <v>1371105</v>
      </c>
      <c r="E15" s="15">
        <v>1383511</v>
      </c>
      <c r="F15" s="15">
        <v>1402843</v>
      </c>
      <c r="G15" s="15">
        <v>1376669</v>
      </c>
      <c r="H15" s="15">
        <v>1456559</v>
      </c>
      <c r="I15" s="15">
        <v>1499774</v>
      </c>
      <c r="J15" s="8">
        <v>1611723</v>
      </c>
      <c r="K15" s="9">
        <v>1683482</v>
      </c>
      <c r="L15" s="9">
        <v>1776704</v>
      </c>
      <c r="M15" s="9">
        <v>1807747</v>
      </c>
      <c r="N15" s="9">
        <v>1646925</v>
      </c>
      <c r="O15" s="9">
        <v>1522755</v>
      </c>
      <c r="P15" s="9">
        <v>1358928</v>
      </c>
      <c r="Q15" s="9">
        <v>1269680</v>
      </c>
      <c r="R15" s="9">
        <v>1323843</v>
      </c>
      <c r="S15" s="9">
        <v>1265269</v>
      </c>
      <c r="T15" s="9">
        <v>1357590</v>
      </c>
      <c r="U15" s="9">
        <v>1444511</v>
      </c>
      <c r="V15" s="9">
        <v>1519481</v>
      </c>
      <c r="W15" s="9">
        <v>1637944</v>
      </c>
      <c r="X15" s="9">
        <v>1680074</v>
      </c>
      <c r="Y15" s="9">
        <v>1670474</v>
      </c>
      <c r="Z15" s="9">
        <v>1631987</v>
      </c>
    </row>
    <row r="16" spans="1:26" ht="15" customHeight="1" x14ac:dyDescent="0.15">
      <c r="A16" s="3" t="s">
        <v>251</v>
      </c>
      <c r="B16" s="15"/>
      <c r="C16" s="15"/>
      <c r="D16" s="15">
        <v>1293591</v>
      </c>
      <c r="E16" s="15">
        <v>1297387</v>
      </c>
      <c r="F16" s="15"/>
      <c r="G16" s="15"/>
      <c r="H16" s="15"/>
      <c r="I16" s="15"/>
      <c r="J16" s="8">
        <v>1511037</v>
      </c>
      <c r="K16" s="8">
        <v>1582520</v>
      </c>
      <c r="L16" s="8">
        <v>1654124</v>
      </c>
      <c r="M16" s="8">
        <v>1667507</v>
      </c>
      <c r="N16" s="8">
        <v>1505543</v>
      </c>
      <c r="O16" s="8">
        <v>1371634</v>
      </c>
      <c r="P16" s="8">
        <v>1209639</v>
      </c>
      <c r="Q16" s="8">
        <v>1121460</v>
      </c>
      <c r="R16" s="8">
        <v>1177641</v>
      </c>
      <c r="S16" s="8">
        <v>1126366</v>
      </c>
      <c r="T16" s="8">
        <v>1200291</v>
      </c>
      <c r="U16" s="8">
        <v>1287705</v>
      </c>
      <c r="V16" s="8">
        <v>1363503</v>
      </c>
      <c r="W16" s="8">
        <v>1484233</v>
      </c>
      <c r="X16" s="8">
        <v>1533855</v>
      </c>
      <c r="Y16" s="8">
        <v>1530259</v>
      </c>
      <c r="Z16" s="8">
        <v>1494478</v>
      </c>
    </row>
    <row r="17" spans="1:26" ht="15" customHeight="1" x14ac:dyDescent="0.15">
      <c r="A17" s="3" t="s">
        <v>252</v>
      </c>
      <c r="B17" s="15"/>
      <c r="C17" s="15"/>
      <c r="D17" s="15">
        <v>77514</v>
      </c>
      <c r="E17" s="15">
        <v>86124</v>
      </c>
      <c r="F17" s="15"/>
      <c r="G17" s="15"/>
      <c r="H17" s="15"/>
      <c r="I17" s="15"/>
      <c r="J17" s="8">
        <v>100686</v>
      </c>
      <c r="K17" s="8">
        <v>100962</v>
      </c>
      <c r="L17" s="8">
        <v>122580</v>
      </c>
      <c r="M17" s="8">
        <v>140240</v>
      </c>
      <c r="N17" s="8">
        <v>141382</v>
      </c>
      <c r="O17" s="8">
        <v>151121</v>
      </c>
      <c r="P17" s="8">
        <v>149289</v>
      </c>
      <c r="Q17" s="8">
        <v>148220</v>
      </c>
      <c r="R17" s="8">
        <v>146202</v>
      </c>
      <c r="S17" s="8">
        <v>138903</v>
      </c>
      <c r="T17" s="8">
        <v>157299</v>
      </c>
      <c r="U17" s="8">
        <v>156806</v>
      </c>
      <c r="V17" s="8">
        <v>155978</v>
      </c>
      <c r="W17" s="8">
        <v>153711</v>
      </c>
      <c r="X17" s="8">
        <v>145319</v>
      </c>
      <c r="Y17" s="8">
        <v>139957</v>
      </c>
      <c r="Z17" s="8">
        <v>137501</v>
      </c>
    </row>
    <row r="18" spans="1:26" ht="15" customHeight="1" x14ac:dyDescent="0.15">
      <c r="A18" s="3" t="s">
        <v>276</v>
      </c>
      <c r="B18" s="15"/>
      <c r="C18" s="15"/>
      <c r="D18" s="15"/>
      <c r="E18" s="15"/>
      <c r="F18" s="15"/>
      <c r="G18" s="15"/>
      <c r="H18" s="15"/>
      <c r="I18" s="15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>
        <v>900</v>
      </c>
      <c r="Y18" s="8">
        <v>258</v>
      </c>
      <c r="Z18" s="8">
        <v>8</v>
      </c>
    </row>
    <row r="19" spans="1:26" ht="15" customHeight="1" x14ac:dyDescent="0.15">
      <c r="A19" s="3" t="s">
        <v>253</v>
      </c>
      <c r="B19" s="15"/>
      <c r="C19" s="15"/>
      <c r="D19" s="15">
        <v>4687</v>
      </c>
      <c r="E19" s="15">
        <v>4646</v>
      </c>
      <c r="F19" s="15">
        <v>4648</v>
      </c>
      <c r="G19" s="15">
        <v>4183</v>
      </c>
      <c r="H19" s="15">
        <v>4033</v>
      </c>
      <c r="I19" s="15">
        <v>4291</v>
      </c>
      <c r="J19" s="8">
        <v>4205</v>
      </c>
      <c r="K19" s="9">
        <v>3953</v>
      </c>
      <c r="L19" s="9">
        <v>3724</v>
      </c>
      <c r="M19" s="9">
        <v>3072</v>
      </c>
      <c r="N19" s="9">
        <v>3207</v>
      </c>
      <c r="O19" s="9">
        <v>3049</v>
      </c>
      <c r="P19" s="9">
        <v>3322</v>
      </c>
      <c r="Q19" s="9">
        <v>3428</v>
      </c>
      <c r="R19" s="9">
        <v>3215</v>
      </c>
      <c r="S19" s="9">
        <v>3340</v>
      </c>
      <c r="T19" s="9">
        <v>3195</v>
      </c>
      <c r="U19" s="9">
        <v>2744</v>
      </c>
      <c r="V19" s="9">
        <v>2806</v>
      </c>
      <c r="W19" s="9">
        <v>2656</v>
      </c>
      <c r="X19" s="9">
        <v>2619</v>
      </c>
      <c r="Y19" s="9">
        <v>2655</v>
      </c>
      <c r="Z19" s="9">
        <v>2605</v>
      </c>
    </row>
    <row r="20" spans="1:26" ht="15" customHeight="1" x14ac:dyDescent="0.15">
      <c r="A20" s="3" t="s">
        <v>127</v>
      </c>
      <c r="B20" s="15"/>
      <c r="C20" s="15"/>
      <c r="D20" s="15">
        <v>9302</v>
      </c>
      <c r="E20" s="15">
        <v>11034</v>
      </c>
      <c r="F20" s="15">
        <v>23121</v>
      </c>
      <c r="G20" s="15">
        <v>31134</v>
      </c>
      <c r="H20" s="15">
        <v>32226</v>
      </c>
      <c r="I20" s="15">
        <v>36844</v>
      </c>
      <c r="J20" s="8">
        <v>27536</v>
      </c>
      <c r="K20" s="9">
        <v>24903</v>
      </c>
      <c r="L20" s="9">
        <v>23108</v>
      </c>
      <c r="M20" s="9">
        <v>17840</v>
      </c>
      <c r="N20" s="9">
        <v>22766</v>
      </c>
      <c r="O20" s="9">
        <v>28440</v>
      </c>
      <c r="P20" s="9">
        <v>13052</v>
      </c>
      <c r="Q20" s="9">
        <v>15244</v>
      </c>
      <c r="R20" s="9">
        <v>19348</v>
      </c>
      <c r="S20" s="9">
        <v>23683</v>
      </c>
      <c r="T20" s="9">
        <v>26341</v>
      </c>
      <c r="U20" s="9">
        <v>27428</v>
      </c>
      <c r="V20" s="9">
        <v>29201</v>
      </c>
      <c r="W20" s="9">
        <v>23576</v>
      </c>
      <c r="X20" s="9">
        <v>19088</v>
      </c>
      <c r="Y20" s="9">
        <v>19652</v>
      </c>
      <c r="Z20" s="9">
        <v>19441</v>
      </c>
    </row>
    <row r="21" spans="1:26" ht="15" customHeight="1" x14ac:dyDescent="0.15">
      <c r="A21" s="3" t="s">
        <v>255</v>
      </c>
      <c r="B21" s="15"/>
      <c r="C21" s="15"/>
      <c r="D21" s="15">
        <v>38624</v>
      </c>
      <c r="E21" s="15">
        <v>39329</v>
      </c>
      <c r="F21" s="15">
        <v>42282</v>
      </c>
      <c r="G21" s="15">
        <v>52650</v>
      </c>
      <c r="H21" s="15">
        <v>52574</v>
      </c>
      <c r="I21" s="15">
        <v>51850</v>
      </c>
      <c r="J21" s="8">
        <v>50445</v>
      </c>
      <c r="K21" s="9">
        <v>54024</v>
      </c>
      <c r="L21" s="9">
        <v>54028</v>
      </c>
      <c r="M21" s="9">
        <v>52936</v>
      </c>
      <c r="N21" s="9">
        <v>52821</v>
      </c>
      <c r="O21" s="9">
        <v>51988</v>
      </c>
      <c r="P21" s="9">
        <v>61179</v>
      </c>
      <c r="Q21" s="9">
        <v>79169</v>
      </c>
      <c r="R21" s="9">
        <v>83945</v>
      </c>
      <c r="S21" s="9">
        <v>79005</v>
      </c>
      <c r="T21" s="9">
        <v>70978</v>
      </c>
      <c r="U21" s="9">
        <v>63909</v>
      </c>
      <c r="V21" s="9">
        <v>43330</v>
      </c>
      <c r="W21" s="9">
        <v>45248</v>
      </c>
      <c r="X21" s="9">
        <v>41432</v>
      </c>
      <c r="Y21" s="9">
        <v>45368</v>
      </c>
      <c r="Z21" s="9">
        <v>45550</v>
      </c>
    </row>
    <row r="22" spans="1:26" ht="15" customHeight="1" x14ac:dyDescent="0.15">
      <c r="A22" s="151" t="s">
        <v>256</v>
      </c>
      <c r="B22" s="15"/>
      <c r="C22" s="15"/>
      <c r="D22" s="15">
        <v>6846</v>
      </c>
      <c r="E22" s="15">
        <v>7439</v>
      </c>
      <c r="F22" s="15">
        <v>7572</v>
      </c>
      <c r="G22" s="15">
        <v>8132</v>
      </c>
      <c r="H22" s="15">
        <v>8549</v>
      </c>
      <c r="I22" s="15">
        <v>8230</v>
      </c>
      <c r="J22" s="8">
        <v>8061</v>
      </c>
      <c r="K22" s="11">
        <v>8154</v>
      </c>
      <c r="L22" s="11">
        <v>8414</v>
      </c>
      <c r="M22" s="11">
        <v>9398</v>
      </c>
      <c r="N22" s="11">
        <v>9623</v>
      </c>
      <c r="O22" s="11">
        <v>9210</v>
      </c>
      <c r="P22" s="11">
        <v>9212</v>
      </c>
      <c r="Q22" s="11">
        <v>9422</v>
      </c>
      <c r="R22" s="11">
        <v>10088</v>
      </c>
      <c r="S22" s="11">
        <v>9449</v>
      </c>
      <c r="T22" s="11">
        <v>9574</v>
      </c>
      <c r="U22" s="11">
        <v>9091</v>
      </c>
      <c r="V22" s="11">
        <v>9208</v>
      </c>
      <c r="W22" s="11">
        <v>8919</v>
      </c>
      <c r="X22" s="11">
        <v>8537</v>
      </c>
      <c r="Y22" s="11">
        <v>8889</v>
      </c>
      <c r="Z22" s="11">
        <v>8994</v>
      </c>
    </row>
    <row r="23" spans="1:26" ht="15" customHeight="1" x14ac:dyDescent="0.15">
      <c r="A23" s="3" t="s">
        <v>130</v>
      </c>
      <c r="B23" s="15"/>
      <c r="C23" s="15"/>
      <c r="D23" s="15">
        <v>131619</v>
      </c>
      <c r="E23" s="15">
        <v>167603</v>
      </c>
      <c r="F23" s="15">
        <v>171849</v>
      </c>
      <c r="G23" s="15">
        <v>135340</v>
      </c>
      <c r="H23" s="15">
        <v>153823</v>
      </c>
      <c r="I23" s="15">
        <v>212063</v>
      </c>
      <c r="J23" s="8">
        <v>180406</v>
      </c>
      <c r="K23" s="9">
        <v>220732</v>
      </c>
      <c r="L23" s="9">
        <v>384860</v>
      </c>
      <c r="M23" s="9">
        <v>166422</v>
      </c>
      <c r="N23" s="9">
        <v>237110</v>
      </c>
      <c r="O23" s="9">
        <v>204545</v>
      </c>
      <c r="P23" s="9">
        <v>263660</v>
      </c>
      <c r="Q23" s="9">
        <v>316346</v>
      </c>
      <c r="R23" s="9">
        <v>297711</v>
      </c>
      <c r="S23" s="9">
        <v>202290</v>
      </c>
      <c r="T23" s="9">
        <v>237440</v>
      </c>
      <c r="U23" s="9">
        <v>329697</v>
      </c>
      <c r="V23" s="9">
        <v>789133</v>
      </c>
      <c r="W23" s="9">
        <v>597150</v>
      </c>
      <c r="X23" s="9">
        <v>482427</v>
      </c>
      <c r="Y23" s="9">
        <v>438335</v>
      </c>
      <c r="Z23" s="9">
        <v>650851</v>
      </c>
    </row>
    <row r="24" spans="1:26" ht="15" customHeight="1" x14ac:dyDescent="0.15">
      <c r="A24" s="3" t="s">
        <v>258</v>
      </c>
      <c r="B24" s="15"/>
      <c r="C24" s="15"/>
      <c r="D24" s="15">
        <v>215233</v>
      </c>
      <c r="E24" s="15">
        <v>419034</v>
      </c>
      <c r="F24" s="15">
        <v>346530</v>
      </c>
      <c r="G24" s="15">
        <v>434076</v>
      </c>
      <c r="H24" s="15">
        <v>301726</v>
      </c>
      <c r="I24" s="15">
        <v>268952</v>
      </c>
      <c r="J24" s="8">
        <v>262345</v>
      </c>
      <c r="K24" s="9">
        <v>307816</v>
      </c>
      <c r="L24" s="9">
        <v>282268</v>
      </c>
      <c r="M24" s="9">
        <v>272086</v>
      </c>
      <c r="N24" s="9">
        <v>323961</v>
      </c>
      <c r="O24" s="9">
        <v>234775</v>
      </c>
      <c r="P24" s="9">
        <v>371108</v>
      </c>
      <c r="Q24" s="9">
        <v>433957</v>
      </c>
      <c r="R24" s="9">
        <v>420301</v>
      </c>
      <c r="S24" s="9">
        <v>228323</v>
      </c>
      <c r="T24" s="9">
        <v>274893</v>
      </c>
      <c r="U24" s="9">
        <v>310457</v>
      </c>
      <c r="V24" s="9">
        <v>311728</v>
      </c>
      <c r="W24" s="9">
        <v>331285</v>
      </c>
      <c r="X24" s="9">
        <v>441071</v>
      </c>
      <c r="Y24" s="9">
        <v>392577</v>
      </c>
      <c r="Z24" s="9">
        <v>313335</v>
      </c>
    </row>
    <row r="25" spans="1:26" ht="15" customHeight="1" x14ac:dyDescent="0.15">
      <c r="A25" s="3" t="s">
        <v>132</v>
      </c>
      <c r="B25" s="15"/>
      <c r="C25" s="15"/>
      <c r="D25" s="15">
        <v>75528</v>
      </c>
      <c r="E25" s="15">
        <v>63449</v>
      </c>
      <c r="F25" s="15">
        <v>29659</v>
      </c>
      <c r="G25" s="15">
        <v>54159</v>
      </c>
      <c r="H25" s="15">
        <v>34709</v>
      </c>
      <c r="I25" s="15">
        <v>20985</v>
      </c>
      <c r="J25" s="8">
        <v>13487</v>
      </c>
      <c r="K25" s="9">
        <v>11246</v>
      </c>
      <c r="L25" s="9">
        <v>7822</v>
      </c>
      <c r="M25" s="9">
        <v>9191</v>
      </c>
      <c r="N25" s="9">
        <v>21622</v>
      </c>
      <c r="O25" s="9">
        <v>3128</v>
      </c>
      <c r="P25" s="9">
        <v>3377</v>
      </c>
      <c r="Q25" s="9">
        <v>4178</v>
      </c>
      <c r="R25" s="9">
        <v>2116</v>
      </c>
      <c r="S25" s="9">
        <v>4682</v>
      </c>
      <c r="T25" s="9">
        <v>4500</v>
      </c>
      <c r="U25" s="9">
        <v>9441</v>
      </c>
      <c r="V25" s="9">
        <v>5869</v>
      </c>
      <c r="W25" s="9">
        <v>6981</v>
      </c>
      <c r="X25" s="9">
        <v>4110</v>
      </c>
      <c r="Y25" s="9">
        <v>13859</v>
      </c>
      <c r="Z25" s="9">
        <v>8157</v>
      </c>
    </row>
    <row r="26" spans="1:26" ht="15" customHeight="1" x14ac:dyDescent="0.15">
      <c r="A26" s="3" t="s">
        <v>133</v>
      </c>
      <c r="B26" s="15"/>
      <c r="C26" s="15"/>
      <c r="D26" s="15">
        <v>716</v>
      </c>
      <c r="E26" s="15">
        <v>4120</v>
      </c>
      <c r="F26" s="15">
        <v>28966</v>
      </c>
      <c r="G26" s="15">
        <v>411</v>
      </c>
      <c r="H26" s="15">
        <v>1440</v>
      </c>
      <c r="I26" s="15">
        <v>504</v>
      </c>
      <c r="J26" s="15">
        <v>480</v>
      </c>
      <c r="K26" s="15">
        <v>402</v>
      </c>
      <c r="L26" s="15">
        <v>268</v>
      </c>
      <c r="M26" s="15">
        <v>220</v>
      </c>
      <c r="N26" s="15">
        <v>441</v>
      </c>
      <c r="O26" s="15">
        <v>1318</v>
      </c>
      <c r="P26" s="15">
        <v>333</v>
      </c>
      <c r="Q26" s="15">
        <v>11774</v>
      </c>
      <c r="R26" s="15">
        <v>2671</v>
      </c>
      <c r="S26" s="15">
        <v>900</v>
      </c>
      <c r="T26" s="15">
        <v>300</v>
      </c>
      <c r="U26" s="15">
        <v>6629</v>
      </c>
      <c r="V26" s="15">
        <v>500</v>
      </c>
      <c r="W26" s="15">
        <v>1000</v>
      </c>
      <c r="X26" s="15">
        <v>630</v>
      </c>
      <c r="Y26" s="15">
        <v>1173</v>
      </c>
      <c r="Z26" s="15">
        <v>748</v>
      </c>
    </row>
    <row r="27" spans="1:26" ht="15" customHeight="1" x14ac:dyDescent="0.15">
      <c r="A27" s="3" t="s">
        <v>134</v>
      </c>
      <c r="B27" s="15"/>
      <c r="C27" s="15"/>
      <c r="D27" s="15">
        <v>32891</v>
      </c>
      <c r="E27" s="15">
        <v>198910</v>
      </c>
      <c r="F27" s="15">
        <v>409397</v>
      </c>
      <c r="G27" s="15">
        <v>68820</v>
      </c>
      <c r="H27" s="15">
        <v>98540</v>
      </c>
      <c r="I27" s="15">
        <v>174800</v>
      </c>
      <c r="J27" s="8">
        <v>52367</v>
      </c>
      <c r="K27" s="9">
        <v>56171</v>
      </c>
      <c r="L27" s="9">
        <v>65746</v>
      </c>
      <c r="M27" s="9">
        <v>175500</v>
      </c>
      <c r="N27" s="9">
        <v>49999</v>
      </c>
      <c r="O27" s="9">
        <v>284080</v>
      </c>
      <c r="P27" s="9">
        <v>332342</v>
      </c>
      <c r="Q27" s="9">
        <v>234070</v>
      </c>
      <c r="R27" s="9">
        <v>52245</v>
      </c>
      <c r="S27" s="9">
        <v>114581</v>
      </c>
      <c r="T27" s="9">
        <v>8904</v>
      </c>
      <c r="U27" s="9">
        <v>35016</v>
      </c>
      <c r="V27" s="9">
        <v>363344</v>
      </c>
      <c r="W27" s="9">
        <v>30374</v>
      </c>
      <c r="X27" s="9">
        <v>137630</v>
      </c>
      <c r="Y27" s="9">
        <v>317723</v>
      </c>
      <c r="Z27" s="9">
        <v>719929</v>
      </c>
    </row>
    <row r="28" spans="1:26" ht="15" customHeight="1" x14ac:dyDescent="0.15">
      <c r="A28" s="3" t="s">
        <v>261</v>
      </c>
      <c r="B28" s="15"/>
      <c r="C28" s="15"/>
      <c r="D28" s="15">
        <v>175395</v>
      </c>
      <c r="E28" s="15">
        <v>107937</v>
      </c>
      <c r="F28" s="15">
        <v>197103</v>
      </c>
      <c r="G28" s="15">
        <v>178431</v>
      </c>
      <c r="H28" s="15">
        <v>164025</v>
      </c>
      <c r="I28" s="15">
        <v>135005</v>
      </c>
      <c r="J28" s="8">
        <v>167669</v>
      </c>
      <c r="K28" s="9">
        <v>185422</v>
      </c>
      <c r="L28" s="9">
        <v>244858</v>
      </c>
      <c r="M28" s="9">
        <v>245748</v>
      </c>
      <c r="N28" s="9">
        <v>309584</v>
      </c>
      <c r="O28" s="9">
        <v>227868</v>
      </c>
      <c r="P28" s="9">
        <v>233055</v>
      </c>
      <c r="Q28" s="9">
        <v>252896</v>
      </c>
      <c r="R28" s="9">
        <v>221840</v>
      </c>
      <c r="S28" s="9">
        <v>293318</v>
      </c>
      <c r="T28" s="9">
        <v>312254</v>
      </c>
      <c r="U28" s="9">
        <v>273431</v>
      </c>
      <c r="V28" s="9">
        <v>390589</v>
      </c>
      <c r="W28" s="9">
        <v>385515</v>
      </c>
      <c r="X28" s="9">
        <v>357092</v>
      </c>
      <c r="Y28" s="9">
        <v>341865</v>
      </c>
      <c r="Z28" s="9">
        <v>352524</v>
      </c>
    </row>
    <row r="29" spans="1:26" ht="15" customHeight="1" x14ac:dyDescent="0.15">
      <c r="A29" s="3" t="s">
        <v>136</v>
      </c>
      <c r="B29" s="15"/>
      <c r="C29" s="15"/>
      <c r="D29" s="15">
        <v>148163</v>
      </c>
      <c r="E29" s="15">
        <v>132258</v>
      </c>
      <c r="F29" s="15">
        <v>102435</v>
      </c>
      <c r="G29" s="15">
        <v>72108</v>
      </c>
      <c r="H29" s="15">
        <v>62372</v>
      </c>
      <c r="I29" s="15">
        <v>66476</v>
      </c>
      <c r="J29" s="8">
        <v>132683</v>
      </c>
      <c r="K29" s="9">
        <v>156077</v>
      </c>
      <c r="L29" s="9">
        <v>90760</v>
      </c>
      <c r="M29" s="9">
        <v>72534</v>
      </c>
      <c r="N29" s="9">
        <v>102156</v>
      </c>
      <c r="O29" s="9">
        <v>78406</v>
      </c>
      <c r="P29" s="9">
        <v>105597</v>
      </c>
      <c r="Q29" s="9">
        <v>117438</v>
      </c>
      <c r="R29" s="9">
        <v>102634</v>
      </c>
      <c r="S29" s="9">
        <v>98152</v>
      </c>
      <c r="T29" s="9">
        <v>69946</v>
      </c>
      <c r="U29" s="9">
        <v>78850</v>
      </c>
      <c r="V29" s="9">
        <v>78465</v>
      </c>
      <c r="W29" s="9">
        <v>74390</v>
      </c>
      <c r="X29" s="9">
        <v>138808</v>
      </c>
      <c r="Y29" s="9">
        <v>146379</v>
      </c>
      <c r="Z29" s="9">
        <v>141534</v>
      </c>
    </row>
    <row r="30" spans="1:26" ht="15" customHeight="1" x14ac:dyDescent="0.15">
      <c r="A30" s="3" t="s">
        <v>263</v>
      </c>
      <c r="B30" s="15"/>
      <c r="C30" s="15"/>
      <c r="D30" s="15">
        <v>93838</v>
      </c>
      <c r="E30" s="15">
        <v>971462</v>
      </c>
      <c r="F30" s="15">
        <v>889900</v>
      </c>
      <c r="G30" s="15">
        <v>153100</v>
      </c>
      <c r="H30" s="15">
        <v>272700</v>
      </c>
      <c r="I30" s="15">
        <v>325500</v>
      </c>
      <c r="J30" s="8">
        <v>187600</v>
      </c>
      <c r="K30" s="9">
        <v>332900</v>
      </c>
      <c r="L30" s="9">
        <v>334100</v>
      </c>
      <c r="M30" s="9">
        <v>762800</v>
      </c>
      <c r="N30" s="9">
        <v>1027400</v>
      </c>
      <c r="O30" s="9">
        <v>1210970</v>
      </c>
      <c r="P30" s="9">
        <v>1686400</v>
      </c>
      <c r="Q30" s="9">
        <v>1056300</v>
      </c>
      <c r="R30" s="9">
        <v>793200</v>
      </c>
      <c r="S30" s="9">
        <v>247400</v>
      </c>
      <c r="T30" s="9">
        <v>261833</v>
      </c>
      <c r="U30" s="9">
        <v>207766</v>
      </c>
      <c r="V30" s="9">
        <v>322600</v>
      </c>
      <c r="W30" s="9">
        <v>475100</v>
      </c>
      <c r="X30" s="9">
        <v>547732</v>
      </c>
      <c r="Y30" s="9">
        <v>396446</v>
      </c>
      <c r="Z30" s="9">
        <v>899786</v>
      </c>
    </row>
    <row r="31" spans="1:26" ht="15" customHeight="1" x14ac:dyDescent="0.15">
      <c r="A31" s="3" t="s">
        <v>183</v>
      </c>
      <c r="B31" s="15"/>
      <c r="C31" s="15"/>
      <c r="D31" s="15"/>
      <c r="E31" s="15"/>
      <c r="F31" s="15"/>
      <c r="G31" s="15"/>
      <c r="H31" s="15"/>
      <c r="I31" s="15"/>
      <c r="J31" s="8"/>
      <c r="K31" s="9"/>
      <c r="L31" s="9"/>
      <c r="M31" s="9"/>
      <c r="N31" s="9">
        <v>24600</v>
      </c>
      <c r="O31" s="9">
        <v>25100</v>
      </c>
      <c r="P31" s="9">
        <v>33200</v>
      </c>
      <c r="Q31" s="9">
        <v>35800</v>
      </c>
      <c r="R31" s="9">
        <v>22600</v>
      </c>
      <c r="S31" s="9">
        <v>16600</v>
      </c>
      <c r="T31" s="9"/>
      <c r="U31" s="9"/>
      <c r="V31" s="9">
        <v>0</v>
      </c>
      <c r="W31" s="9">
        <v>0</v>
      </c>
      <c r="X31" s="9">
        <v>0</v>
      </c>
      <c r="Y31" s="9">
        <v>0</v>
      </c>
      <c r="Z31" s="9">
        <v>0</v>
      </c>
    </row>
    <row r="32" spans="1:26" ht="15" customHeight="1" x14ac:dyDescent="0.15">
      <c r="A32" s="3" t="s">
        <v>184</v>
      </c>
      <c r="B32" s="15"/>
      <c r="C32" s="15"/>
      <c r="D32" s="15"/>
      <c r="E32" s="15"/>
      <c r="F32" s="15"/>
      <c r="G32" s="15"/>
      <c r="H32" s="15"/>
      <c r="I32" s="15"/>
      <c r="J32" s="8"/>
      <c r="K32" s="9"/>
      <c r="L32" s="9"/>
      <c r="M32" s="9"/>
      <c r="N32" s="9">
        <v>108500</v>
      </c>
      <c r="O32" s="9">
        <v>216600</v>
      </c>
      <c r="P32" s="9">
        <v>466700</v>
      </c>
      <c r="Q32" s="9">
        <v>330200</v>
      </c>
      <c r="R32" s="9">
        <v>256800</v>
      </c>
      <c r="S32" s="9">
        <v>230800</v>
      </c>
      <c r="T32" s="9">
        <v>209433</v>
      </c>
      <c r="U32" s="9">
        <v>196166</v>
      </c>
      <c r="V32" s="9">
        <v>300000</v>
      </c>
      <c r="W32" s="9">
        <v>450000</v>
      </c>
      <c r="X32" s="9">
        <v>347432</v>
      </c>
      <c r="Y32" s="9">
        <v>351446</v>
      </c>
      <c r="Z32" s="9">
        <v>345786</v>
      </c>
    </row>
    <row r="33" spans="1:26" ht="15" customHeight="1" x14ac:dyDescent="0.15">
      <c r="A33" s="3" t="s">
        <v>0</v>
      </c>
      <c r="B33" s="8">
        <f t="shared" ref="B33:K33" si="0">SUM(B4:B30)-B16-B17</f>
        <v>0</v>
      </c>
      <c r="C33" s="8">
        <f t="shared" si="0"/>
        <v>0</v>
      </c>
      <c r="D33" s="8">
        <f t="shared" si="0"/>
        <v>4422074</v>
      </c>
      <c r="E33" s="8">
        <f t="shared" si="0"/>
        <v>5790187</v>
      </c>
      <c r="F33" s="8">
        <f t="shared" si="0"/>
        <v>5891415</v>
      </c>
      <c r="G33" s="8">
        <f t="shared" si="0"/>
        <v>4772435</v>
      </c>
      <c r="H33" s="8">
        <f t="shared" si="0"/>
        <v>4924694</v>
      </c>
      <c r="I33" s="8">
        <f t="shared" si="0"/>
        <v>5145758</v>
      </c>
      <c r="J33" s="8">
        <f t="shared" si="0"/>
        <v>5078612</v>
      </c>
      <c r="K33" s="8">
        <f t="shared" si="0"/>
        <v>5448471</v>
      </c>
      <c r="L33" s="8">
        <f t="shared" ref="L33:Q33" si="1">SUM(L4:L30)-L16-L17</f>
        <v>5729503</v>
      </c>
      <c r="M33" s="8">
        <f t="shared" si="1"/>
        <v>6058916</v>
      </c>
      <c r="N33" s="8">
        <f t="shared" si="1"/>
        <v>6308466</v>
      </c>
      <c r="O33" s="8">
        <f t="shared" si="1"/>
        <v>6243963</v>
      </c>
      <c r="P33" s="8">
        <f t="shared" si="1"/>
        <v>6738847</v>
      </c>
      <c r="Q33" s="8">
        <f t="shared" si="1"/>
        <v>6194071</v>
      </c>
      <c r="R33" s="8">
        <f t="shared" ref="R33:W33" si="2">SUM(R4:R30)-R16-R17</f>
        <v>5750342</v>
      </c>
      <c r="S33" s="8">
        <f t="shared" si="2"/>
        <v>5103742</v>
      </c>
      <c r="T33" s="8">
        <f t="shared" si="2"/>
        <v>5204321</v>
      </c>
      <c r="U33" s="8">
        <f t="shared" si="2"/>
        <v>5384529</v>
      </c>
      <c r="V33" s="8">
        <f t="shared" si="2"/>
        <v>6342778</v>
      </c>
      <c r="W33" s="8">
        <f t="shared" si="2"/>
        <v>5994165</v>
      </c>
      <c r="X33" s="8">
        <f>SUM(X4:X30)-X16-X17-X18</f>
        <v>6253118</v>
      </c>
      <c r="Y33" s="8">
        <f t="shared" ref="Y33:Z33" si="3">SUM(Y4:Y30)-Y16-Y17-Y18</f>
        <v>6154101</v>
      </c>
      <c r="Z33" s="8">
        <f t="shared" si="3"/>
        <v>7165233</v>
      </c>
    </row>
    <row r="34" spans="1:26" ht="15" customHeight="1" x14ac:dyDescent="0.15">
      <c r="A34" s="3" t="s">
        <v>264</v>
      </c>
      <c r="B34" s="15">
        <f t="shared" ref="B34:L34" si="4">+B4+B5+B6+B9+B10+B11+B12+B13+B14+B15+B19</f>
        <v>0</v>
      </c>
      <c r="C34" s="15">
        <f t="shared" si="4"/>
        <v>0</v>
      </c>
      <c r="D34" s="15">
        <f t="shared" si="4"/>
        <v>3493919</v>
      </c>
      <c r="E34" s="15">
        <f t="shared" si="4"/>
        <v>3667612</v>
      </c>
      <c r="F34" s="15">
        <f t="shared" si="4"/>
        <v>3642601</v>
      </c>
      <c r="G34" s="15">
        <f t="shared" si="4"/>
        <v>3584074</v>
      </c>
      <c r="H34" s="15">
        <f t="shared" si="4"/>
        <v>3742010</v>
      </c>
      <c r="I34" s="15">
        <f t="shared" si="4"/>
        <v>3844549</v>
      </c>
      <c r="J34" s="12">
        <f t="shared" si="4"/>
        <v>3995533</v>
      </c>
      <c r="K34" s="12">
        <f t="shared" si="4"/>
        <v>4090624</v>
      </c>
      <c r="L34" s="12">
        <f t="shared" si="4"/>
        <v>4233271</v>
      </c>
      <c r="M34" s="12">
        <f>+M4+M5+M6+M9+M10+M11+M12+M13+M14+M15+M19</f>
        <v>4274241</v>
      </c>
      <c r="N34" s="12">
        <f>+N4+N5+N6+N9+N10+N11+N12+N13+N14+N15+N19</f>
        <v>4150983</v>
      </c>
      <c r="O34" s="12">
        <f>+O4+O5+O6+O9+O10+O11+O12+O13+O14+O15+O19</f>
        <v>3909235</v>
      </c>
      <c r="P34" s="12">
        <f>+P4+P5+P6+P9+P10+P11+P12+P13+P14+P15+P19</f>
        <v>3659532</v>
      </c>
      <c r="Q34" s="154">
        <f t="shared" ref="Q34:V34" si="5">SUM(Q4:Q15)+Q19</f>
        <v>3663277</v>
      </c>
      <c r="R34" s="154">
        <f t="shared" si="5"/>
        <v>3744243</v>
      </c>
      <c r="S34" s="154">
        <f t="shared" si="5"/>
        <v>3801959</v>
      </c>
      <c r="T34" s="154">
        <f t="shared" si="5"/>
        <v>3927358</v>
      </c>
      <c r="U34" s="154">
        <f t="shared" si="5"/>
        <v>4032814</v>
      </c>
      <c r="V34" s="154">
        <f t="shared" si="5"/>
        <v>3998811</v>
      </c>
      <c r="W34" s="154">
        <f>SUM(W4:W15)+W19</f>
        <v>4014627</v>
      </c>
      <c r="X34" s="154">
        <f>SUM(X4:X15)+X19</f>
        <v>4074561</v>
      </c>
      <c r="Y34" s="154">
        <f t="shared" ref="Y34:Z34" si="6">SUM(Y4:Y15)+Y19</f>
        <v>4031835</v>
      </c>
      <c r="Z34" s="154">
        <f t="shared" si="6"/>
        <v>4004384</v>
      </c>
    </row>
    <row r="35" spans="1:26" ht="15" customHeight="1" x14ac:dyDescent="0.15">
      <c r="A35" s="3" t="s">
        <v>172</v>
      </c>
      <c r="B35" s="15">
        <f t="shared" ref="B35:I35" si="7">SUM(B20:B30)</f>
        <v>0</v>
      </c>
      <c r="C35" s="15">
        <f t="shared" si="7"/>
        <v>0</v>
      </c>
      <c r="D35" s="15">
        <f t="shared" si="7"/>
        <v>928155</v>
      </c>
      <c r="E35" s="15">
        <f t="shared" si="7"/>
        <v>2122575</v>
      </c>
      <c r="F35" s="15">
        <f t="shared" si="7"/>
        <v>2248814</v>
      </c>
      <c r="G35" s="15">
        <f t="shared" si="7"/>
        <v>1188361</v>
      </c>
      <c r="H35" s="15">
        <f t="shared" si="7"/>
        <v>1182684</v>
      </c>
      <c r="I35" s="15">
        <f t="shared" si="7"/>
        <v>1301209</v>
      </c>
      <c r="J35" s="12">
        <f t="shared" ref="J35:V35" si="8">SUM(J20:J30)</f>
        <v>1083079</v>
      </c>
      <c r="K35" s="12">
        <f t="shared" si="8"/>
        <v>1357847</v>
      </c>
      <c r="L35" s="12">
        <f t="shared" si="8"/>
        <v>1496232</v>
      </c>
      <c r="M35" s="12">
        <f t="shared" si="8"/>
        <v>1784675</v>
      </c>
      <c r="N35" s="12">
        <f t="shared" si="8"/>
        <v>2157483</v>
      </c>
      <c r="O35" s="12">
        <f t="shared" si="8"/>
        <v>2334728</v>
      </c>
      <c r="P35" s="12">
        <f t="shared" si="8"/>
        <v>3079315</v>
      </c>
      <c r="Q35" s="12">
        <f t="shared" si="8"/>
        <v>2530794</v>
      </c>
      <c r="R35" s="12">
        <f t="shared" si="8"/>
        <v>2006099</v>
      </c>
      <c r="S35" s="12">
        <f t="shared" si="8"/>
        <v>1301783</v>
      </c>
      <c r="T35" s="12">
        <f t="shared" si="8"/>
        <v>1276963</v>
      </c>
      <c r="U35" s="12">
        <f t="shared" si="8"/>
        <v>1351715</v>
      </c>
      <c r="V35" s="12">
        <f t="shared" si="8"/>
        <v>2343967</v>
      </c>
      <c r="W35" s="12">
        <f>SUM(W20:W30)</f>
        <v>1979538</v>
      </c>
      <c r="X35" s="12">
        <f>SUM(X20:X30)</f>
        <v>2178557</v>
      </c>
      <c r="Y35" s="12">
        <f t="shared" ref="Y35:Z35" si="9">SUM(Y20:Y30)</f>
        <v>2122266</v>
      </c>
      <c r="Z35" s="12">
        <f t="shared" si="9"/>
        <v>3160849</v>
      </c>
    </row>
    <row r="36" spans="1:26" ht="15" customHeight="1" x14ac:dyDescent="0.15">
      <c r="A36" s="3" t="s">
        <v>265</v>
      </c>
      <c r="B36" s="15">
        <f t="shared" ref="B36:Z36" si="10">+B4+B20+B21+B22+B25+B26+B27+B28+B29</f>
        <v>0</v>
      </c>
      <c r="C36" s="15">
        <f t="shared" si="10"/>
        <v>0</v>
      </c>
      <c r="D36" s="15">
        <f t="shared" si="10"/>
        <v>2281202</v>
      </c>
      <c r="E36" s="15">
        <f t="shared" si="10"/>
        <v>2534192</v>
      </c>
      <c r="F36" s="15">
        <f t="shared" si="10"/>
        <v>2758024</v>
      </c>
      <c r="G36" s="15">
        <f t="shared" si="10"/>
        <v>2306898</v>
      </c>
      <c r="H36" s="15">
        <f t="shared" si="10"/>
        <v>2390956</v>
      </c>
      <c r="I36" s="15">
        <f t="shared" si="10"/>
        <v>2497631</v>
      </c>
      <c r="J36" s="12">
        <f t="shared" si="10"/>
        <v>2542585</v>
      </c>
      <c r="K36" s="12">
        <f t="shared" si="10"/>
        <v>2512206</v>
      </c>
      <c r="L36" s="12">
        <f t="shared" si="10"/>
        <v>2519037</v>
      </c>
      <c r="M36" s="12">
        <f t="shared" si="10"/>
        <v>2550561</v>
      </c>
      <c r="N36" s="12">
        <f t="shared" si="10"/>
        <v>2580842</v>
      </c>
      <c r="O36" s="12">
        <f t="shared" si="10"/>
        <v>2660652</v>
      </c>
      <c r="P36" s="12">
        <f t="shared" si="10"/>
        <v>2627433</v>
      </c>
      <c r="Q36" s="12">
        <f t="shared" si="10"/>
        <v>2629618</v>
      </c>
      <c r="R36" s="12">
        <f t="shared" si="10"/>
        <v>2400633</v>
      </c>
      <c r="S36" s="12">
        <f t="shared" si="10"/>
        <v>2574671</v>
      </c>
      <c r="T36" s="12">
        <f t="shared" si="10"/>
        <v>2672864</v>
      </c>
      <c r="U36" s="12">
        <f t="shared" si="10"/>
        <v>2708332</v>
      </c>
      <c r="V36" s="12">
        <f t="shared" si="10"/>
        <v>3024006</v>
      </c>
      <c r="W36" s="12">
        <f t="shared" si="10"/>
        <v>2586197</v>
      </c>
      <c r="X36" s="12">
        <f t="shared" si="10"/>
        <v>2755127</v>
      </c>
      <c r="Y36" s="12">
        <f t="shared" si="10"/>
        <v>2925078</v>
      </c>
      <c r="Z36" s="12">
        <f t="shared" si="10"/>
        <v>3336047</v>
      </c>
    </row>
    <row r="37" spans="1:26" ht="15" customHeight="1" x14ac:dyDescent="0.15">
      <c r="A37" s="3" t="s">
        <v>266</v>
      </c>
      <c r="B37" s="12">
        <f t="shared" ref="B37:K37" si="11">SUM(B5:B19)-B16-B17+B23+B24+B30</f>
        <v>0</v>
      </c>
      <c r="C37" s="12">
        <f t="shared" si="11"/>
        <v>0</v>
      </c>
      <c r="D37" s="12">
        <f t="shared" si="11"/>
        <v>2140872</v>
      </c>
      <c r="E37" s="12">
        <f t="shared" si="11"/>
        <v>3255995</v>
      </c>
      <c r="F37" s="12">
        <f t="shared" si="11"/>
        <v>3133391</v>
      </c>
      <c r="G37" s="12">
        <f t="shared" si="11"/>
        <v>2465537</v>
      </c>
      <c r="H37" s="12">
        <f t="shared" si="11"/>
        <v>2533738</v>
      </c>
      <c r="I37" s="12">
        <f t="shared" si="11"/>
        <v>2648127</v>
      </c>
      <c r="J37" s="12">
        <f t="shared" si="11"/>
        <v>2536027</v>
      </c>
      <c r="K37" s="12">
        <f t="shared" si="11"/>
        <v>2936265</v>
      </c>
      <c r="L37" s="12">
        <f t="shared" ref="L37:Q37" si="12">SUM(L5:L19)-L16-L17+L23+L24+L30</f>
        <v>3210466</v>
      </c>
      <c r="M37" s="12">
        <f t="shared" si="12"/>
        <v>3508355</v>
      </c>
      <c r="N37" s="12">
        <f t="shared" si="12"/>
        <v>3727624</v>
      </c>
      <c r="O37" s="12">
        <f t="shared" si="12"/>
        <v>3583311</v>
      </c>
      <c r="P37" s="12">
        <f t="shared" si="12"/>
        <v>4111414</v>
      </c>
      <c r="Q37" s="12">
        <f t="shared" si="12"/>
        <v>3564453</v>
      </c>
      <c r="R37" s="12">
        <f t="shared" ref="R37:Z37" si="13">SUM(R5:R19)-R16-R17+R23+R24+R30</f>
        <v>3349709</v>
      </c>
      <c r="S37" s="12">
        <f t="shared" si="13"/>
        <v>2529071</v>
      </c>
      <c r="T37" s="12">
        <f t="shared" si="13"/>
        <v>2531457</v>
      </c>
      <c r="U37" s="12">
        <f t="shared" si="13"/>
        <v>2676197</v>
      </c>
      <c r="V37" s="12">
        <f t="shared" si="13"/>
        <v>3318772</v>
      </c>
      <c r="W37" s="12">
        <f t="shared" si="13"/>
        <v>3407968</v>
      </c>
      <c r="X37" s="12">
        <f t="shared" si="13"/>
        <v>3498891</v>
      </c>
      <c r="Y37" s="12">
        <f t="shared" si="13"/>
        <v>3229281</v>
      </c>
      <c r="Z37" s="12">
        <f t="shared" si="13"/>
        <v>3829194</v>
      </c>
    </row>
    <row r="38" spans="1:26" ht="15" customHeight="1" x14ac:dyDescent="0.2">
      <c r="A38" s="28" t="s">
        <v>96</v>
      </c>
      <c r="L38" s="29"/>
      <c r="M38" s="70" t="str">
        <f>[3]財政指標!$M$1</f>
        <v>岩舟町</v>
      </c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 t="str">
        <f>[3]財政指標!$M$1</f>
        <v>岩舟町</v>
      </c>
    </row>
    <row r="39" spans="1:26" ht="15" customHeight="1" x14ac:dyDescent="0.15"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</row>
    <row r="40" spans="1:26" s="153" customFormat="1" ht="15" customHeight="1" x14ac:dyDescent="0.2">
      <c r="A40" s="48"/>
      <c r="B40" s="48" t="s">
        <v>10</v>
      </c>
      <c r="C40" s="48" t="s">
        <v>85</v>
      </c>
      <c r="D40" s="48" t="s">
        <v>205</v>
      </c>
      <c r="E40" s="48" t="s">
        <v>206</v>
      </c>
      <c r="F40" s="48" t="s">
        <v>88</v>
      </c>
      <c r="G40" s="48" t="s">
        <v>207</v>
      </c>
      <c r="H40" s="48" t="s">
        <v>90</v>
      </c>
      <c r="I40" s="48" t="s">
        <v>208</v>
      </c>
      <c r="J40" s="49" t="s">
        <v>228</v>
      </c>
      <c r="K40" s="49" t="s">
        <v>166</v>
      </c>
      <c r="L40" s="48" t="s">
        <v>83</v>
      </c>
      <c r="M40" s="48" t="s">
        <v>174</v>
      </c>
      <c r="N40" s="48" t="s">
        <v>182</v>
      </c>
      <c r="O40" s="48" t="s">
        <v>212</v>
      </c>
      <c r="P40" s="48" t="s">
        <v>213</v>
      </c>
      <c r="Q40" s="48" t="s">
        <v>214</v>
      </c>
      <c r="R40" s="48" t="s">
        <v>215</v>
      </c>
      <c r="S40" s="48" t="s">
        <v>216</v>
      </c>
      <c r="T40" s="48" t="s">
        <v>217</v>
      </c>
      <c r="U40" s="48" t="s">
        <v>218</v>
      </c>
      <c r="V40" s="48" t="s">
        <v>280</v>
      </c>
      <c r="W40" s="48" t="s">
        <v>316</v>
      </c>
      <c r="X40" s="48" t="s">
        <v>317</v>
      </c>
      <c r="Y40" s="48" t="s">
        <v>286</v>
      </c>
      <c r="Z40" s="48" t="s">
        <v>288</v>
      </c>
    </row>
    <row r="41" spans="1:26" ht="15" customHeight="1" x14ac:dyDescent="0.15">
      <c r="A41" s="3" t="s">
        <v>115</v>
      </c>
      <c r="B41" s="26" t="e">
        <f>+B4/$B$33*100</f>
        <v>#DIV/0!</v>
      </c>
      <c r="C41" s="26" t="e">
        <f t="shared" ref="C41:Z56" si="14">+C4/C$33*100</f>
        <v>#DIV/0!</v>
      </c>
      <c r="D41" s="26">
        <f t="shared" si="14"/>
        <v>40.563251542149679</v>
      </c>
      <c r="E41" s="26">
        <f t="shared" si="14"/>
        <v>34.018175924197266</v>
      </c>
      <c r="F41" s="26">
        <f t="shared" si="14"/>
        <v>32.547172453476797</v>
      </c>
      <c r="G41" s="26">
        <f t="shared" si="14"/>
        <v>38.576806179654625</v>
      </c>
      <c r="H41" s="26">
        <f t="shared" si="14"/>
        <v>39.322666545373174</v>
      </c>
      <c r="I41" s="26">
        <f t="shared" si="14"/>
        <v>38.92404190014377</v>
      </c>
      <c r="J41" s="26">
        <f t="shared" si="14"/>
        <v>41.150160713202744</v>
      </c>
      <c r="K41" s="26">
        <f t="shared" si="14"/>
        <v>36.99766411530868</v>
      </c>
      <c r="L41" s="26">
        <f t="shared" si="14"/>
        <v>35.326502141634272</v>
      </c>
      <c r="M41" s="26">
        <f t="shared" si="14"/>
        <v>32.46775495814763</v>
      </c>
      <c r="N41" s="26">
        <f t="shared" si="14"/>
        <v>31.890954155891464</v>
      </c>
      <c r="O41" s="26">
        <f t="shared" si="14"/>
        <v>31.649995363521533</v>
      </c>
      <c r="P41" s="26">
        <f t="shared" si="14"/>
        <v>27.738958904987754</v>
      </c>
      <c r="Q41" s="26">
        <f t="shared" si="14"/>
        <v>30.762111057493531</v>
      </c>
      <c r="R41" s="26">
        <f t="shared" si="14"/>
        <v>33.141437500586925</v>
      </c>
      <c r="S41" s="26">
        <f t="shared" si="14"/>
        <v>38.22491419041166</v>
      </c>
      <c r="T41" s="26">
        <f t="shared" si="14"/>
        <v>41.697408749383449</v>
      </c>
      <c r="U41" s="26">
        <f t="shared" si="14"/>
        <v>40.942058256163165</v>
      </c>
      <c r="V41" s="26">
        <f t="shared" si="14"/>
        <v>33.163702087634157</v>
      </c>
      <c r="W41" s="26">
        <f t="shared" si="14"/>
        <v>33.535846944486849</v>
      </c>
      <c r="X41" s="26">
        <f t="shared" si="14"/>
        <v>32.748462447054415</v>
      </c>
      <c r="Y41" s="26">
        <f t="shared" si="14"/>
        <v>32.988896347330012</v>
      </c>
      <c r="Z41" s="26">
        <f t="shared" si="14"/>
        <v>28.45922805301656</v>
      </c>
    </row>
    <row r="42" spans="1:26" ht="15" customHeight="1" x14ac:dyDescent="0.15">
      <c r="A42" s="3" t="s">
        <v>241</v>
      </c>
      <c r="B42" s="26" t="e">
        <f>+B5/$B$33*100</f>
        <v>#DIV/0!</v>
      </c>
      <c r="C42" s="26" t="e">
        <f t="shared" si="14"/>
        <v>#DIV/0!</v>
      </c>
      <c r="D42" s="26">
        <f t="shared" si="14"/>
        <v>3.0352952031105764</v>
      </c>
      <c r="E42" s="26">
        <f t="shared" si="14"/>
        <v>2.5218011093596804</v>
      </c>
      <c r="F42" s="26">
        <f t="shared" si="14"/>
        <v>2.6766235276245181</v>
      </c>
      <c r="G42" s="26">
        <f t="shared" si="14"/>
        <v>3.336598612657899</v>
      </c>
      <c r="H42" s="26">
        <f t="shared" si="14"/>
        <v>3.320531184272566</v>
      </c>
      <c r="I42" s="26">
        <f t="shared" si="14"/>
        <v>3.3797353081897747</v>
      </c>
      <c r="J42" s="26">
        <f t="shared" si="14"/>
        <v>2.2303731807037042</v>
      </c>
      <c r="K42" s="26">
        <f t="shared" si="14"/>
        <v>1.5388720982455446</v>
      </c>
      <c r="L42" s="26">
        <f t="shared" si="14"/>
        <v>1.4933406963919906</v>
      </c>
      <c r="M42" s="26">
        <f t="shared" si="14"/>
        <v>1.4326325039000376</v>
      </c>
      <c r="N42" s="26">
        <f t="shared" si="14"/>
        <v>1.3869932880671783</v>
      </c>
      <c r="O42" s="26">
        <f t="shared" si="14"/>
        <v>1.417481173415025</v>
      </c>
      <c r="P42" s="26">
        <f t="shared" si="14"/>
        <v>1.3912765789162449</v>
      </c>
      <c r="Q42" s="26">
        <f t="shared" si="14"/>
        <v>2.2022188638134756</v>
      </c>
      <c r="R42" s="26">
        <f t="shared" si="14"/>
        <v>2.9675104541608133</v>
      </c>
      <c r="S42" s="26">
        <f t="shared" si="14"/>
        <v>4.9434904820815788</v>
      </c>
      <c r="T42" s="26">
        <f t="shared" si="14"/>
        <v>1.9261302290923255</v>
      </c>
      <c r="U42" s="26">
        <f t="shared" si="14"/>
        <v>1.7871943859899351</v>
      </c>
      <c r="V42" s="26">
        <f t="shared" si="14"/>
        <v>1.4572952103951926</v>
      </c>
      <c r="W42" s="26">
        <f t="shared" si="14"/>
        <v>1.4940029178375971</v>
      </c>
      <c r="X42" s="26">
        <f t="shared" si="14"/>
        <v>1.4099526028454923</v>
      </c>
      <c r="Y42" s="26">
        <f t="shared" si="14"/>
        <v>1.3418369311780876</v>
      </c>
      <c r="Z42" s="26">
        <f t="shared" si="14"/>
        <v>1.0965030725448843</v>
      </c>
    </row>
    <row r="43" spans="1:26" ht="15" customHeight="1" x14ac:dyDescent="0.15">
      <c r="A43" s="3" t="s">
        <v>189</v>
      </c>
      <c r="B43" s="26" t="e">
        <f>+B6/$B$33*100</f>
        <v>#DIV/0!</v>
      </c>
      <c r="C43" s="26" t="e">
        <f t="shared" si="14"/>
        <v>#DIV/0!</v>
      </c>
      <c r="D43" s="26">
        <f t="shared" si="14"/>
        <v>1.7507848127371908</v>
      </c>
      <c r="E43" s="26">
        <f t="shared" si="14"/>
        <v>0.98549494170050123</v>
      </c>
      <c r="F43" s="26">
        <f t="shared" si="14"/>
        <v>1.0473375241771288</v>
      </c>
      <c r="G43" s="26">
        <f t="shared" si="14"/>
        <v>1.6927836628471631</v>
      </c>
      <c r="H43" s="26">
        <f t="shared" si="14"/>
        <v>1.1253288021550172</v>
      </c>
      <c r="I43" s="26">
        <f t="shared" si="14"/>
        <v>0.58012833094754934</v>
      </c>
      <c r="J43" s="26">
        <f t="shared" si="14"/>
        <v>0.4564436109708716</v>
      </c>
      <c r="K43" s="26">
        <f t="shared" si="14"/>
        <v>0.34606039015349443</v>
      </c>
      <c r="L43" s="26">
        <f t="shared" si="14"/>
        <v>0.31603090180771354</v>
      </c>
      <c r="M43" s="26">
        <f t="shared" si="14"/>
        <v>1.2674544423457925</v>
      </c>
      <c r="N43" s="26">
        <f t="shared" si="14"/>
        <v>1.2181091251026794</v>
      </c>
      <c r="O43" s="26">
        <f t="shared" si="14"/>
        <v>0.38509196803376317</v>
      </c>
      <c r="P43" s="26">
        <f t="shared" si="14"/>
        <v>0.2452496695651348</v>
      </c>
      <c r="Q43" s="26">
        <f t="shared" si="14"/>
        <v>0.26399439076497511</v>
      </c>
      <c r="R43" s="26">
        <f t="shared" si="14"/>
        <v>0.16390329479533566</v>
      </c>
      <c r="S43" s="26">
        <f t="shared" si="14"/>
        <v>0.12486916462470085</v>
      </c>
      <c r="T43" s="26">
        <f t="shared" si="14"/>
        <v>0.16324896177618559</v>
      </c>
      <c r="U43" s="26">
        <f t="shared" si="14"/>
        <v>0.16053400399552123</v>
      </c>
      <c r="V43" s="26">
        <f t="shared" si="14"/>
        <v>0.11174914209515137</v>
      </c>
      <c r="W43" s="26">
        <f t="shared" si="14"/>
        <v>0.10189909687170773</v>
      </c>
      <c r="X43" s="26">
        <f t="shared" si="14"/>
        <v>7.5498335390440416E-2</v>
      </c>
      <c r="Y43" s="26">
        <f t="shared" si="14"/>
        <v>6.6800983604266492E-2</v>
      </c>
      <c r="Z43" s="26">
        <f t="shared" si="14"/>
        <v>5.3033865053655614E-2</v>
      </c>
    </row>
    <row r="44" spans="1:26" ht="15" customHeight="1" x14ac:dyDescent="0.15">
      <c r="A44" s="3" t="s">
        <v>243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>
        <f t="shared" si="14"/>
        <v>4.1297556970205866E-2</v>
      </c>
      <c r="R44" s="26">
        <f t="shared" si="14"/>
        <v>7.7247579361366669E-2</v>
      </c>
      <c r="S44" s="26">
        <f t="shared" si="14"/>
        <v>0.13417606140749277</v>
      </c>
      <c r="T44" s="26">
        <f t="shared" si="14"/>
        <v>0.14486039581340199</v>
      </c>
      <c r="U44" s="26">
        <f t="shared" si="14"/>
        <v>5.0905102377570996E-2</v>
      </c>
      <c r="V44" s="26">
        <f t="shared" si="14"/>
        <v>3.4227904555385665E-2</v>
      </c>
      <c r="W44" s="26">
        <f t="shared" si="14"/>
        <v>4.6261656127250417E-2</v>
      </c>
      <c r="X44" s="26">
        <f t="shared" si="14"/>
        <v>5.0198956744459323E-2</v>
      </c>
      <c r="Y44" s="26">
        <f t="shared" si="14"/>
        <v>5.8725068048119458E-2</v>
      </c>
      <c r="Z44" s="26">
        <f t="shared" si="14"/>
        <v>0.10217392790995072</v>
      </c>
    </row>
    <row r="45" spans="1:26" ht="15" customHeight="1" x14ac:dyDescent="0.15">
      <c r="A45" s="3" t="s">
        <v>191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>
        <f t="shared" si="14"/>
        <v>4.7997512459899153E-2</v>
      </c>
      <c r="R45" s="26">
        <f t="shared" si="14"/>
        <v>0.11381931718148243</v>
      </c>
      <c r="S45" s="26">
        <f t="shared" si="14"/>
        <v>9.7712619485859589E-2</v>
      </c>
      <c r="T45" s="26">
        <f t="shared" si="14"/>
        <v>8.3584390739925532E-2</v>
      </c>
      <c r="U45" s="26">
        <f t="shared" si="14"/>
        <v>2.9881907962609172E-2</v>
      </c>
      <c r="V45" s="26">
        <f t="shared" si="14"/>
        <v>2.0275027755976956E-2</v>
      </c>
      <c r="W45" s="26">
        <f t="shared" si="14"/>
        <v>1.7917424695516392E-2</v>
      </c>
      <c r="X45" s="26">
        <f t="shared" si="14"/>
        <v>1.2921553695292493E-2</v>
      </c>
      <c r="Y45" s="26">
        <f t="shared" si="14"/>
        <v>1.7045544101404901E-2</v>
      </c>
      <c r="Z45" s="26">
        <f t="shared" si="14"/>
        <v>0.16440498166633241</v>
      </c>
    </row>
    <row r="46" spans="1:26" ht="15" customHeight="1" x14ac:dyDescent="0.15">
      <c r="A46" s="3" t="s">
        <v>117</v>
      </c>
      <c r="B46" s="26" t="e">
        <f t="shared" ref="B46:B54" si="15">+B9/$B$33*100</f>
        <v>#DIV/0!</v>
      </c>
      <c r="C46" s="26" t="e">
        <f t="shared" ref="C46:P54" si="16">+C9/C$33*100</f>
        <v>#DIV/0!</v>
      </c>
      <c r="D46" s="26">
        <f t="shared" si="16"/>
        <v>0</v>
      </c>
      <c r="E46" s="26">
        <f t="shared" si="16"/>
        <v>0</v>
      </c>
      <c r="F46" s="26">
        <f t="shared" si="16"/>
        <v>0</v>
      </c>
      <c r="G46" s="26">
        <f t="shared" si="16"/>
        <v>0</v>
      </c>
      <c r="H46" s="26">
        <f t="shared" si="16"/>
        <v>0</v>
      </c>
      <c r="I46" s="26">
        <f t="shared" si="16"/>
        <v>0</v>
      </c>
      <c r="J46" s="26">
        <f t="shared" si="16"/>
        <v>0.78442692609713049</v>
      </c>
      <c r="K46" s="26">
        <f t="shared" si="16"/>
        <v>3.3296864386357199</v>
      </c>
      <c r="L46" s="26">
        <f t="shared" si="16"/>
        <v>3.0041174601008152</v>
      </c>
      <c r="M46" s="26">
        <f t="shared" si="16"/>
        <v>2.9296329574465134</v>
      </c>
      <c r="N46" s="26">
        <f t="shared" si="16"/>
        <v>2.7223416913081562</v>
      </c>
      <c r="O46" s="26">
        <f t="shared" si="16"/>
        <v>2.398877123391026</v>
      </c>
      <c r="P46" s="26">
        <f t="shared" si="16"/>
        <v>2.4847128893117771</v>
      </c>
      <c r="Q46" s="26">
        <f t="shared" si="14"/>
        <v>2.983272229201118</v>
      </c>
      <c r="R46" s="26">
        <f t="shared" si="14"/>
        <v>2.9679626011809384</v>
      </c>
      <c r="S46" s="26">
        <f t="shared" si="14"/>
        <v>3.4453740020557464</v>
      </c>
      <c r="T46" s="26">
        <f t="shared" si="14"/>
        <v>3.3418000157945675</v>
      </c>
      <c r="U46" s="26">
        <f t="shared" si="14"/>
        <v>3.1621150150737418</v>
      </c>
      <c r="V46" s="26">
        <f t="shared" si="14"/>
        <v>2.8442742281063595</v>
      </c>
      <c r="W46" s="26">
        <f t="shared" si="14"/>
        <v>3.0045218975453629</v>
      </c>
      <c r="X46" s="26">
        <f t="shared" si="14"/>
        <v>2.8408707464020346</v>
      </c>
      <c r="Y46" s="26">
        <f t="shared" si="14"/>
        <v>2.8559817266567449</v>
      </c>
      <c r="Z46" s="26">
        <f t="shared" si="14"/>
        <v>2.4320353573987057</v>
      </c>
    </row>
    <row r="47" spans="1:26" ht="15" customHeight="1" x14ac:dyDescent="0.15">
      <c r="A47" s="3" t="s">
        <v>118</v>
      </c>
      <c r="B47" s="26" t="e">
        <f t="shared" si="15"/>
        <v>#DIV/0!</v>
      </c>
      <c r="C47" s="26" t="e">
        <f t="shared" si="16"/>
        <v>#DIV/0!</v>
      </c>
      <c r="D47" s="26">
        <f t="shared" si="16"/>
        <v>0.36444437610044517</v>
      </c>
      <c r="E47" s="26">
        <f t="shared" si="16"/>
        <v>0.38309643540010024</v>
      </c>
      <c r="F47" s="26">
        <f t="shared" si="16"/>
        <v>0.43507374713884528</v>
      </c>
      <c r="G47" s="26">
        <f t="shared" si="16"/>
        <v>0.89317088656000554</v>
      </c>
      <c r="H47" s="26">
        <f t="shared" si="16"/>
        <v>0.84283409283906785</v>
      </c>
      <c r="I47" s="26">
        <f t="shared" si="16"/>
        <v>0.85594775346994556</v>
      </c>
      <c r="J47" s="26">
        <f t="shared" si="16"/>
        <v>0.83802424757000538</v>
      </c>
      <c r="K47" s="26">
        <f t="shared" si="16"/>
        <v>0.75830448579060072</v>
      </c>
      <c r="L47" s="26">
        <f t="shared" si="16"/>
        <v>0.66469988758187226</v>
      </c>
      <c r="M47" s="26">
        <f t="shared" si="16"/>
        <v>0.50058459301960945</v>
      </c>
      <c r="N47" s="26">
        <f t="shared" si="16"/>
        <v>0.48233595932830581</v>
      </c>
      <c r="O47" s="26">
        <f t="shared" si="16"/>
        <v>0.42713257589771114</v>
      </c>
      <c r="P47" s="26">
        <f t="shared" si="16"/>
        <v>0.43219559666512686</v>
      </c>
      <c r="Q47" s="26">
        <f t="shared" si="14"/>
        <v>0.42209719585067718</v>
      </c>
      <c r="R47" s="26">
        <f t="shared" si="14"/>
        <v>0.51323903865196185</v>
      </c>
      <c r="S47" s="26">
        <f t="shared" si="14"/>
        <v>0.60569284262409817</v>
      </c>
      <c r="T47" s="26">
        <f t="shared" si="14"/>
        <v>0.60440161166077189</v>
      </c>
      <c r="U47" s="26">
        <f t="shared" si="14"/>
        <v>0.5320613929277751</v>
      </c>
      <c r="V47" s="26">
        <f t="shared" si="14"/>
        <v>0.44573529138178891</v>
      </c>
      <c r="W47" s="26">
        <f t="shared" si="14"/>
        <v>0.44561669556977496</v>
      </c>
      <c r="X47" s="26">
        <f t="shared" si="14"/>
        <v>0.36245917636609448</v>
      </c>
      <c r="Y47" s="26">
        <f t="shared" si="14"/>
        <v>0.39609359677392358</v>
      </c>
      <c r="Z47" s="26">
        <f t="shared" si="14"/>
        <v>0.33656965516683124</v>
      </c>
    </row>
    <row r="48" spans="1:26" ht="15" customHeight="1" x14ac:dyDescent="0.15">
      <c r="A48" s="3" t="s">
        <v>119</v>
      </c>
      <c r="B48" s="26" t="e">
        <f t="shared" si="15"/>
        <v>#DIV/0!</v>
      </c>
      <c r="C48" s="26" t="e">
        <f t="shared" si="16"/>
        <v>#DIV/0!</v>
      </c>
      <c r="D48" s="26">
        <f t="shared" si="16"/>
        <v>0</v>
      </c>
      <c r="E48" s="26">
        <f t="shared" si="16"/>
        <v>0</v>
      </c>
      <c r="F48" s="26">
        <f t="shared" si="16"/>
        <v>0</v>
      </c>
      <c r="G48" s="26">
        <f t="shared" si="16"/>
        <v>0</v>
      </c>
      <c r="H48" s="26">
        <f t="shared" si="16"/>
        <v>0</v>
      </c>
      <c r="I48" s="26">
        <f t="shared" si="16"/>
        <v>0</v>
      </c>
      <c r="J48" s="26">
        <f t="shared" si="16"/>
        <v>0</v>
      </c>
      <c r="K48" s="26">
        <f t="shared" si="16"/>
        <v>0</v>
      </c>
      <c r="L48" s="26">
        <f t="shared" si="16"/>
        <v>0</v>
      </c>
      <c r="M48" s="26">
        <f t="shared" si="16"/>
        <v>0</v>
      </c>
      <c r="N48" s="26">
        <f t="shared" si="16"/>
        <v>0</v>
      </c>
      <c r="O48" s="26">
        <f t="shared" si="16"/>
        <v>0</v>
      </c>
      <c r="P48" s="26">
        <f t="shared" si="16"/>
        <v>0</v>
      </c>
      <c r="Q48" s="26">
        <f t="shared" si="14"/>
        <v>0</v>
      </c>
      <c r="R48" s="26">
        <f t="shared" si="14"/>
        <v>0</v>
      </c>
      <c r="S48" s="26">
        <f t="shared" si="14"/>
        <v>0</v>
      </c>
      <c r="T48" s="26">
        <f t="shared" si="14"/>
        <v>0</v>
      </c>
      <c r="U48" s="26">
        <f t="shared" si="14"/>
        <v>0</v>
      </c>
      <c r="V48" s="26">
        <f t="shared" si="14"/>
        <v>0</v>
      </c>
      <c r="W48" s="26">
        <f t="shared" si="14"/>
        <v>0</v>
      </c>
      <c r="X48" s="26">
        <f t="shared" si="14"/>
        <v>0</v>
      </c>
      <c r="Y48" s="26">
        <f t="shared" si="14"/>
        <v>0</v>
      </c>
      <c r="Z48" s="26">
        <f t="shared" si="14"/>
        <v>0</v>
      </c>
    </row>
    <row r="49" spans="1:26" ht="15" customHeight="1" x14ac:dyDescent="0.15">
      <c r="A49" s="3" t="s">
        <v>120</v>
      </c>
      <c r="B49" s="26" t="e">
        <f t="shared" si="15"/>
        <v>#DIV/0!</v>
      </c>
      <c r="C49" s="26" t="e">
        <f t="shared" si="16"/>
        <v>#DIV/0!</v>
      </c>
      <c r="D49" s="26">
        <f t="shared" si="16"/>
        <v>2.1851737442656995</v>
      </c>
      <c r="E49" s="26">
        <f t="shared" si="16"/>
        <v>1.4589856942444173</v>
      </c>
      <c r="F49" s="26">
        <f t="shared" si="16"/>
        <v>1.2322167085496438</v>
      </c>
      <c r="G49" s="26">
        <f t="shared" si="16"/>
        <v>1.666214416749521</v>
      </c>
      <c r="H49" s="26">
        <f t="shared" si="16"/>
        <v>1.7147258286504703</v>
      </c>
      <c r="I49" s="26">
        <f t="shared" si="16"/>
        <v>1.7439024532440117</v>
      </c>
      <c r="J49" s="26">
        <f t="shared" si="16"/>
        <v>1.3959916607135965</v>
      </c>
      <c r="K49" s="26">
        <f t="shared" si="16"/>
        <v>1.1369978843605848</v>
      </c>
      <c r="L49" s="26">
        <f t="shared" si="16"/>
        <v>1.0685569062447478</v>
      </c>
      <c r="M49" s="26">
        <f t="shared" si="16"/>
        <v>0.96178920453757732</v>
      </c>
      <c r="N49" s="26">
        <f t="shared" si="16"/>
        <v>0.93878606938675746</v>
      </c>
      <c r="O49" s="26">
        <f t="shared" si="16"/>
        <v>0.84108442026322072</v>
      </c>
      <c r="P49" s="26">
        <f t="shared" si="16"/>
        <v>0.88534433264325485</v>
      </c>
      <c r="Q49" s="26">
        <f t="shared" si="14"/>
        <v>0.94826165215090363</v>
      </c>
      <c r="R49" s="26">
        <f t="shared" si="14"/>
        <v>1.0729970495667909</v>
      </c>
      <c r="S49" s="26">
        <f t="shared" si="14"/>
        <v>1.1500581338163254</v>
      </c>
      <c r="T49" s="26">
        <f t="shared" si="14"/>
        <v>1.1395915048283916</v>
      </c>
      <c r="U49" s="26">
        <f t="shared" si="14"/>
        <v>0.91450895705083957</v>
      </c>
      <c r="V49" s="26">
        <f t="shared" si="14"/>
        <v>0.49948145749386152</v>
      </c>
      <c r="W49" s="26">
        <f t="shared" si="14"/>
        <v>0.44281396991907968</v>
      </c>
      <c r="X49" s="26">
        <f t="shared" si="14"/>
        <v>0.32393439560871873</v>
      </c>
      <c r="Y49" s="26">
        <f t="shared" si="14"/>
        <v>0.46307332297601228</v>
      </c>
      <c r="Z49" s="26">
        <f t="shared" si="14"/>
        <v>0.3333317981425028</v>
      </c>
    </row>
    <row r="50" spans="1:26" ht="15" customHeight="1" x14ac:dyDescent="0.15">
      <c r="A50" s="3" t="s">
        <v>121</v>
      </c>
      <c r="B50" s="26" t="e">
        <f t="shared" si="15"/>
        <v>#DIV/0!</v>
      </c>
      <c r="C50" s="26" t="e">
        <f t="shared" si="16"/>
        <v>#DIV/0!</v>
      </c>
      <c r="D50" s="26">
        <f t="shared" si="16"/>
        <v>0</v>
      </c>
      <c r="E50" s="26">
        <f t="shared" si="16"/>
        <v>0</v>
      </c>
      <c r="F50" s="26">
        <f t="shared" si="16"/>
        <v>0</v>
      </c>
      <c r="G50" s="26">
        <f t="shared" si="16"/>
        <v>0</v>
      </c>
      <c r="H50" s="26">
        <f t="shared" si="16"/>
        <v>0</v>
      </c>
      <c r="I50" s="26">
        <f t="shared" si="16"/>
        <v>0</v>
      </c>
      <c r="J50" s="26">
        <f t="shared" si="16"/>
        <v>0</v>
      </c>
      <c r="K50" s="26">
        <f t="shared" si="16"/>
        <v>0</v>
      </c>
      <c r="L50" s="26">
        <f t="shared" si="16"/>
        <v>0</v>
      </c>
      <c r="M50" s="26">
        <f t="shared" si="16"/>
        <v>0</v>
      </c>
      <c r="N50" s="26">
        <f t="shared" si="16"/>
        <v>0</v>
      </c>
      <c r="O50" s="26">
        <f t="shared" si="16"/>
        <v>0</v>
      </c>
      <c r="P50" s="26">
        <f t="shared" si="16"/>
        <v>0</v>
      </c>
      <c r="Q50" s="26">
        <f t="shared" si="14"/>
        <v>0</v>
      </c>
      <c r="R50" s="26">
        <f t="shared" si="14"/>
        <v>0</v>
      </c>
      <c r="S50" s="26">
        <f t="shared" si="14"/>
        <v>0</v>
      </c>
      <c r="T50" s="26">
        <f t="shared" si="14"/>
        <v>0</v>
      </c>
      <c r="U50" s="26">
        <f t="shared" si="14"/>
        <v>0</v>
      </c>
      <c r="V50" s="26">
        <f t="shared" si="14"/>
        <v>0</v>
      </c>
      <c r="W50" s="26">
        <f t="shared" si="14"/>
        <v>0</v>
      </c>
      <c r="X50" s="26">
        <f t="shared" si="14"/>
        <v>0</v>
      </c>
      <c r="Y50" s="26">
        <f t="shared" si="14"/>
        <v>0</v>
      </c>
      <c r="Z50" s="26">
        <f t="shared" si="14"/>
        <v>0</v>
      </c>
    </row>
    <row r="51" spans="1:26" ht="15" customHeight="1" x14ac:dyDescent="0.15">
      <c r="A51" s="3" t="s">
        <v>122</v>
      </c>
      <c r="B51" s="26" t="e">
        <f t="shared" si="15"/>
        <v>#DIV/0!</v>
      </c>
      <c r="C51" s="26" t="e">
        <f t="shared" si="16"/>
        <v>#DIV/0!</v>
      </c>
      <c r="D51" s="26">
        <f t="shared" si="16"/>
        <v>0</v>
      </c>
      <c r="E51" s="26">
        <f t="shared" si="16"/>
        <v>0</v>
      </c>
      <c r="F51" s="26">
        <f t="shared" si="16"/>
        <v>0</v>
      </c>
      <c r="G51" s="26">
        <f t="shared" si="16"/>
        <v>0</v>
      </c>
      <c r="H51" s="26">
        <f t="shared" si="16"/>
        <v>0</v>
      </c>
      <c r="I51" s="26">
        <f t="shared" si="16"/>
        <v>0</v>
      </c>
      <c r="J51" s="26">
        <f t="shared" si="16"/>
        <v>0</v>
      </c>
      <c r="K51" s="26">
        <f t="shared" si="16"/>
        <v>0</v>
      </c>
      <c r="L51" s="26">
        <f t="shared" si="16"/>
        <v>0.93749841827467406</v>
      </c>
      <c r="M51" s="26">
        <f t="shared" si="16"/>
        <v>1.0979521749435048</v>
      </c>
      <c r="N51" s="26">
        <f t="shared" si="16"/>
        <v>1.0032549909914708</v>
      </c>
      <c r="O51" s="26">
        <f t="shared" si="16"/>
        <v>1.0521042485357457</v>
      </c>
      <c r="P51" s="26">
        <f t="shared" si="16"/>
        <v>0.91239643814438887</v>
      </c>
      <c r="Q51" s="26">
        <f t="shared" si="14"/>
        <v>0.9167637891138154</v>
      </c>
      <c r="R51" s="26">
        <f t="shared" si="14"/>
        <v>1.017382966091408</v>
      </c>
      <c r="S51" s="26">
        <f t="shared" si="14"/>
        <v>0.91082190283129516</v>
      </c>
      <c r="T51" s="26">
        <f t="shared" si="14"/>
        <v>0.21516735804728418</v>
      </c>
      <c r="U51" s="26">
        <f t="shared" si="14"/>
        <v>0.43903561481422049</v>
      </c>
      <c r="V51" s="26">
        <f t="shared" si="14"/>
        <v>0.46804412829835762</v>
      </c>
      <c r="W51" s="26">
        <f t="shared" si="14"/>
        <v>0.51675254184694619</v>
      </c>
      <c r="X51" s="26">
        <f t="shared" si="14"/>
        <v>0.42650722407605296</v>
      </c>
      <c r="Y51" s="26">
        <f t="shared" si="14"/>
        <v>0.13893174648904852</v>
      </c>
      <c r="Z51" s="26">
        <f t="shared" si="14"/>
        <v>9.6200639951275826E-2</v>
      </c>
    </row>
    <row r="52" spans="1:26" ht="15" customHeight="1" x14ac:dyDescent="0.15">
      <c r="A52" s="3" t="s">
        <v>123</v>
      </c>
      <c r="B52" s="26" t="e">
        <f t="shared" si="15"/>
        <v>#DIV/0!</v>
      </c>
      <c r="C52" s="26" t="e">
        <f t="shared" si="16"/>
        <v>#DIV/0!</v>
      </c>
      <c r="D52" s="26">
        <f t="shared" si="16"/>
        <v>31.005926178530707</v>
      </c>
      <c r="E52" s="26">
        <f t="shared" si="16"/>
        <v>23.894064215888019</v>
      </c>
      <c r="F52" s="26">
        <f t="shared" si="16"/>
        <v>23.811647965726401</v>
      </c>
      <c r="G52" s="26">
        <f t="shared" si="16"/>
        <v>28.846259823339658</v>
      </c>
      <c r="H52" s="26">
        <f t="shared" si="16"/>
        <v>29.576639685633261</v>
      </c>
      <c r="I52" s="26">
        <f t="shared" si="16"/>
        <v>29.145832353561907</v>
      </c>
      <c r="J52" s="26">
        <f t="shared" si="16"/>
        <v>31.735501747327817</v>
      </c>
      <c r="K52" s="26">
        <f t="shared" si="16"/>
        <v>30.898246498880145</v>
      </c>
      <c r="L52" s="26">
        <f t="shared" si="16"/>
        <v>31.009740286373876</v>
      </c>
      <c r="M52" s="26">
        <f t="shared" si="16"/>
        <v>29.836145607564124</v>
      </c>
      <c r="N52" s="26">
        <f t="shared" si="16"/>
        <v>26.106584389929345</v>
      </c>
      <c r="O52" s="26">
        <f t="shared" si="16"/>
        <v>24.387636505853735</v>
      </c>
      <c r="P52" s="26">
        <f t="shared" si="16"/>
        <v>20.165586190041115</v>
      </c>
      <c r="Q52" s="26">
        <f t="shared" si="14"/>
        <v>20.498312014828375</v>
      </c>
      <c r="R52" s="26">
        <f t="shared" si="14"/>
        <v>23.021987213977884</v>
      </c>
      <c r="S52" s="26">
        <f t="shared" si="14"/>
        <v>24.791006285192317</v>
      </c>
      <c r="T52" s="26">
        <f t="shared" si="14"/>
        <v>26.085823683819658</v>
      </c>
      <c r="U52" s="26">
        <f t="shared" si="14"/>
        <v>26.82706323988598</v>
      </c>
      <c r="V52" s="26">
        <f t="shared" si="14"/>
        <v>23.956080442985709</v>
      </c>
      <c r="W52" s="26">
        <f t="shared" si="14"/>
        <v>27.325640852395622</v>
      </c>
      <c r="X52" s="26">
        <f t="shared" si="14"/>
        <v>26.86778020181292</v>
      </c>
      <c r="Y52" s="26">
        <f t="shared" si="14"/>
        <v>27.144078395853434</v>
      </c>
      <c r="Z52" s="26">
        <f t="shared" si="14"/>
        <v>22.776467980873754</v>
      </c>
    </row>
    <row r="53" spans="1:26" ht="15" customHeight="1" x14ac:dyDescent="0.15">
      <c r="A53" s="3" t="s">
        <v>251</v>
      </c>
      <c r="B53" s="26" t="e">
        <f t="shared" si="15"/>
        <v>#DIV/0!</v>
      </c>
      <c r="C53" s="26" t="e">
        <f t="shared" si="16"/>
        <v>#DIV/0!</v>
      </c>
      <c r="D53" s="26">
        <f t="shared" si="16"/>
        <v>29.253038280227784</v>
      </c>
      <c r="E53" s="26">
        <f t="shared" si="16"/>
        <v>22.406651115067614</v>
      </c>
      <c r="F53" s="26">
        <f t="shared" si="16"/>
        <v>0</v>
      </c>
      <c r="G53" s="26">
        <f t="shared" si="16"/>
        <v>0</v>
      </c>
      <c r="H53" s="26">
        <f t="shared" si="16"/>
        <v>0</v>
      </c>
      <c r="I53" s="26">
        <f t="shared" si="16"/>
        <v>0</v>
      </c>
      <c r="J53" s="26">
        <f t="shared" si="16"/>
        <v>29.752952184573267</v>
      </c>
      <c r="K53" s="26">
        <f t="shared" si="16"/>
        <v>29.045212867977089</v>
      </c>
      <c r="L53" s="26">
        <f t="shared" si="16"/>
        <v>28.870287702092135</v>
      </c>
      <c r="M53" s="26">
        <f t="shared" si="16"/>
        <v>27.521540156688097</v>
      </c>
      <c r="N53" s="26">
        <f t="shared" si="16"/>
        <v>23.865437334527918</v>
      </c>
      <c r="O53" s="26">
        <f t="shared" si="16"/>
        <v>21.967362714993666</v>
      </c>
      <c r="P53" s="26">
        <f t="shared" si="16"/>
        <v>17.950236887704975</v>
      </c>
      <c r="Q53" s="26">
        <f t="shared" si="14"/>
        <v>18.105378514389002</v>
      </c>
      <c r="R53" s="26">
        <f t="shared" si="14"/>
        <v>20.47949495873463</v>
      </c>
      <c r="S53" s="26">
        <f t="shared" si="14"/>
        <v>22.069414950834112</v>
      </c>
      <c r="T53" s="26">
        <f t="shared" si="14"/>
        <v>23.063354470256542</v>
      </c>
      <c r="U53" s="26">
        <f t="shared" si="14"/>
        <v>23.914905091977403</v>
      </c>
      <c r="V53" s="26">
        <f t="shared" si="14"/>
        <v>21.496937146467999</v>
      </c>
      <c r="W53" s="26">
        <f t="shared" si="14"/>
        <v>24.761297028026423</v>
      </c>
      <c r="X53" s="26">
        <f t="shared" si="14"/>
        <v>24.529442751600079</v>
      </c>
      <c r="Y53" s="26">
        <f t="shared" si="14"/>
        <v>24.865679000068411</v>
      </c>
      <c r="Z53" s="26">
        <f t="shared" si="14"/>
        <v>20.857353836225563</v>
      </c>
    </row>
    <row r="54" spans="1:26" ht="15" customHeight="1" x14ac:dyDescent="0.15">
      <c r="A54" s="3" t="s">
        <v>252</v>
      </c>
      <c r="B54" s="26" t="e">
        <f t="shared" si="15"/>
        <v>#DIV/0!</v>
      </c>
      <c r="C54" s="26" t="e">
        <f t="shared" si="16"/>
        <v>#DIV/0!</v>
      </c>
      <c r="D54" s="26">
        <f t="shared" si="16"/>
        <v>1.7528878983029228</v>
      </c>
      <c r="E54" s="26">
        <f t="shared" si="16"/>
        <v>1.4874131008204052</v>
      </c>
      <c r="F54" s="26">
        <f t="shared" si="16"/>
        <v>0</v>
      </c>
      <c r="G54" s="26">
        <f t="shared" si="16"/>
        <v>0</v>
      </c>
      <c r="H54" s="26">
        <f t="shared" si="16"/>
        <v>0</v>
      </c>
      <c r="I54" s="26">
        <f t="shared" si="16"/>
        <v>0</v>
      </c>
      <c r="J54" s="26">
        <f t="shared" si="16"/>
        <v>1.982549562754548</v>
      </c>
      <c r="K54" s="26">
        <f t="shared" si="16"/>
        <v>1.8530336309030553</v>
      </c>
      <c r="L54" s="26">
        <f t="shared" si="16"/>
        <v>2.1394525842817433</v>
      </c>
      <c r="M54" s="26">
        <f t="shared" si="16"/>
        <v>2.3146054508760314</v>
      </c>
      <c r="N54" s="26">
        <f t="shared" si="16"/>
        <v>2.2411470554014241</v>
      </c>
      <c r="O54" s="26">
        <f t="shared" si="16"/>
        <v>2.4202737908600676</v>
      </c>
      <c r="P54" s="26">
        <f t="shared" si="16"/>
        <v>2.2153493023361412</v>
      </c>
      <c r="Q54" s="26">
        <f t="shared" si="14"/>
        <v>2.3929335004393719</v>
      </c>
      <c r="R54" s="26">
        <f t="shared" si="14"/>
        <v>2.5424922552432534</v>
      </c>
      <c r="S54" s="26">
        <f t="shared" si="14"/>
        <v>2.7215913343582021</v>
      </c>
      <c r="T54" s="26">
        <f t="shared" si="14"/>
        <v>3.0224692135631144</v>
      </c>
      <c r="U54" s="26">
        <f t="shared" si="14"/>
        <v>2.9121581479085732</v>
      </c>
      <c r="V54" s="26">
        <f t="shared" si="14"/>
        <v>2.4591432965177087</v>
      </c>
      <c r="W54" s="26">
        <f>+W17/W$33*100</f>
        <v>2.5643438243691992</v>
      </c>
      <c r="X54" s="26">
        <f>+X17/X$33*100</f>
        <v>2.3239446305027349</v>
      </c>
      <c r="Y54" s="26">
        <f t="shared" si="14"/>
        <v>2.2742070693997385</v>
      </c>
      <c r="Z54" s="26">
        <f t="shared" si="14"/>
        <v>1.919002494405974</v>
      </c>
    </row>
    <row r="55" spans="1:26" ht="15" customHeight="1" x14ac:dyDescent="0.15">
      <c r="A55" s="3" t="s">
        <v>276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>
        <f t="shared" si="14"/>
        <v>1.4392819710103024E-2</v>
      </c>
      <c r="Y55" s="26">
        <f t="shared" si="14"/>
        <v>4.1923263852835695E-3</v>
      </c>
      <c r="Z55" s="26">
        <f t="shared" si="14"/>
        <v>1.1165024221822236E-4</v>
      </c>
    </row>
    <row r="56" spans="1:26" ht="15" customHeight="1" x14ac:dyDescent="0.15">
      <c r="A56" s="3" t="s">
        <v>253</v>
      </c>
      <c r="B56" s="26" t="e">
        <f t="shared" ref="B56:B67" si="17">+B19/$B$33*100</f>
        <v>#DIV/0!</v>
      </c>
      <c r="C56" s="26" t="e">
        <f t="shared" ref="C56:X67" si="18">+C19/C$33*100</f>
        <v>#DIV/0!</v>
      </c>
      <c r="D56" s="26">
        <f t="shared" si="18"/>
        <v>0.10599098974824935</v>
      </c>
      <c r="E56" s="26">
        <f t="shared" si="18"/>
        <v>8.0239204709623368E-2</v>
      </c>
      <c r="F56" s="26">
        <f t="shared" si="18"/>
        <v>7.8894459140970374E-2</v>
      </c>
      <c r="G56" s="26">
        <f t="shared" si="18"/>
        <v>8.7649176992457722E-2</v>
      </c>
      <c r="H56" s="26">
        <f t="shared" si="18"/>
        <v>8.1893413072974694E-2</v>
      </c>
      <c r="I56" s="26">
        <f t="shared" si="18"/>
        <v>8.3389075040062113E-2</v>
      </c>
      <c r="J56" s="26">
        <f t="shared" si="18"/>
        <v>8.2798213370109786E-2</v>
      </c>
      <c r="K56" s="26">
        <f t="shared" si="18"/>
        <v>7.2552464719000981E-2</v>
      </c>
      <c r="L56" s="26">
        <f t="shared" si="18"/>
        <v>6.4996911599487783E-2</v>
      </c>
      <c r="M56" s="26">
        <f t="shared" si="18"/>
        <v>5.0702138798425334E-2</v>
      </c>
      <c r="N56" s="26">
        <f t="shared" si="18"/>
        <v>5.0836447402585673E-2</v>
      </c>
      <c r="O56" s="26">
        <f t="shared" si="18"/>
        <v>4.8831167000829442E-2</v>
      </c>
      <c r="P56" s="26">
        <f t="shared" si="18"/>
        <v>4.9296266853958846E-2</v>
      </c>
      <c r="Q56" s="26">
        <f t="shared" si="18"/>
        <v>5.5343246791972521E-2</v>
      </c>
      <c r="R56" s="26">
        <f t="shared" si="18"/>
        <v>5.5909718065464624E-2</v>
      </c>
      <c r="S56" s="26">
        <f t="shared" si="18"/>
        <v>6.5442179483210544E-2</v>
      </c>
      <c r="T56" s="26">
        <f t="shared" si="18"/>
        <v>6.1391293888290129E-2</v>
      </c>
      <c r="U56" s="26">
        <f t="shared" si="18"/>
        <v>5.0960817557115956E-2</v>
      </c>
      <c r="V56" s="26">
        <f t="shared" si="18"/>
        <v>4.423929073349249E-2</v>
      </c>
      <c r="W56" s="26">
        <f t="shared" si="18"/>
        <v>4.4309757906230478E-2</v>
      </c>
      <c r="X56" s="26">
        <f t="shared" si="18"/>
        <v>4.1883105356399802E-2</v>
      </c>
      <c r="Y56" s="26">
        <f t="shared" si="14"/>
        <v>4.3141963383441381E-2</v>
      </c>
      <c r="Z56" s="26">
        <f t="shared" si="14"/>
        <v>3.6356110122308653E-2</v>
      </c>
    </row>
    <row r="57" spans="1:26" ht="15" customHeight="1" x14ac:dyDescent="0.15">
      <c r="A57" s="3" t="s">
        <v>127</v>
      </c>
      <c r="B57" s="26" t="e">
        <f t="shared" si="17"/>
        <v>#DIV/0!</v>
      </c>
      <c r="C57" s="26" t="e">
        <f t="shared" si="18"/>
        <v>#DIV/0!</v>
      </c>
      <c r="D57" s="26">
        <f t="shared" si="18"/>
        <v>0.21035378421980275</v>
      </c>
      <c r="E57" s="26">
        <f t="shared" si="18"/>
        <v>0.19056379353551103</v>
      </c>
      <c r="F57" s="26">
        <f t="shared" si="18"/>
        <v>0.39245240744371263</v>
      </c>
      <c r="G57" s="26">
        <f t="shared" si="18"/>
        <v>0.65237137855203897</v>
      </c>
      <c r="H57" s="26">
        <f t="shared" si="18"/>
        <v>0.65437568303736238</v>
      </c>
      <c r="I57" s="26">
        <f t="shared" si="18"/>
        <v>0.71600724324773923</v>
      </c>
      <c r="J57" s="26">
        <f t="shared" si="18"/>
        <v>0.54219538724360117</v>
      </c>
      <c r="K57" s="26">
        <f t="shared" si="18"/>
        <v>0.45706400933399477</v>
      </c>
      <c r="L57" s="26">
        <f t="shared" si="18"/>
        <v>0.40331595951690752</v>
      </c>
      <c r="M57" s="26">
        <f t="shared" si="18"/>
        <v>0.29444210812627208</v>
      </c>
      <c r="N57" s="26">
        <f t="shared" si="18"/>
        <v>0.36088012521586071</v>
      </c>
      <c r="O57" s="26">
        <f t="shared" si="18"/>
        <v>0.45547995720025886</v>
      </c>
      <c r="P57" s="26">
        <f t="shared" si="18"/>
        <v>0.19368298464114114</v>
      </c>
      <c r="Q57" s="26">
        <f t="shared" si="18"/>
        <v>0.24610631683104697</v>
      </c>
      <c r="R57" s="26">
        <f t="shared" si="18"/>
        <v>0.33646694405306676</v>
      </c>
      <c r="S57" s="26">
        <f t="shared" si="18"/>
        <v>0.46403207685654957</v>
      </c>
      <c r="T57" s="26">
        <f t="shared" si="18"/>
        <v>0.50613711183456978</v>
      </c>
      <c r="U57" s="26">
        <f t="shared" si="18"/>
        <v>0.50938531485297966</v>
      </c>
      <c r="V57" s="26">
        <f t="shared" si="18"/>
        <v>0.46038187053054669</v>
      </c>
      <c r="W57" s="26">
        <f t="shared" si="18"/>
        <v>0.39331583298090722</v>
      </c>
      <c r="X57" s="26">
        <f t="shared" si="18"/>
        <v>0.30525571402938501</v>
      </c>
      <c r="Y57" s="26">
        <f t="shared" ref="Y57:Z69" si="19">+Y20/Y$33*100</f>
        <v>0.31933177567283993</v>
      </c>
      <c r="Z57" s="26">
        <f t="shared" si="19"/>
        <v>0.27132404487055756</v>
      </c>
    </row>
    <row r="58" spans="1:26" ht="15" customHeight="1" x14ac:dyDescent="0.15">
      <c r="A58" s="3" t="s">
        <v>255</v>
      </c>
      <c r="B58" s="26" t="e">
        <f t="shared" si="17"/>
        <v>#DIV/0!</v>
      </c>
      <c r="C58" s="26" t="e">
        <f t="shared" si="18"/>
        <v>#DIV/0!</v>
      </c>
      <c r="D58" s="26">
        <f t="shared" si="18"/>
        <v>0.87343631065423155</v>
      </c>
      <c r="E58" s="26">
        <f t="shared" si="18"/>
        <v>0.67923540293258233</v>
      </c>
      <c r="F58" s="26">
        <f t="shared" si="18"/>
        <v>0.71768836518900803</v>
      </c>
      <c r="G58" s="26">
        <f t="shared" si="18"/>
        <v>1.1032104156473581</v>
      </c>
      <c r="H58" s="26">
        <f t="shared" si="18"/>
        <v>1.0675587153232262</v>
      </c>
      <c r="I58" s="26">
        <f t="shared" si="18"/>
        <v>1.0076260873519509</v>
      </c>
      <c r="J58" s="26">
        <f t="shared" si="18"/>
        <v>0.99328320415105542</v>
      </c>
      <c r="K58" s="26">
        <f t="shared" si="18"/>
        <v>0.99154423323534258</v>
      </c>
      <c r="L58" s="26">
        <f t="shared" si="18"/>
        <v>0.94297882381770282</v>
      </c>
      <c r="M58" s="26">
        <f t="shared" si="18"/>
        <v>0.87368763653432391</v>
      </c>
      <c r="N58" s="26">
        <f t="shared" si="18"/>
        <v>0.83730339515184837</v>
      </c>
      <c r="O58" s="26">
        <f t="shared" si="18"/>
        <v>0.8326122368117812</v>
      </c>
      <c r="P58" s="26">
        <f t="shared" si="18"/>
        <v>0.90785560200431914</v>
      </c>
      <c r="Q58" s="26">
        <f t="shared" si="18"/>
        <v>1.2781416293097061</v>
      </c>
      <c r="R58" s="26">
        <f t="shared" si="18"/>
        <v>1.4598262155537878</v>
      </c>
      <c r="S58" s="26">
        <f t="shared" si="18"/>
        <v>1.5479818533146856</v>
      </c>
      <c r="T58" s="26">
        <f t="shared" si="18"/>
        <v>1.3638282496410195</v>
      </c>
      <c r="U58" s="26">
        <f t="shared" si="18"/>
        <v>1.1869004698461092</v>
      </c>
      <c r="V58" s="26">
        <f t="shared" si="18"/>
        <v>0.68313915448404472</v>
      </c>
      <c r="W58" s="26">
        <f t="shared" si="18"/>
        <v>0.75486744192060107</v>
      </c>
      <c r="X58" s="26">
        <f t="shared" si="18"/>
        <v>0.66258145136554281</v>
      </c>
      <c r="Y58" s="26">
        <f t="shared" si="19"/>
        <v>0.73719947072691849</v>
      </c>
      <c r="Z58" s="26">
        <f t="shared" si="19"/>
        <v>0.63570856663000352</v>
      </c>
    </row>
    <row r="59" spans="1:26" ht="15" customHeight="1" x14ac:dyDescent="0.15">
      <c r="A59" s="151" t="s">
        <v>256</v>
      </c>
      <c r="B59" s="26" t="e">
        <f t="shared" si="17"/>
        <v>#DIV/0!</v>
      </c>
      <c r="C59" s="26" t="e">
        <f t="shared" si="18"/>
        <v>#DIV/0!</v>
      </c>
      <c r="D59" s="26">
        <f t="shared" si="18"/>
        <v>0.15481423422584062</v>
      </c>
      <c r="E59" s="26">
        <f t="shared" si="18"/>
        <v>0.12847598877203792</v>
      </c>
      <c r="F59" s="26">
        <f t="shared" si="18"/>
        <v>0.12852599927182179</v>
      </c>
      <c r="G59" s="26">
        <f t="shared" si="18"/>
        <v>0.17039519658203831</v>
      </c>
      <c r="H59" s="26">
        <f t="shared" si="18"/>
        <v>0.17359454211774375</v>
      </c>
      <c r="I59" s="26">
        <f t="shared" si="18"/>
        <v>0.15993756410620166</v>
      </c>
      <c r="J59" s="26">
        <f t="shared" si="18"/>
        <v>0.15872447038679072</v>
      </c>
      <c r="K59" s="26">
        <f t="shared" si="18"/>
        <v>0.1496566651451389</v>
      </c>
      <c r="L59" s="26">
        <f t="shared" si="18"/>
        <v>0.14685392432816599</v>
      </c>
      <c r="M59" s="26">
        <f t="shared" si="18"/>
        <v>0.15511025404544312</v>
      </c>
      <c r="N59" s="26">
        <f t="shared" si="18"/>
        <v>0.15254104563613405</v>
      </c>
      <c r="O59" s="26">
        <f t="shared" si="18"/>
        <v>0.14750247559122306</v>
      </c>
      <c r="P59" s="26">
        <f t="shared" si="18"/>
        <v>0.13669994288340423</v>
      </c>
      <c r="Q59" s="26">
        <f t="shared" si="18"/>
        <v>0.15211320632262693</v>
      </c>
      <c r="R59" s="26">
        <f t="shared" si="18"/>
        <v>0.17543304380852479</v>
      </c>
      <c r="S59" s="26">
        <f t="shared" si="18"/>
        <v>0.18513866884337021</v>
      </c>
      <c r="T59" s="26">
        <f t="shared" si="18"/>
        <v>0.18396251883771197</v>
      </c>
      <c r="U59" s="26">
        <f t="shared" si="18"/>
        <v>0.16883556574771907</v>
      </c>
      <c r="V59" s="26">
        <f t="shared" si="18"/>
        <v>0.14517298256379146</v>
      </c>
      <c r="W59" s="26">
        <f t="shared" si="18"/>
        <v>0.1487947028485202</v>
      </c>
      <c r="X59" s="26">
        <f t="shared" si="18"/>
        <v>0.13652389096127723</v>
      </c>
      <c r="Y59" s="26">
        <f t="shared" si="19"/>
        <v>0.14444026836738624</v>
      </c>
      <c r="Z59" s="26">
        <f t="shared" si="19"/>
        <v>0.12552278481383647</v>
      </c>
    </row>
    <row r="60" spans="1:26" ht="15" customHeight="1" x14ac:dyDescent="0.15">
      <c r="A60" s="3" t="s">
        <v>130</v>
      </c>
      <c r="B60" s="26" t="e">
        <f t="shared" si="17"/>
        <v>#DIV/0!</v>
      </c>
      <c r="C60" s="26" t="e">
        <f t="shared" si="18"/>
        <v>#DIV/0!</v>
      </c>
      <c r="D60" s="26">
        <f t="shared" si="18"/>
        <v>2.9764088072700727</v>
      </c>
      <c r="E60" s="26">
        <f t="shared" si="18"/>
        <v>2.894604267530565</v>
      </c>
      <c r="F60" s="26">
        <f t="shared" si="18"/>
        <v>2.9169393091472933</v>
      </c>
      <c r="G60" s="26">
        <f t="shared" si="18"/>
        <v>2.8358689013050991</v>
      </c>
      <c r="H60" s="26">
        <f t="shared" si="18"/>
        <v>3.1235037141393964</v>
      </c>
      <c r="I60" s="26">
        <f t="shared" si="18"/>
        <v>4.1211226800793979</v>
      </c>
      <c r="J60" s="26">
        <f t="shared" si="18"/>
        <v>3.5522697934002436</v>
      </c>
      <c r="K60" s="26">
        <f t="shared" si="18"/>
        <v>4.0512650246280106</v>
      </c>
      <c r="L60" s="26">
        <f t="shared" si="18"/>
        <v>6.7171620295861612</v>
      </c>
      <c r="M60" s="26">
        <f t="shared" si="18"/>
        <v>2.7467289528357877</v>
      </c>
      <c r="N60" s="26">
        <f t="shared" si="18"/>
        <v>3.7585999512401269</v>
      </c>
      <c r="O60" s="26">
        <f t="shared" si="18"/>
        <v>3.2758842421071361</v>
      </c>
      <c r="P60" s="26">
        <f t="shared" si="18"/>
        <v>3.9125387473554452</v>
      </c>
      <c r="Q60" s="26">
        <f t="shared" si="18"/>
        <v>5.1072388417891883</v>
      </c>
      <c r="R60" s="26">
        <f t="shared" si="18"/>
        <v>5.1772746734020343</v>
      </c>
      <c r="S60" s="26">
        <f t="shared" si="18"/>
        <v>3.9635624214546894</v>
      </c>
      <c r="T60" s="26">
        <f t="shared" si="18"/>
        <v>4.5623626982271075</v>
      </c>
      <c r="U60" s="26">
        <f t="shared" si="18"/>
        <v>6.1230425168106626</v>
      </c>
      <c r="V60" s="26">
        <f t="shared" si="18"/>
        <v>12.441441273839319</v>
      </c>
      <c r="W60" s="26">
        <f t="shared" si="18"/>
        <v>9.9621882280517795</v>
      </c>
      <c r="X60" s="26">
        <f t="shared" si="18"/>
        <v>7.7149831492065237</v>
      </c>
      <c r="Y60" s="26">
        <f t="shared" si="19"/>
        <v>7.1226487833072616</v>
      </c>
      <c r="Z60" s="26">
        <f t="shared" si="19"/>
        <v>9.0834589747465291</v>
      </c>
    </row>
    <row r="61" spans="1:26" ht="15" customHeight="1" x14ac:dyDescent="0.15">
      <c r="A61" s="3" t="s">
        <v>258</v>
      </c>
      <c r="B61" s="26" t="e">
        <f t="shared" si="17"/>
        <v>#DIV/0!</v>
      </c>
      <c r="C61" s="26" t="e">
        <f t="shared" si="18"/>
        <v>#DIV/0!</v>
      </c>
      <c r="D61" s="26">
        <f t="shared" si="18"/>
        <v>4.8672410276264033</v>
      </c>
      <c r="E61" s="26">
        <f t="shared" si="18"/>
        <v>7.236968339709926</v>
      </c>
      <c r="F61" s="26">
        <f t="shared" si="18"/>
        <v>5.8819485641395151</v>
      </c>
      <c r="G61" s="26">
        <f t="shared" si="18"/>
        <v>9.0954827043217978</v>
      </c>
      <c r="H61" s="26">
        <f t="shared" si="18"/>
        <v>6.1267969136762606</v>
      </c>
      <c r="I61" s="26">
        <f t="shared" si="18"/>
        <v>5.2266740876659963</v>
      </c>
      <c r="J61" s="26">
        <f t="shared" si="18"/>
        <v>5.1656830645853624</v>
      </c>
      <c r="K61" s="26">
        <f t="shared" si="18"/>
        <v>5.6495849936615246</v>
      </c>
      <c r="L61" s="26">
        <f t="shared" si="18"/>
        <v>4.926570419807792</v>
      </c>
      <c r="M61" s="26">
        <f t="shared" si="18"/>
        <v>4.490671268589959</v>
      </c>
      <c r="N61" s="26">
        <f t="shared" si="18"/>
        <v>5.1353371802273324</v>
      </c>
      <c r="O61" s="26">
        <f t="shared" si="18"/>
        <v>3.7600318900031917</v>
      </c>
      <c r="P61" s="26">
        <f t="shared" si="18"/>
        <v>5.5069954845391207</v>
      </c>
      <c r="Q61" s="26">
        <f t="shared" si="18"/>
        <v>7.0060062275682666</v>
      </c>
      <c r="R61" s="26">
        <f t="shared" si="18"/>
        <v>7.3091478732917103</v>
      </c>
      <c r="S61" s="26">
        <f t="shared" si="18"/>
        <v>4.4736391455524203</v>
      </c>
      <c r="T61" s="26">
        <f t="shared" si="18"/>
        <v>5.2820146950966329</v>
      </c>
      <c r="U61" s="26">
        <f t="shared" si="18"/>
        <v>5.7657224986623712</v>
      </c>
      <c r="V61" s="26">
        <f t="shared" si="18"/>
        <v>4.9146919535887896</v>
      </c>
      <c r="W61" s="26">
        <f t="shared" si="18"/>
        <v>5.5267914713725768</v>
      </c>
      <c r="X61" s="26">
        <f t="shared" si="18"/>
        <v>7.05361709150539</v>
      </c>
      <c r="Y61" s="26">
        <f t="shared" si="19"/>
        <v>6.3791120750211929</v>
      </c>
      <c r="Z61" s="26">
        <f t="shared" si="19"/>
        <v>4.372991080680837</v>
      </c>
    </row>
    <row r="62" spans="1:26" ht="15" customHeight="1" x14ac:dyDescent="0.15">
      <c r="A62" s="3" t="s">
        <v>132</v>
      </c>
      <c r="B62" s="26" t="e">
        <f t="shared" si="17"/>
        <v>#DIV/0!</v>
      </c>
      <c r="C62" s="26" t="e">
        <f t="shared" si="18"/>
        <v>#DIV/0!</v>
      </c>
      <c r="D62" s="26">
        <f t="shared" si="18"/>
        <v>1.7079768452540594</v>
      </c>
      <c r="E62" s="26">
        <f t="shared" si="18"/>
        <v>1.095802259927011</v>
      </c>
      <c r="F62" s="26">
        <f t="shared" si="18"/>
        <v>0.50342744484983659</v>
      </c>
      <c r="G62" s="26">
        <f t="shared" si="18"/>
        <v>1.1348294947966813</v>
      </c>
      <c r="H62" s="26">
        <f t="shared" si="18"/>
        <v>0.70479505934784981</v>
      </c>
      <c r="I62" s="26">
        <f t="shared" si="18"/>
        <v>0.40781163824649352</v>
      </c>
      <c r="J62" s="26">
        <f t="shared" si="18"/>
        <v>0.2655646857842261</v>
      </c>
      <c r="K62" s="26">
        <f t="shared" si="18"/>
        <v>0.20640653130024919</v>
      </c>
      <c r="L62" s="26">
        <f t="shared" si="18"/>
        <v>0.1365214399922646</v>
      </c>
      <c r="M62" s="26">
        <f t="shared" si="18"/>
        <v>0.15169380133343985</v>
      </c>
      <c r="N62" s="26">
        <f t="shared" si="18"/>
        <v>0.34274576418419311</v>
      </c>
      <c r="O62" s="26">
        <f t="shared" si="18"/>
        <v>5.0096389104163488E-2</v>
      </c>
      <c r="P62" s="26">
        <f t="shared" si="18"/>
        <v>5.0112430212468098E-2</v>
      </c>
      <c r="Q62" s="26">
        <f t="shared" si="18"/>
        <v>6.7451600086598951E-2</v>
      </c>
      <c r="R62" s="26">
        <f t="shared" si="18"/>
        <v>3.6797811330178273E-2</v>
      </c>
      <c r="S62" s="26">
        <f t="shared" si="18"/>
        <v>9.1736612077961618E-2</v>
      </c>
      <c r="T62" s="26">
        <f t="shared" si="18"/>
        <v>8.6466611110267794E-2</v>
      </c>
      <c r="U62" s="26">
        <f t="shared" si="18"/>
        <v>0.17533567002796344</v>
      </c>
      <c r="V62" s="26">
        <f t="shared" si="18"/>
        <v>9.2530433825683323E-2</v>
      </c>
      <c r="W62" s="26">
        <f t="shared" si="18"/>
        <v>0.11646326052085654</v>
      </c>
      <c r="X62" s="26">
        <f t="shared" si="18"/>
        <v>6.5727210009470474E-2</v>
      </c>
      <c r="Y62" s="26">
        <f t="shared" si="19"/>
        <v>0.22519942392885653</v>
      </c>
      <c r="Z62" s="26">
        <f t="shared" si="19"/>
        <v>0.11384137822175497</v>
      </c>
    </row>
    <row r="63" spans="1:26" ht="15" customHeight="1" x14ac:dyDescent="0.15">
      <c r="A63" s="3" t="s">
        <v>133</v>
      </c>
      <c r="B63" s="26" t="e">
        <f t="shared" si="17"/>
        <v>#DIV/0!</v>
      </c>
      <c r="C63" s="26" t="e">
        <f t="shared" si="18"/>
        <v>#DIV/0!</v>
      </c>
      <c r="D63" s="26">
        <f t="shared" si="18"/>
        <v>1.61914974738098E-2</v>
      </c>
      <c r="E63" s="26">
        <f t="shared" si="18"/>
        <v>7.1154869436859294E-2</v>
      </c>
      <c r="F63" s="26">
        <f t="shared" si="18"/>
        <v>0.49166456615261356</v>
      </c>
      <c r="G63" s="26">
        <f t="shared" si="18"/>
        <v>8.611955951207298E-3</v>
      </c>
      <c r="H63" s="26">
        <f t="shared" si="18"/>
        <v>2.9240395443859049E-2</v>
      </c>
      <c r="I63" s="26">
        <f t="shared" si="18"/>
        <v>9.7944753717528112E-3</v>
      </c>
      <c r="J63" s="26">
        <f t="shared" si="18"/>
        <v>9.4514012883835184E-3</v>
      </c>
      <c r="K63" s="26">
        <f t="shared" si="18"/>
        <v>7.3782167510848462E-3</v>
      </c>
      <c r="L63" s="26">
        <f t="shared" si="18"/>
        <v>4.677543584495898E-3</v>
      </c>
      <c r="M63" s="26">
        <f t="shared" si="18"/>
        <v>3.6310125441580644E-3</v>
      </c>
      <c r="N63" s="26">
        <f t="shared" si="18"/>
        <v>6.9906059571375996E-3</v>
      </c>
      <c r="O63" s="26">
        <f t="shared" si="18"/>
        <v>2.1108389015117482E-2</v>
      </c>
      <c r="P63" s="26">
        <f t="shared" si="18"/>
        <v>4.9414981524287466E-3</v>
      </c>
      <c r="Q63" s="26">
        <f t="shared" si="18"/>
        <v>0.19008500225457539</v>
      </c>
      <c r="R63" s="26">
        <f t="shared" si="18"/>
        <v>4.6449411182847906E-2</v>
      </c>
      <c r="S63" s="26">
        <f t="shared" si="18"/>
        <v>1.7634120220026795E-2</v>
      </c>
      <c r="T63" s="26">
        <f t="shared" si="18"/>
        <v>5.7644407406845198E-3</v>
      </c>
      <c r="U63" s="26">
        <f t="shared" si="18"/>
        <v>0.12311197506782859</v>
      </c>
      <c r="V63" s="26">
        <f t="shared" si="18"/>
        <v>7.8829812426037937E-3</v>
      </c>
      <c r="W63" s="26">
        <f t="shared" si="18"/>
        <v>1.6682890777948222E-2</v>
      </c>
      <c r="X63" s="26">
        <f t="shared" si="18"/>
        <v>1.0074973797072116E-2</v>
      </c>
      <c r="Y63" s="26">
        <f t="shared" si="19"/>
        <v>1.9060460658672972E-2</v>
      </c>
      <c r="Z63" s="26">
        <f t="shared" si="19"/>
        <v>1.043929764740379E-2</v>
      </c>
    </row>
    <row r="64" spans="1:26" ht="15" customHeight="1" x14ac:dyDescent="0.15">
      <c r="A64" s="3" t="s">
        <v>134</v>
      </c>
      <c r="B64" s="26" t="e">
        <f t="shared" si="17"/>
        <v>#DIV/0!</v>
      </c>
      <c r="C64" s="26" t="e">
        <f t="shared" si="18"/>
        <v>#DIV/0!</v>
      </c>
      <c r="D64" s="26">
        <f t="shared" si="18"/>
        <v>0.7437912617473158</v>
      </c>
      <c r="E64" s="26">
        <f t="shared" si="18"/>
        <v>3.4352949222538065</v>
      </c>
      <c r="F64" s="26">
        <f t="shared" si="18"/>
        <v>6.9490436508037545</v>
      </c>
      <c r="G64" s="26">
        <f t="shared" si="18"/>
        <v>1.442031164384638</v>
      </c>
      <c r="H64" s="26">
        <f t="shared" si="18"/>
        <v>2.0009365048874104</v>
      </c>
      <c r="I64" s="26">
        <f t="shared" si="18"/>
        <v>3.3969728075047447</v>
      </c>
      <c r="J64" s="26">
        <f t="shared" si="18"/>
        <v>1.0311281901432912</v>
      </c>
      <c r="K64" s="26">
        <f t="shared" si="18"/>
        <v>1.0309497838934998</v>
      </c>
      <c r="L64" s="26">
        <f t="shared" si="18"/>
        <v>1.1474991809935347</v>
      </c>
      <c r="M64" s="26">
        <f t="shared" si="18"/>
        <v>2.8965577340897282</v>
      </c>
      <c r="N64" s="26">
        <f t="shared" si="18"/>
        <v>0.79256985771184318</v>
      </c>
      <c r="O64" s="26">
        <f t="shared" si="18"/>
        <v>4.5496746217106026</v>
      </c>
      <c r="P64" s="26">
        <f t="shared" si="18"/>
        <v>4.9317338707942175</v>
      </c>
      <c r="Q64" s="26">
        <f t="shared" si="18"/>
        <v>3.7789363408976104</v>
      </c>
      <c r="R64" s="26">
        <f t="shared" si="18"/>
        <v>0.90855465640130617</v>
      </c>
      <c r="S64" s="26">
        <f t="shared" si="18"/>
        <v>2.2450390321454337</v>
      </c>
      <c r="T64" s="26">
        <f t="shared" si="18"/>
        <v>0.17108860118351654</v>
      </c>
      <c r="U64" s="26">
        <f t="shared" si="18"/>
        <v>0.65030757564867792</v>
      </c>
      <c r="V64" s="26">
        <f t="shared" si="18"/>
        <v>5.7284678732252656</v>
      </c>
      <c r="W64" s="26">
        <f t="shared" si="18"/>
        <v>0.50672612448939935</v>
      </c>
      <c r="X64" s="26">
        <f t="shared" si="18"/>
        <v>2.2009819741127545</v>
      </c>
      <c r="Y64" s="26">
        <f t="shared" si="19"/>
        <v>5.1627849461684168</v>
      </c>
      <c r="Z64" s="26">
        <f t="shared" si="19"/>
        <v>10.047530903740325</v>
      </c>
    </row>
    <row r="65" spans="1:26" ht="15" customHeight="1" x14ac:dyDescent="0.15">
      <c r="A65" s="3" t="s">
        <v>261</v>
      </c>
      <c r="B65" s="26" t="e">
        <f t="shared" si="17"/>
        <v>#DIV/0!</v>
      </c>
      <c r="C65" s="26" t="e">
        <f t="shared" si="18"/>
        <v>#DIV/0!</v>
      </c>
      <c r="D65" s="26">
        <f t="shared" si="18"/>
        <v>3.9663515355012149</v>
      </c>
      <c r="E65" s="26">
        <f t="shared" si="18"/>
        <v>1.8641366850500682</v>
      </c>
      <c r="F65" s="26">
        <f t="shared" si="18"/>
        <v>3.3455969406331074</v>
      </c>
      <c r="G65" s="26">
        <f t="shared" si="18"/>
        <v>3.7387832416785143</v>
      </c>
      <c r="H65" s="26">
        <f t="shared" si="18"/>
        <v>3.3306637935270702</v>
      </c>
      <c r="I65" s="26">
        <f t="shared" si="18"/>
        <v>2.6236173562767622</v>
      </c>
      <c r="J65" s="26">
        <f t="shared" si="18"/>
        <v>3.3014729221291175</v>
      </c>
      <c r="K65" s="26">
        <f t="shared" si="18"/>
        <v>3.4031932995513792</v>
      </c>
      <c r="L65" s="26">
        <f t="shared" si="18"/>
        <v>4.2736342052705094</v>
      </c>
      <c r="M65" s="26">
        <f t="shared" si="18"/>
        <v>4.0559730486443453</v>
      </c>
      <c r="N65" s="26">
        <f t="shared" si="18"/>
        <v>4.9074370853389713</v>
      </c>
      <c r="O65" s="26">
        <f t="shared" si="18"/>
        <v>3.649413041044606</v>
      </c>
      <c r="P65" s="26">
        <f t="shared" si="18"/>
        <v>3.4583809366795242</v>
      </c>
      <c r="Q65" s="26">
        <f t="shared" si="18"/>
        <v>4.0828721530637928</v>
      </c>
      <c r="R65" s="26">
        <f t="shared" si="18"/>
        <v>3.8578574978670837</v>
      </c>
      <c r="S65" s="26">
        <f t="shared" si="18"/>
        <v>5.7471165274420217</v>
      </c>
      <c r="T65" s="26">
        <f t="shared" si="18"/>
        <v>5.9998989301390129</v>
      </c>
      <c r="U65" s="26">
        <f t="shared" si="18"/>
        <v>5.0780857527185761</v>
      </c>
      <c r="V65" s="26">
        <f t="shared" si="18"/>
        <v>6.1580115211347461</v>
      </c>
      <c r="W65" s="26">
        <f t="shared" si="18"/>
        <v>6.4315046382607086</v>
      </c>
      <c r="X65" s="26">
        <f t="shared" si="18"/>
        <v>5.7106230843556771</v>
      </c>
      <c r="Y65" s="26">
        <f t="shared" si="19"/>
        <v>5.5550762004068508</v>
      </c>
      <c r="Z65" s="26">
        <f t="shared" si="19"/>
        <v>4.9199237484670766</v>
      </c>
    </row>
    <row r="66" spans="1:26" ht="15" customHeight="1" x14ac:dyDescent="0.15">
      <c r="A66" s="3" t="s">
        <v>136</v>
      </c>
      <c r="B66" s="26" t="e">
        <f t="shared" si="17"/>
        <v>#DIV/0!</v>
      </c>
      <c r="C66" s="26" t="e">
        <f t="shared" si="18"/>
        <v>#DIV/0!</v>
      </c>
      <c r="D66" s="26">
        <f t="shared" si="18"/>
        <v>3.3505318997375437</v>
      </c>
      <c r="E66" s="26">
        <f t="shared" si="18"/>
        <v>2.2841749325194503</v>
      </c>
      <c r="F66" s="26">
        <f t="shared" si="18"/>
        <v>1.7387164204185241</v>
      </c>
      <c r="G66" s="26">
        <f t="shared" si="18"/>
        <v>1.5109268119942965</v>
      </c>
      <c r="H66" s="26">
        <f t="shared" si="18"/>
        <v>1.2665152393224837</v>
      </c>
      <c r="I66" s="26">
        <f t="shared" si="18"/>
        <v>1.2918602079615871</v>
      </c>
      <c r="J66" s="26">
        <f t="shared" si="18"/>
        <v>2.6125839107220634</v>
      </c>
      <c r="K66" s="26">
        <f t="shared" si="18"/>
        <v>2.8646018304951975</v>
      </c>
      <c r="L66" s="26">
        <f t="shared" si="18"/>
        <v>1.5840815512270436</v>
      </c>
      <c r="M66" s="26">
        <f t="shared" si="18"/>
        <v>1.1971448358089138</v>
      </c>
      <c r="N66" s="26">
        <f t="shared" si="18"/>
        <v>1.6193477146425137</v>
      </c>
      <c r="O66" s="26">
        <f t="shared" si="18"/>
        <v>1.2557089143545535</v>
      </c>
      <c r="P66" s="26">
        <f t="shared" si="18"/>
        <v>1.5669891303363912</v>
      </c>
      <c r="Q66" s="26">
        <f t="shared" si="18"/>
        <v>1.8959743922857843</v>
      </c>
      <c r="R66" s="26">
        <f t="shared" si="18"/>
        <v>1.7848329716736846</v>
      </c>
      <c r="S66" s="26">
        <f t="shared" si="18"/>
        <v>1.9231379642622999</v>
      </c>
      <c r="T66" s="26">
        <f t="shared" si="18"/>
        <v>1.3439985734930648</v>
      </c>
      <c r="U66" s="26">
        <f t="shared" si="18"/>
        <v>1.4643806357064841</v>
      </c>
      <c r="V66" s="26">
        <f t="shared" si="18"/>
        <v>1.2370762464018132</v>
      </c>
      <c r="W66" s="26">
        <f t="shared" si="18"/>
        <v>1.2410402449715683</v>
      </c>
      <c r="X66" s="26">
        <f t="shared" si="18"/>
        <v>2.2198205759110894</v>
      </c>
      <c r="Y66" s="26">
        <f t="shared" si="19"/>
        <v>2.3785602478737347</v>
      </c>
      <c r="Z66" s="26">
        <f t="shared" si="19"/>
        <v>1.9752881727642353</v>
      </c>
    </row>
    <row r="67" spans="1:26" ht="15" customHeight="1" x14ac:dyDescent="0.15">
      <c r="A67" s="3" t="s">
        <v>263</v>
      </c>
      <c r="B67" s="26" t="e">
        <f t="shared" si="17"/>
        <v>#DIV/0!</v>
      </c>
      <c r="C67" s="26" t="e">
        <f t="shared" si="18"/>
        <v>#DIV/0!</v>
      </c>
      <c r="D67" s="26">
        <f t="shared" si="18"/>
        <v>2.1220359496471568</v>
      </c>
      <c r="E67" s="26">
        <f t="shared" si="18"/>
        <v>16.777731012832572</v>
      </c>
      <c r="F67" s="26">
        <f t="shared" si="18"/>
        <v>15.10502994611651</v>
      </c>
      <c r="G67" s="26">
        <f t="shared" si="18"/>
        <v>3.2080059759850057</v>
      </c>
      <c r="H67" s="26">
        <f t="shared" si="18"/>
        <v>5.5373998871808077</v>
      </c>
      <c r="I67" s="26">
        <f t="shared" si="18"/>
        <v>6.3255986775903565</v>
      </c>
      <c r="J67" s="26">
        <f t="shared" si="18"/>
        <v>3.6939226702098917</v>
      </c>
      <c r="K67" s="26">
        <f t="shared" si="18"/>
        <v>6.1099710359108084</v>
      </c>
      <c r="L67" s="26">
        <f t="shared" si="18"/>
        <v>5.8312213118659679</v>
      </c>
      <c r="M67" s="26">
        <f t="shared" si="18"/>
        <v>12.589710766744414</v>
      </c>
      <c r="N67" s="26">
        <f t="shared" si="18"/>
        <v>16.286051157286096</v>
      </c>
      <c r="O67" s="26">
        <f t="shared" si="18"/>
        <v>19.394253297144779</v>
      </c>
      <c r="P67" s="26">
        <f t="shared" ref="P67:X67" si="20">+P30/P$33*100</f>
        <v>25.025052505272789</v>
      </c>
      <c r="Q67" s="26">
        <f t="shared" si="20"/>
        <v>17.053404780151858</v>
      </c>
      <c r="R67" s="26">
        <f t="shared" si="20"/>
        <v>13.79396216781541</v>
      </c>
      <c r="S67" s="26">
        <f t="shared" si="20"/>
        <v>4.847423713816255</v>
      </c>
      <c r="T67" s="26">
        <f t="shared" si="20"/>
        <v>5.0310693748521658</v>
      </c>
      <c r="U67" s="26">
        <f t="shared" si="20"/>
        <v>3.8585733311121548</v>
      </c>
      <c r="V67" s="26">
        <f t="shared" si="20"/>
        <v>5.0860994977279672</v>
      </c>
      <c r="W67" s="26">
        <f t="shared" si="20"/>
        <v>7.9260414086031998</v>
      </c>
      <c r="X67" s="26">
        <f t="shared" si="20"/>
        <v>8.7593421393934996</v>
      </c>
      <c r="Y67" s="26">
        <f t="shared" si="19"/>
        <v>6.4419807214733726</v>
      </c>
      <c r="Z67" s="26">
        <f t="shared" si="19"/>
        <v>12.557665605570678</v>
      </c>
    </row>
    <row r="68" spans="1:26" ht="15" customHeight="1" x14ac:dyDescent="0.15">
      <c r="A68" s="3" t="s">
        <v>183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>
        <f t="shared" ref="N68:X69" si="21">+N31/N$33*100</f>
        <v>0.3899521690376076</v>
      </c>
      <c r="O68" s="26">
        <f t="shared" si="21"/>
        <v>0.40198828852765461</v>
      </c>
      <c r="P68" s="26">
        <f t="shared" si="21"/>
        <v>0.49266588186376692</v>
      </c>
      <c r="Q68" s="26">
        <f t="shared" si="21"/>
        <v>0.57797206393016809</v>
      </c>
      <c r="R68" s="26">
        <f t="shared" si="21"/>
        <v>0.39302010210870936</v>
      </c>
      <c r="S68" s="26">
        <f t="shared" si="21"/>
        <v>0.32525155072493867</v>
      </c>
      <c r="T68" s="26">
        <f t="shared" si="21"/>
        <v>0</v>
      </c>
      <c r="U68" s="26">
        <f t="shared" si="21"/>
        <v>0</v>
      </c>
      <c r="V68" s="26">
        <f t="shared" si="21"/>
        <v>0</v>
      </c>
      <c r="W68" s="26">
        <f t="shared" si="21"/>
        <v>0</v>
      </c>
      <c r="X68" s="26">
        <f t="shared" si="21"/>
        <v>0</v>
      </c>
      <c r="Y68" s="26">
        <f t="shared" si="19"/>
        <v>0</v>
      </c>
      <c r="Z68" s="26">
        <f t="shared" si="19"/>
        <v>0</v>
      </c>
    </row>
    <row r="69" spans="1:26" ht="15" customHeight="1" x14ac:dyDescent="0.15">
      <c r="A69" s="3" t="s">
        <v>184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>
        <f t="shared" si="21"/>
        <v>1.7199109894544886</v>
      </c>
      <c r="O69" s="26">
        <f t="shared" si="21"/>
        <v>3.4689507288880477</v>
      </c>
      <c r="P69" s="26">
        <f t="shared" si="21"/>
        <v>6.9255170802957826</v>
      </c>
      <c r="Q69" s="26">
        <f t="shared" si="21"/>
        <v>5.3309043438475276</v>
      </c>
      <c r="R69" s="26">
        <f t="shared" si="21"/>
        <v>4.465821337235246</v>
      </c>
      <c r="S69" s="26">
        <f t="shared" si="21"/>
        <v>4.5221721630913159</v>
      </c>
      <c r="T69" s="26">
        <f t="shared" si="21"/>
        <v>4.02421372547927</v>
      </c>
      <c r="U69" s="26">
        <f t="shared" si="21"/>
        <v>3.6431413035383406</v>
      </c>
      <c r="V69" s="26">
        <f t="shared" si="21"/>
        <v>4.729788745562276</v>
      </c>
      <c r="W69" s="26">
        <f t="shared" si="21"/>
        <v>7.5073008500766996</v>
      </c>
      <c r="X69" s="26">
        <f t="shared" si="21"/>
        <v>5.5561401528005714</v>
      </c>
      <c r="Y69" s="26">
        <f t="shared" si="19"/>
        <v>5.7107610031099583</v>
      </c>
      <c r="Z69" s="26">
        <f t="shared" si="19"/>
        <v>4.8258863319587793</v>
      </c>
    </row>
    <row r="70" spans="1:26" ht="15" customHeight="1" x14ac:dyDescent="0.15">
      <c r="A70" s="3" t="s">
        <v>0</v>
      </c>
      <c r="B70" s="27" t="e">
        <f t="shared" ref="B70:N70" si="22">SUM(B41:B67)-B53-B54</f>
        <v>#DIV/0!</v>
      </c>
      <c r="C70" s="27" t="e">
        <f t="shared" si="22"/>
        <v>#DIV/0!</v>
      </c>
      <c r="D70" s="27">
        <f t="shared" si="22"/>
        <v>100.00000000000003</v>
      </c>
      <c r="E70" s="27">
        <f t="shared" si="22"/>
        <v>100</v>
      </c>
      <c r="F70" s="27">
        <f t="shared" si="22"/>
        <v>100</v>
      </c>
      <c r="G70" s="27">
        <f t="shared" si="22"/>
        <v>100</v>
      </c>
      <c r="H70" s="27">
        <f t="shared" si="22"/>
        <v>100</v>
      </c>
      <c r="I70" s="27">
        <f t="shared" si="22"/>
        <v>100.00000000000003</v>
      </c>
      <c r="J70" s="27">
        <f t="shared" si="22"/>
        <v>100</v>
      </c>
      <c r="K70" s="27">
        <f t="shared" si="22"/>
        <v>99.999999999999986</v>
      </c>
      <c r="L70" s="27">
        <f t="shared" si="22"/>
        <v>99.999999999999972</v>
      </c>
      <c r="M70" s="27">
        <f t="shared" si="22"/>
        <v>100</v>
      </c>
      <c r="N70" s="27">
        <f t="shared" si="22"/>
        <v>100</v>
      </c>
      <c r="O70" s="27">
        <f t="shared" ref="O70:T70" si="23">SUM(O41:O67)-O53-O54</f>
        <v>100.00000000000001</v>
      </c>
      <c r="P70" s="27">
        <f t="shared" si="23"/>
        <v>100.00000000000001</v>
      </c>
      <c r="Q70" s="27">
        <f t="shared" si="23"/>
        <v>100</v>
      </c>
      <c r="R70" s="27">
        <f t="shared" si="23"/>
        <v>100</v>
      </c>
      <c r="S70" s="27">
        <f t="shared" si="23"/>
        <v>99.999999999999986</v>
      </c>
      <c r="T70" s="27">
        <f t="shared" si="23"/>
        <v>100</v>
      </c>
      <c r="U70" s="27">
        <f>SUM(U41:U67)-U53-U54</f>
        <v>100</v>
      </c>
      <c r="V70" s="27">
        <f>SUM(V41:V67)-V53-V54</f>
        <v>100</v>
      </c>
      <c r="W70" s="27">
        <f>SUM(W41:W67)-W53-W54</f>
        <v>99.999999999999986</v>
      </c>
      <c r="X70" s="27">
        <f>SUM(X41:X67)-X53-X54-X55</f>
        <v>99.999999999999972</v>
      </c>
      <c r="Y70" s="27">
        <f t="shared" ref="Y70:Z70" si="24">SUM(Y41:Y67)-Y53-Y54-Y55</f>
        <v>100.00000000000001</v>
      </c>
      <c r="Z70" s="27">
        <f t="shared" si="24"/>
        <v>99.999999999999986</v>
      </c>
    </row>
    <row r="71" spans="1:26" ht="15" customHeight="1" x14ac:dyDescent="0.15">
      <c r="A71" s="3" t="s">
        <v>264</v>
      </c>
      <c r="B71" s="26" t="e">
        <f>+B34/$B$33*100</f>
        <v>#DIV/0!</v>
      </c>
      <c r="C71" s="26" t="e">
        <f t="shared" ref="C71:Z74" si="25">+C34/C$33*100</f>
        <v>#DIV/0!</v>
      </c>
      <c r="D71" s="26">
        <f t="shared" si="25"/>
        <v>79.010866846642543</v>
      </c>
      <c r="E71" s="26">
        <f t="shared" si="25"/>
        <v>63.341857525499613</v>
      </c>
      <c r="F71" s="26">
        <f t="shared" si="25"/>
        <v>61.828966385834306</v>
      </c>
      <c r="G71" s="26">
        <f t="shared" si="25"/>
        <v>75.099482758801329</v>
      </c>
      <c r="H71" s="26">
        <f t="shared" si="25"/>
        <v>75.984619551996531</v>
      </c>
      <c r="I71" s="26">
        <f t="shared" si="25"/>
        <v>74.712977174597015</v>
      </c>
      <c r="J71" s="26">
        <f t="shared" si="25"/>
        <v>78.673720299955974</v>
      </c>
      <c r="K71" s="26">
        <f t="shared" si="25"/>
        <v>75.078384376093766</v>
      </c>
      <c r="L71" s="26">
        <f t="shared" si="25"/>
        <v>73.885483610009445</v>
      </c>
      <c r="M71" s="26">
        <f t="shared" si="25"/>
        <v>70.54464858070321</v>
      </c>
      <c r="N71" s="26">
        <f t="shared" si="25"/>
        <v>65.800196117407936</v>
      </c>
      <c r="O71" s="26">
        <f t="shared" si="25"/>
        <v>62.608234545912588</v>
      </c>
      <c r="P71" s="26">
        <f t="shared" si="25"/>
        <v>54.305016867128749</v>
      </c>
      <c r="Q71" s="26">
        <f t="shared" si="25"/>
        <v>59.141669509438941</v>
      </c>
      <c r="R71" s="26">
        <f t="shared" si="25"/>
        <v>65.113396733620363</v>
      </c>
      <c r="S71" s="26">
        <f t="shared" si="25"/>
        <v>74.493557864014278</v>
      </c>
      <c r="T71" s="26">
        <f t="shared" si="25"/>
        <v>75.463408194844249</v>
      </c>
      <c r="U71" s="26">
        <f t="shared" si="25"/>
        <v>74.896318693798463</v>
      </c>
      <c r="V71" s="26">
        <f t="shared" si="25"/>
        <v>63.045104211435429</v>
      </c>
      <c r="W71" s="26">
        <f t="shared" si="25"/>
        <v>66.975583755201924</v>
      </c>
      <c r="X71" s="26">
        <f t="shared" si="25"/>
        <v>65.160468745352318</v>
      </c>
      <c r="Y71" s="26">
        <f t="shared" si="25"/>
        <v>65.514605626394498</v>
      </c>
      <c r="Z71" s="26">
        <f t="shared" si="25"/>
        <v>55.886305441846758</v>
      </c>
    </row>
    <row r="72" spans="1:26" ht="15" customHeight="1" x14ac:dyDescent="0.15">
      <c r="A72" s="3" t="s">
        <v>172</v>
      </c>
      <c r="B72" s="26" t="e">
        <f>+B35/$B$33*100</f>
        <v>#DIV/0!</v>
      </c>
      <c r="C72" s="26" t="e">
        <f t="shared" si="25"/>
        <v>#DIV/0!</v>
      </c>
      <c r="D72" s="26">
        <f t="shared" si="25"/>
        <v>20.98913315335745</v>
      </c>
      <c r="E72" s="26">
        <f t="shared" si="25"/>
        <v>36.658142474500394</v>
      </c>
      <c r="F72" s="26">
        <f t="shared" si="25"/>
        <v>38.171033614165694</v>
      </c>
      <c r="G72" s="26">
        <f t="shared" si="25"/>
        <v>24.900517241198674</v>
      </c>
      <c r="H72" s="26">
        <f t="shared" si="25"/>
        <v>24.015380448003469</v>
      </c>
      <c r="I72" s="26">
        <f t="shared" si="25"/>
        <v>25.287022825402982</v>
      </c>
      <c r="J72" s="26">
        <f t="shared" si="25"/>
        <v>21.326279700044029</v>
      </c>
      <c r="K72" s="26">
        <f t="shared" si="25"/>
        <v>24.921615623906231</v>
      </c>
      <c r="L72" s="26">
        <f t="shared" si="25"/>
        <v>26.114516389990545</v>
      </c>
      <c r="M72" s="26">
        <f t="shared" si="25"/>
        <v>29.455351419296782</v>
      </c>
      <c r="N72" s="26">
        <f t="shared" si="25"/>
        <v>34.199803882592064</v>
      </c>
      <c r="O72" s="26">
        <f t="shared" si="25"/>
        <v>37.391765454087412</v>
      </c>
      <c r="P72" s="26">
        <f t="shared" si="25"/>
        <v>45.694983132871251</v>
      </c>
      <c r="Q72" s="26">
        <f t="shared" si="25"/>
        <v>40.858330490561059</v>
      </c>
      <c r="R72" s="26">
        <f t="shared" si="25"/>
        <v>34.886603266379637</v>
      </c>
      <c r="S72" s="26">
        <f t="shared" si="25"/>
        <v>25.506442135985711</v>
      </c>
      <c r="T72" s="26">
        <f t="shared" si="25"/>
        <v>24.536591805155755</v>
      </c>
      <c r="U72" s="26">
        <f t="shared" si="25"/>
        <v>25.103681306201526</v>
      </c>
      <c r="V72" s="26">
        <f t="shared" si="25"/>
        <v>36.954895788564571</v>
      </c>
      <c r="W72" s="26">
        <f t="shared" si="25"/>
        <v>33.024416244798068</v>
      </c>
      <c r="X72" s="26">
        <f t="shared" si="25"/>
        <v>34.839531254647682</v>
      </c>
      <c r="Y72" s="26">
        <f t="shared" si="25"/>
        <v>34.485394373605502</v>
      </c>
      <c r="Z72" s="26">
        <f t="shared" si="25"/>
        <v>44.113694558153242</v>
      </c>
    </row>
    <row r="73" spans="1:26" ht="15" customHeight="1" x14ac:dyDescent="0.15">
      <c r="A73" s="3" t="s">
        <v>265</v>
      </c>
      <c r="B73" s="26" t="e">
        <f>+B36/$B$33*100</f>
        <v>#DIV/0!</v>
      </c>
      <c r="C73" s="26" t="e">
        <f t="shared" si="25"/>
        <v>#DIV/0!</v>
      </c>
      <c r="D73" s="26">
        <f t="shared" si="25"/>
        <v>51.586698910963506</v>
      </c>
      <c r="E73" s="26">
        <f t="shared" si="25"/>
        <v>43.767014778624592</v>
      </c>
      <c r="F73" s="26">
        <f t="shared" si="25"/>
        <v>46.81428824823918</v>
      </c>
      <c r="G73" s="26">
        <f t="shared" si="25"/>
        <v>48.337965839241392</v>
      </c>
      <c r="H73" s="26">
        <f t="shared" si="25"/>
        <v>48.550346478380177</v>
      </c>
      <c r="I73" s="26">
        <f t="shared" si="25"/>
        <v>48.537669280210999</v>
      </c>
      <c r="J73" s="26">
        <f t="shared" si="25"/>
        <v>50.064564885051269</v>
      </c>
      <c r="K73" s="26">
        <f t="shared" si="25"/>
        <v>46.108458685014561</v>
      </c>
      <c r="L73" s="26">
        <f t="shared" si="25"/>
        <v>43.966064770364902</v>
      </c>
      <c r="M73" s="26">
        <f t="shared" si="25"/>
        <v>42.095995389274258</v>
      </c>
      <c r="N73" s="26">
        <f t="shared" si="25"/>
        <v>40.910769749729965</v>
      </c>
      <c r="O73" s="26">
        <f t="shared" si="25"/>
        <v>42.611591388353837</v>
      </c>
      <c r="P73" s="26">
        <f t="shared" si="25"/>
        <v>38.989355300691649</v>
      </c>
      <c r="Q73" s="26">
        <f t="shared" si="25"/>
        <v>42.453791698545267</v>
      </c>
      <c r="R73" s="26">
        <f t="shared" si="25"/>
        <v>41.747656052457401</v>
      </c>
      <c r="S73" s="26">
        <f t="shared" si="25"/>
        <v>50.446731045574012</v>
      </c>
      <c r="T73" s="26">
        <f t="shared" si="25"/>
        <v>51.358553786363295</v>
      </c>
      <c r="U73" s="26">
        <f t="shared" si="25"/>
        <v>50.298401215779506</v>
      </c>
      <c r="V73" s="26">
        <f t="shared" si="25"/>
        <v>47.676365151042646</v>
      </c>
      <c r="W73" s="26">
        <f t="shared" si="25"/>
        <v>43.145242081257358</v>
      </c>
      <c r="X73" s="26">
        <f t="shared" si="25"/>
        <v>44.060051321596681</v>
      </c>
      <c r="Y73" s="26">
        <f t="shared" si="25"/>
        <v>47.53054914113369</v>
      </c>
      <c r="Z73" s="26">
        <f t="shared" si="25"/>
        <v>46.558806950171757</v>
      </c>
    </row>
    <row r="74" spans="1:26" ht="15" customHeight="1" x14ac:dyDescent="0.15">
      <c r="A74" s="3" t="s">
        <v>266</v>
      </c>
      <c r="B74" s="26" t="e">
        <f>+B37/$B$33*100</f>
        <v>#DIV/0!</v>
      </c>
      <c r="C74" s="26" t="e">
        <f t="shared" si="25"/>
        <v>#DIV/0!</v>
      </c>
      <c r="D74" s="26">
        <f t="shared" si="25"/>
        <v>48.413301089036501</v>
      </c>
      <c r="E74" s="26">
        <f t="shared" si="25"/>
        <v>56.232985221375408</v>
      </c>
      <c r="F74" s="26">
        <f t="shared" si="25"/>
        <v>53.18571175176082</v>
      </c>
      <c r="G74" s="26">
        <f t="shared" si="25"/>
        <v>51.662034160758608</v>
      </c>
      <c r="H74" s="26">
        <f t="shared" si="25"/>
        <v>51.449653521619823</v>
      </c>
      <c r="I74" s="26">
        <f t="shared" si="25"/>
        <v>51.462330719788994</v>
      </c>
      <c r="J74" s="26">
        <f t="shared" si="25"/>
        <v>49.935435114948731</v>
      </c>
      <c r="K74" s="26">
        <f t="shared" si="25"/>
        <v>53.891541314985439</v>
      </c>
      <c r="L74" s="26">
        <f t="shared" si="25"/>
        <v>56.033935229635098</v>
      </c>
      <c r="M74" s="26">
        <f t="shared" si="25"/>
        <v>57.904004610725742</v>
      </c>
      <c r="N74" s="26">
        <f t="shared" si="25"/>
        <v>59.089230250270028</v>
      </c>
      <c r="O74" s="26">
        <f t="shared" si="25"/>
        <v>57.388408611646156</v>
      </c>
      <c r="P74" s="26">
        <f t="shared" si="25"/>
        <v>61.010644699308358</v>
      </c>
      <c r="Q74" s="26">
        <f t="shared" si="25"/>
        <v>57.546208301454726</v>
      </c>
      <c r="R74" s="26">
        <f t="shared" si="25"/>
        <v>58.252343947542599</v>
      </c>
      <c r="S74" s="26">
        <f t="shared" si="25"/>
        <v>49.553268954425988</v>
      </c>
      <c r="T74" s="26">
        <f t="shared" si="25"/>
        <v>48.641446213636705</v>
      </c>
      <c r="U74" s="26">
        <f t="shared" si="25"/>
        <v>49.701598784220494</v>
      </c>
      <c r="V74" s="26">
        <f t="shared" si="25"/>
        <v>52.323634848957347</v>
      </c>
      <c r="W74" s="26">
        <f t="shared" si="25"/>
        <v>56.854757918742649</v>
      </c>
      <c r="X74" s="26">
        <f t="shared" si="25"/>
        <v>55.954341498113422</v>
      </c>
      <c r="Y74" s="26">
        <f t="shared" si="25"/>
        <v>52.473643185251596</v>
      </c>
      <c r="Z74" s="26">
        <f t="shared" si="25"/>
        <v>53.441304700070468</v>
      </c>
    </row>
  </sheetData>
  <phoneticPr fontId="2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F514"/>
  <sheetViews>
    <sheetView view="pageBreakPreview" zoomScaleNormal="100" workbookViewId="0">
      <pane xSplit="1" ySplit="3" topLeftCell="I31" activePane="bottomRight" state="frozen"/>
      <selection pane="topRight" activeCell="B1" sqref="B1"/>
      <selection pane="bottomLeft" activeCell="A2" sqref="A2"/>
      <selection pane="bottomRight" activeCell="M29" sqref="M29"/>
    </sheetView>
  </sheetViews>
  <sheetFormatPr defaultColWidth="9" defaultRowHeight="12" x14ac:dyDescent="0.15"/>
  <cols>
    <col min="1" max="1" width="24.77734375" style="13" customWidth="1"/>
    <col min="2" max="3" width="8.6640625" style="13" hidden="1" customWidth="1"/>
    <col min="4" max="9" width="9.77734375" style="13" customWidth="1"/>
    <col min="10" max="11" width="9.77734375" style="10" customWidth="1"/>
    <col min="12" max="21" width="9.77734375" style="13" customWidth="1"/>
    <col min="22" max="26" width="9.77734375" style="124" customWidth="1"/>
    <col min="27" max="32" width="9.77734375" style="168" customWidth="1"/>
    <col min="33" max="16384" width="9" style="13"/>
  </cols>
  <sheetData>
    <row r="1" spans="1:32" ht="18" customHeight="1" x14ac:dyDescent="0.2">
      <c r="A1" s="30" t="s">
        <v>97</v>
      </c>
      <c r="K1" s="71" t="str">
        <f>旧栃木市２!$M$1</f>
        <v>栃木市</v>
      </c>
      <c r="U1" s="71" t="str">
        <f>旧栃木市２!$M$1</f>
        <v>栃木市</v>
      </c>
      <c r="V1" s="13"/>
      <c r="AE1" s="71" t="str">
        <f>旧栃木市２!$M$1</f>
        <v>栃木市</v>
      </c>
      <c r="AF1" s="13"/>
    </row>
    <row r="2" spans="1:32" ht="18" customHeight="1" x14ac:dyDescent="0.15">
      <c r="K2" s="13"/>
      <c r="L2" s="184" t="s">
        <v>169</v>
      </c>
      <c r="V2" s="184" t="s">
        <v>169</v>
      </c>
      <c r="W2" s="43" t="s">
        <v>415</v>
      </c>
      <c r="Y2" s="116"/>
      <c r="Z2" s="116"/>
      <c r="AA2" s="132"/>
      <c r="AB2" s="132"/>
      <c r="AC2" s="132"/>
      <c r="AD2" s="132"/>
      <c r="AE2" s="13"/>
      <c r="AF2" s="184" t="s">
        <v>169</v>
      </c>
    </row>
    <row r="3" spans="1:32" s="155" customFormat="1" ht="18" customHeight="1" x14ac:dyDescent="0.2">
      <c r="A3" s="58"/>
      <c r="B3" s="58" t="s">
        <v>10</v>
      </c>
      <c r="C3" s="58" t="s">
        <v>9</v>
      </c>
      <c r="D3" s="173" t="s">
        <v>219</v>
      </c>
      <c r="E3" s="173" t="s">
        <v>7</v>
      </c>
      <c r="F3" s="173" t="s">
        <v>6</v>
      </c>
      <c r="G3" s="173" t="s">
        <v>5</v>
      </c>
      <c r="H3" s="173" t="s">
        <v>4</v>
      </c>
      <c r="I3" s="173" t="s">
        <v>3</v>
      </c>
      <c r="J3" s="174" t="s">
        <v>2</v>
      </c>
      <c r="K3" s="174" t="s">
        <v>82</v>
      </c>
      <c r="L3" s="173" t="s">
        <v>83</v>
      </c>
      <c r="M3" s="173" t="s">
        <v>174</v>
      </c>
      <c r="N3" s="173" t="s">
        <v>182</v>
      </c>
      <c r="O3" s="173" t="s">
        <v>185</v>
      </c>
      <c r="P3" s="85" t="s">
        <v>187</v>
      </c>
      <c r="Q3" s="85" t="s">
        <v>188</v>
      </c>
      <c r="R3" s="85" t="s">
        <v>193</v>
      </c>
      <c r="S3" s="85" t="s">
        <v>196</v>
      </c>
      <c r="T3" s="85" t="s">
        <v>197</v>
      </c>
      <c r="U3" s="85" t="s">
        <v>204</v>
      </c>
      <c r="V3" s="85" t="s">
        <v>271</v>
      </c>
      <c r="W3" s="85" t="s">
        <v>274</v>
      </c>
      <c r="X3" s="85" t="s">
        <v>275</v>
      </c>
      <c r="Y3" s="85" t="s">
        <v>286</v>
      </c>
      <c r="Z3" s="85" t="s">
        <v>288</v>
      </c>
      <c r="AA3" s="153" t="s">
        <v>421</v>
      </c>
      <c r="AB3" s="153" t="s">
        <v>423</v>
      </c>
      <c r="AC3" s="153" t="s">
        <v>425</v>
      </c>
      <c r="AD3" s="153" t="s">
        <v>431</v>
      </c>
      <c r="AE3" s="153" t="str">
        <f>財政指標!AF3</f>
        <v>１８(H30)</v>
      </c>
      <c r="AF3" s="153" t="str">
        <f>財政指標!AG3</f>
        <v>１９(R１)</v>
      </c>
    </row>
    <row r="4" spans="1:32" ht="18" customHeight="1" x14ac:dyDescent="0.15">
      <c r="A4" s="14" t="s">
        <v>40</v>
      </c>
      <c r="B4" s="16"/>
      <c r="C4" s="16"/>
      <c r="D4" s="93">
        <f>旧栃木市２・税!D4+旧岩舟町・税!D4</f>
        <v>10370842</v>
      </c>
      <c r="E4" s="93">
        <f>旧栃木市２・税!E4+旧岩舟町・税!E4</f>
        <v>11051609</v>
      </c>
      <c r="F4" s="93">
        <f>旧栃木市２・税!F4+旧岩舟町・税!F4</f>
        <v>10106807</v>
      </c>
      <c r="G4" s="93">
        <f>旧栃木市２・税!G4+旧岩舟町・税!G4</f>
        <v>8504447</v>
      </c>
      <c r="H4" s="93">
        <f>旧栃木市２・税!H4+旧岩舟町・税!H4</f>
        <v>8736911</v>
      </c>
      <c r="I4" s="93">
        <f>旧栃木市２・税!I4+旧岩舟町・税!I4</f>
        <v>8884885</v>
      </c>
      <c r="J4" s="93">
        <f>旧栃木市２・税!J4+旧岩舟町・税!J4</f>
        <v>9607977</v>
      </c>
      <c r="K4" s="93">
        <f>旧栃木市２・税!K4+旧岩舟町・税!K4</f>
        <v>8359660</v>
      </c>
      <c r="L4" s="93">
        <f>旧栃木市２・税!L4+旧岩舟町・税!L4</f>
        <v>7839230</v>
      </c>
      <c r="M4" s="93">
        <f>旧栃木市２・税!M4+旧岩舟町・税!M4</f>
        <v>7766344</v>
      </c>
      <c r="N4" s="93">
        <f>旧栃木市２・税!N4+旧岩舟町・税!N4</f>
        <v>7503017</v>
      </c>
      <c r="O4" s="93">
        <f>旧栃木市２・税!O4+旧岩舟町・税!O4</f>
        <v>7306124</v>
      </c>
      <c r="P4" s="93">
        <f>旧栃木市２・税!P4+旧岩舟町・税!P4</f>
        <v>6950031</v>
      </c>
      <c r="Q4" s="93">
        <f>旧栃木市２・税!Q4+旧岩舟町・税!Q4</f>
        <v>6748540</v>
      </c>
      <c r="R4" s="93">
        <f>旧栃木市２・税!R4+旧岩舟町・税!R4</f>
        <v>7010874</v>
      </c>
      <c r="S4" s="93">
        <f>旧栃木市２・税!S4+旧岩舟町・税!S4</f>
        <v>7933089</v>
      </c>
      <c r="T4" s="93">
        <f>旧栃木市２・税!T4+旧岩舟町・税!T4</f>
        <v>9393503</v>
      </c>
      <c r="U4" s="93">
        <f>旧栃木市２・税!U4+旧岩舟町・税!U4</f>
        <v>9532747</v>
      </c>
      <c r="V4" s="93">
        <f>旧栃木市２・税!V4+旧岩舟町・税!V4</f>
        <v>9003583</v>
      </c>
      <c r="W4" s="93">
        <f>旧栃木市２・税!W4+旧岩舟町・税!W4</f>
        <v>8436341</v>
      </c>
      <c r="X4" s="93">
        <f>旧栃木市２・税!X4+旧岩舟町・税!X4</f>
        <v>8458197</v>
      </c>
      <c r="Y4" s="93">
        <f>旧栃木市２・税!Y4+旧岩舟町・税!Y4</f>
        <v>8813098</v>
      </c>
      <c r="Z4" s="93">
        <f>旧栃木市２・税!Z4+旧岩舟町・税!Z4</f>
        <v>9481571</v>
      </c>
      <c r="AA4" s="16">
        <v>9601595</v>
      </c>
      <c r="AB4" s="16">
        <v>9487310</v>
      </c>
      <c r="AC4" s="16">
        <v>9580156</v>
      </c>
      <c r="AD4" s="16">
        <f>SUM(AD5:AD8)</f>
        <v>9713357</v>
      </c>
      <c r="AE4" s="16">
        <v>10018778</v>
      </c>
      <c r="AF4" s="16">
        <v>9883914</v>
      </c>
    </row>
    <row r="5" spans="1:32" ht="18" customHeight="1" x14ac:dyDescent="0.15">
      <c r="A5" s="14" t="s">
        <v>41</v>
      </c>
      <c r="B5" s="16"/>
      <c r="C5" s="16"/>
      <c r="D5" s="93">
        <f>旧栃木市２・税!D5+旧岩舟町・税!D5</f>
        <v>102692</v>
      </c>
      <c r="E5" s="93">
        <f>旧栃木市２・税!E5+旧岩舟町・税!E5</f>
        <v>103084</v>
      </c>
      <c r="F5" s="93">
        <f>旧栃木市２・税!F5+旧岩舟町・税!F5</f>
        <v>104896</v>
      </c>
      <c r="G5" s="93">
        <f>旧栃木市２・税!G5+旧岩舟町・税!G5</f>
        <v>105828</v>
      </c>
      <c r="H5" s="93">
        <f>旧栃木市２・税!H5+旧岩舟町・税!H5</f>
        <v>106235</v>
      </c>
      <c r="I5" s="93">
        <f>旧栃木市２・税!I5+旧岩舟町・税!I5</f>
        <v>137008</v>
      </c>
      <c r="J5" s="93">
        <f>旧栃木市２・税!J5+旧岩舟町・税!J5</f>
        <v>137895</v>
      </c>
      <c r="K5" s="93">
        <f>旧栃木市２・税!K5+旧岩舟町・税!K5</f>
        <v>138524</v>
      </c>
      <c r="L5" s="93">
        <f>旧栃木市２・税!L5+旧岩舟町・税!L5</f>
        <v>135977</v>
      </c>
      <c r="M5" s="93">
        <f>旧栃木市２・税!M5+旧岩舟町・税!M5</f>
        <v>135714</v>
      </c>
      <c r="N5" s="93">
        <f>旧栃木市２・税!N5+旧岩舟町・税!N5</f>
        <v>135828</v>
      </c>
      <c r="O5" s="93">
        <f>旧栃木市２・税!O5+旧岩舟町・税!O5</f>
        <v>136009</v>
      </c>
      <c r="P5" s="93">
        <f>旧栃木市２・税!P5+旧岩舟町・税!P5</f>
        <v>133713</v>
      </c>
      <c r="Q5" s="93">
        <f>旧栃木市２・税!Q5+旧岩舟町・税!Q5</f>
        <v>177629</v>
      </c>
      <c r="R5" s="93">
        <f>旧栃木市２・税!R5+旧岩舟町・税!R5</f>
        <v>202133</v>
      </c>
      <c r="S5" s="93">
        <f>旧栃木市２・税!S5+旧岩舟町・税!S5</f>
        <v>231432</v>
      </c>
      <c r="T5" s="93">
        <f>旧栃木市２・税!T5+旧岩舟町・税!T5</f>
        <v>232066</v>
      </c>
      <c r="U5" s="93">
        <f>旧栃木市２・税!U5+旧岩舟町・税!U5</f>
        <v>236772</v>
      </c>
      <c r="V5" s="93">
        <f>旧栃木市２・税!V5+旧岩舟町・税!V5</f>
        <v>235169</v>
      </c>
      <c r="W5" s="93">
        <f>旧栃木市２・税!W5+旧岩舟町・税!W5</f>
        <v>233258</v>
      </c>
      <c r="X5" s="93">
        <f>旧栃木市２・税!X5+旧岩舟町・税!X5</f>
        <v>233158</v>
      </c>
      <c r="Y5" s="93">
        <f>旧栃木市２・税!Y5+旧岩舟町・税!Y5</f>
        <v>233716</v>
      </c>
      <c r="Z5" s="93">
        <f>旧栃木市２・税!Z5+旧岩舟町・税!Z5</f>
        <v>234378</v>
      </c>
      <c r="AA5" s="16">
        <v>277760</v>
      </c>
      <c r="AB5" s="16">
        <v>278356</v>
      </c>
      <c r="AC5" s="16">
        <v>281013</v>
      </c>
      <c r="AD5" s="16">
        <v>283011</v>
      </c>
      <c r="AE5" s="16">
        <v>286786</v>
      </c>
      <c r="AF5" s="16">
        <v>288971</v>
      </c>
    </row>
    <row r="6" spans="1:32" ht="18" customHeight="1" x14ac:dyDescent="0.15">
      <c r="A6" s="14" t="s">
        <v>42</v>
      </c>
      <c r="B6" s="17"/>
      <c r="C6" s="17"/>
      <c r="D6" s="93">
        <f>旧栃木市２・税!D6+旧岩舟町・税!D6</f>
        <v>7120810</v>
      </c>
      <c r="E6" s="93">
        <f>旧栃木市２・税!E6+旧岩舟町・税!E6</f>
        <v>8199669</v>
      </c>
      <c r="F6" s="93">
        <f>旧栃木市２・税!F6+旧岩舟町・税!F6</f>
        <v>7836887</v>
      </c>
      <c r="G6" s="93">
        <f>旧栃木市２・税!G6+旧岩舟町・税!G6</f>
        <v>6408257</v>
      </c>
      <c r="H6" s="93">
        <f>旧栃木市２・税!H6+旧岩舟町・税!H6</f>
        <v>6600186</v>
      </c>
      <c r="I6" s="93">
        <f>旧栃木市２・税!I6+旧岩舟町・税!I6</f>
        <v>6454842</v>
      </c>
      <c r="J6" s="93">
        <f>旧栃木市２・税!J6+旧岩舟町・税!J6</f>
        <v>7269204</v>
      </c>
      <c r="K6" s="93">
        <f>旧栃木市２・税!K6+旧岩舟町・税!K6</f>
        <v>6383279</v>
      </c>
      <c r="L6" s="93">
        <f>旧栃木市２・税!L6+旧岩舟町・税!L6</f>
        <v>6088246</v>
      </c>
      <c r="M6" s="93">
        <f>旧栃木市２・税!M6+旧岩舟町・税!M6</f>
        <v>5869124</v>
      </c>
      <c r="N6" s="93">
        <f>旧栃木市２・税!N6+旧岩舟町・税!N6</f>
        <v>5826413</v>
      </c>
      <c r="O6" s="93">
        <f>旧栃木市２・税!O6+旧岩舟町・税!O6</f>
        <v>5688086</v>
      </c>
      <c r="P6" s="93">
        <f>旧栃木市２・税!P6+旧岩舟町・税!P6</f>
        <v>5345918</v>
      </c>
      <c r="Q6" s="93">
        <f>旧栃木市２・税!Q6+旧岩舟町・税!Q6</f>
        <v>5025991</v>
      </c>
      <c r="R6" s="93">
        <f>旧栃木市２・税!R6+旧岩舟町・税!R6</f>
        <v>5201936</v>
      </c>
      <c r="S6" s="93">
        <f>旧栃木市２・税!S6+旧岩舟町・税!S6</f>
        <v>5749351</v>
      </c>
      <c r="T6" s="93">
        <f>旧栃木市２・税!T6+旧岩舟町・税!T6</f>
        <v>7415535</v>
      </c>
      <c r="U6" s="93">
        <f>旧栃木市２・税!U6+旧岩舟町・税!U6</f>
        <v>7624122</v>
      </c>
      <c r="V6" s="93">
        <f>旧栃木市２・税!V6+旧岩舟町・税!V6</f>
        <v>7552562</v>
      </c>
      <c r="W6" s="93">
        <f>旧栃木市２・税!W6+旧岩舟町・税!W6</f>
        <v>6838154</v>
      </c>
      <c r="X6" s="93">
        <f>旧栃木市２・税!X6+旧岩舟町・税!X6</f>
        <v>6786090</v>
      </c>
      <c r="Y6" s="93">
        <f>旧栃木市２・税!Y6+旧岩舟町・税!Y6</f>
        <v>7083556</v>
      </c>
      <c r="Z6" s="93">
        <f>旧栃木市２・税!Z6+旧岩舟町・税!Z6</f>
        <v>7155920</v>
      </c>
      <c r="AA6" s="16">
        <v>7243412</v>
      </c>
      <c r="AB6" s="16">
        <v>7194993</v>
      </c>
      <c r="AC6" s="16">
        <v>7437513</v>
      </c>
      <c r="AD6" s="16">
        <v>7594741</v>
      </c>
      <c r="AE6" s="16">
        <v>7648453</v>
      </c>
      <c r="AF6" s="16">
        <v>7675854</v>
      </c>
    </row>
    <row r="7" spans="1:32" ht="18" customHeight="1" x14ac:dyDescent="0.15">
      <c r="A7" s="14" t="s">
        <v>43</v>
      </c>
      <c r="B7" s="17"/>
      <c r="C7" s="17"/>
      <c r="D7" s="93">
        <f>旧栃木市２・税!D7+旧岩舟町・税!D7</f>
        <v>346242</v>
      </c>
      <c r="E7" s="93">
        <f>旧栃木市２・税!E7+旧岩舟町・税!E7</f>
        <v>367887</v>
      </c>
      <c r="F7" s="93">
        <f>旧栃木市２・税!F7+旧岩舟町・税!F7</f>
        <v>380174</v>
      </c>
      <c r="G7" s="93">
        <f>旧栃木市２・税!G7+旧岩舟町・税!G7</f>
        <v>425765</v>
      </c>
      <c r="H7" s="93">
        <f>旧栃木市２・税!H7+旧岩舟町・税!H7</f>
        <v>444514</v>
      </c>
      <c r="I7" s="93">
        <f>旧栃木市２・税!I7+旧岩舟町・税!I7</f>
        <v>447538</v>
      </c>
      <c r="J7" s="93">
        <f>旧栃木市２・税!J7+旧岩舟町・税!J7</f>
        <v>453611</v>
      </c>
      <c r="K7" s="93">
        <f>旧栃木市２・税!K7+旧岩舟町・税!K7</f>
        <v>466871</v>
      </c>
      <c r="L7" s="93">
        <f>旧栃木市２・税!L7+旧岩舟町・税!L7</f>
        <v>466955</v>
      </c>
      <c r="M7" s="93">
        <f>旧栃木市２・税!M7+旧岩舟町・税!M7</f>
        <v>484784</v>
      </c>
      <c r="N7" s="93">
        <f>旧栃木市２・税!N7+旧岩舟町・税!N7</f>
        <v>469614</v>
      </c>
      <c r="O7" s="93">
        <f>旧栃木市２・税!O7+旧岩舟町・税!O7</f>
        <v>462628</v>
      </c>
      <c r="P7" s="93">
        <f>旧栃木市２・税!P7+旧岩舟町・税!P7</f>
        <v>469377</v>
      </c>
      <c r="Q7" s="93">
        <f>旧栃木市２・税!Q7+旧岩舟町・税!Q7</f>
        <v>493344</v>
      </c>
      <c r="R7" s="93">
        <f>旧栃木市２・税!R7+旧岩舟町・税!R7</f>
        <v>498210</v>
      </c>
      <c r="S7" s="93">
        <f>旧栃木市２・税!S7+旧岩舟町・税!S7</f>
        <v>493756</v>
      </c>
      <c r="T7" s="93">
        <f>旧栃木市２・税!T7+旧岩舟町・税!T7</f>
        <v>487393</v>
      </c>
      <c r="U7" s="93">
        <f>旧栃木市２・税!U7+旧岩舟町・税!U7</f>
        <v>511184</v>
      </c>
      <c r="V7" s="93">
        <f>旧栃木市２・税!V7+旧岩舟町・税!V7</f>
        <v>508630</v>
      </c>
      <c r="W7" s="93">
        <f>旧栃木市２・税!W7+旧岩舟町・税!W7</f>
        <v>488078</v>
      </c>
      <c r="X7" s="93">
        <f>旧栃木市２・税!X7+旧岩舟町・税!X7</f>
        <v>474547</v>
      </c>
      <c r="Y7" s="93">
        <f>旧栃木市２・税!Y7+旧岩舟町・税!Y7</f>
        <v>495517</v>
      </c>
      <c r="Z7" s="93">
        <f>旧栃木市２・税!Z7+旧岩舟町・税!Z7</f>
        <v>477943</v>
      </c>
      <c r="AA7" s="16">
        <v>468469</v>
      </c>
      <c r="AB7" s="16">
        <v>457479</v>
      </c>
      <c r="AC7" s="16">
        <v>473103</v>
      </c>
      <c r="AD7" s="16">
        <v>490431</v>
      </c>
      <c r="AE7" s="16">
        <v>492729</v>
      </c>
      <c r="AF7" s="16">
        <v>479483</v>
      </c>
    </row>
    <row r="8" spans="1:32" ht="18" customHeight="1" x14ac:dyDescent="0.15">
      <c r="A8" s="14" t="s">
        <v>44</v>
      </c>
      <c r="B8" s="17"/>
      <c r="C8" s="17"/>
      <c r="D8" s="93">
        <f>旧栃木市２・税!D8+旧岩舟町・税!D8</f>
        <v>2801098</v>
      </c>
      <c r="E8" s="93">
        <f>旧栃木市２・税!E8+旧岩舟町・税!E8</f>
        <v>2380969</v>
      </c>
      <c r="F8" s="93">
        <f>旧栃木市２・税!F8+旧岩舟町・税!F8</f>
        <v>1784850</v>
      </c>
      <c r="G8" s="93">
        <f>旧栃木市２・税!G8+旧岩舟町・税!G8</f>
        <v>1564597</v>
      </c>
      <c r="H8" s="93">
        <f>旧栃木市２・税!H8+旧岩舟町・税!H8</f>
        <v>1585976</v>
      </c>
      <c r="I8" s="93">
        <f>旧栃木市２・税!I8+旧岩舟町・税!I8</f>
        <v>1845497</v>
      </c>
      <c r="J8" s="93">
        <f>旧栃木市２・税!J8+旧岩舟町・税!J8</f>
        <v>1747267</v>
      </c>
      <c r="K8" s="93">
        <f>旧栃木市２・税!K8+旧岩舟町・税!K8</f>
        <v>1370986</v>
      </c>
      <c r="L8" s="93">
        <f>旧栃木市２・税!L8+旧岩舟町・税!L8</f>
        <v>1148052</v>
      </c>
      <c r="M8" s="93">
        <f>旧栃木市２・税!M8+旧岩舟町・税!M8</f>
        <v>1276722</v>
      </c>
      <c r="N8" s="93">
        <f>旧栃木市２・税!N8+旧岩舟町・税!N8</f>
        <v>1071162</v>
      </c>
      <c r="O8" s="93">
        <f>旧栃木市２・税!O8+旧岩舟町・税!O8</f>
        <v>1019401</v>
      </c>
      <c r="P8" s="93">
        <f>旧栃木市２・税!P8+旧岩舟町・税!P8</f>
        <v>1001023</v>
      </c>
      <c r="Q8" s="93">
        <f>旧栃木市２・税!Q8+旧岩舟町・税!Q8</f>
        <v>1051576</v>
      </c>
      <c r="R8" s="93">
        <f>旧栃木市２・税!R8+旧岩舟町・税!R8</f>
        <v>1108595</v>
      </c>
      <c r="S8" s="93">
        <f>旧栃木市２・税!S8+旧岩舟町・税!S8</f>
        <v>1458550</v>
      </c>
      <c r="T8" s="93">
        <f>旧栃木市２・税!T8+旧岩舟町・税!T8</f>
        <v>1258509</v>
      </c>
      <c r="U8" s="93">
        <f>旧栃木市２・税!U8+旧岩舟町・税!U8</f>
        <v>1160669</v>
      </c>
      <c r="V8" s="93">
        <f>旧栃木市２・税!V8+旧岩舟町・税!V8</f>
        <v>707222</v>
      </c>
      <c r="W8" s="93">
        <f>旧栃木市２・税!W8+旧岩舟町・税!W8</f>
        <v>876851</v>
      </c>
      <c r="X8" s="93">
        <f>旧栃木市２・税!X8+旧岩舟町・税!X8</f>
        <v>964402</v>
      </c>
      <c r="Y8" s="93">
        <f>旧栃木市２・税!Y8+旧岩舟町・税!Y8</f>
        <v>1000309</v>
      </c>
      <c r="Z8" s="93">
        <f>旧栃木市２・税!Z8+旧岩舟町・税!Z8</f>
        <v>1613330</v>
      </c>
      <c r="AA8" s="16">
        <v>1611954</v>
      </c>
      <c r="AB8" s="16">
        <v>1556482</v>
      </c>
      <c r="AC8" s="16">
        <v>1388527</v>
      </c>
      <c r="AD8" s="16">
        <v>1345174</v>
      </c>
      <c r="AE8" s="16">
        <v>1590810</v>
      </c>
      <c r="AF8" s="16">
        <v>1439606</v>
      </c>
    </row>
    <row r="9" spans="1:32" ht="18" customHeight="1" x14ac:dyDescent="0.15">
      <c r="A9" s="14" t="s">
        <v>45</v>
      </c>
      <c r="B9" s="16"/>
      <c r="C9" s="16"/>
      <c r="D9" s="93">
        <f>旧栃木市２・税!D9+旧岩舟町・税!D9</f>
        <v>7700994</v>
      </c>
      <c r="E9" s="93">
        <f>旧栃木市２・税!E9+旧岩舟町・税!E9</f>
        <v>8415586</v>
      </c>
      <c r="F9" s="93">
        <f>旧栃木市２・税!F9+旧岩舟町・税!F9</f>
        <v>8811390</v>
      </c>
      <c r="G9" s="93">
        <f>旧栃木市２・税!G9+旧岩舟町・税!G9</f>
        <v>9475025</v>
      </c>
      <c r="H9" s="93">
        <f>旧栃木市２・税!H9+旧岩舟町・税!H9</f>
        <v>9887282</v>
      </c>
      <c r="I9" s="93">
        <f>旧栃木市２・税!I9+旧岩舟町・税!I9</f>
        <v>10353105</v>
      </c>
      <c r="J9" s="93">
        <f>旧栃木市２・税!J9+旧岩舟町・税!J9</f>
        <v>10282751</v>
      </c>
      <c r="K9" s="93">
        <f>旧栃木市２・税!K9+旧岩舟町・税!K9</f>
        <v>10730230</v>
      </c>
      <c r="L9" s="93">
        <f>旧栃木市２・税!L9+旧岩舟町・税!L9</f>
        <v>11217661</v>
      </c>
      <c r="M9" s="93">
        <f>旧栃木市２・税!M9+旧岩舟町・税!M9</f>
        <v>10848425</v>
      </c>
      <c r="N9" s="93">
        <f>旧栃木市２・税!N9+旧岩舟町・税!N9</f>
        <v>11207442</v>
      </c>
      <c r="O9" s="93">
        <f>旧栃木市２・税!O9+旧岩舟町・税!O9</f>
        <v>11318316</v>
      </c>
      <c r="P9" s="93">
        <f>旧栃木市２・税!P9+旧岩舟町・税!P9</f>
        <v>11049861</v>
      </c>
      <c r="Q9" s="93">
        <f>旧栃木市２・税!Q9+旧岩舟町・税!Q9</f>
        <v>10965466</v>
      </c>
      <c r="R9" s="93">
        <f>旧栃木市２・税!R9+旧岩舟町・税!R9</f>
        <v>11031616</v>
      </c>
      <c r="S9" s="93">
        <f>旧栃木市２・税!S9+旧岩舟町・税!S9</f>
        <v>10372318</v>
      </c>
      <c r="T9" s="93">
        <f>旧栃木市２・税!T9+旧岩舟町・税!T9</f>
        <v>10464971</v>
      </c>
      <c r="U9" s="93">
        <f>旧栃木市２・税!U9+旧岩舟町・税!U9</f>
        <v>10612771</v>
      </c>
      <c r="V9" s="93">
        <f>旧栃木市２・税!V9+旧岩舟町・税!V9</f>
        <v>10417344</v>
      </c>
      <c r="W9" s="93">
        <f>旧栃木市２・税!W9+旧岩舟町・税!W9</f>
        <v>10478279</v>
      </c>
      <c r="X9" s="93">
        <f>旧栃木市２・税!X9+旧岩舟町・税!X9</f>
        <v>10400811</v>
      </c>
      <c r="Y9" s="93">
        <f>旧栃木市２・税!Y9+旧岩舟町・税!Y9</f>
        <v>9793814</v>
      </c>
      <c r="Z9" s="93">
        <f>旧栃木市２・税!Z9+旧岩舟町・税!Z9</f>
        <v>9714574</v>
      </c>
      <c r="AA9" s="16">
        <v>9921138</v>
      </c>
      <c r="AB9" s="16">
        <v>9614461</v>
      </c>
      <c r="AC9" s="16">
        <v>9864573</v>
      </c>
      <c r="AD9" s="16">
        <v>10088356</v>
      </c>
      <c r="AE9" s="16">
        <v>10064071</v>
      </c>
      <c r="AF9" s="16">
        <v>10342758</v>
      </c>
    </row>
    <row r="10" spans="1:32" ht="18" customHeight="1" x14ac:dyDescent="0.15">
      <c r="A10" s="14" t="s">
        <v>46</v>
      </c>
      <c r="B10" s="16"/>
      <c r="C10" s="16"/>
      <c r="D10" s="93">
        <f>旧栃木市２・税!D10+旧岩舟町・税!D10</f>
        <v>7696373</v>
      </c>
      <c r="E10" s="93">
        <f>旧栃木市２・税!E10+旧岩舟町・税!E10</f>
        <v>8410819</v>
      </c>
      <c r="F10" s="93">
        <f>旧栃木市２・税!F10+旧岩舟町・税!F10</f>
        <v>8806675</v>
      </c>
      <c r="G10" s="93">
        <f>旧栃木市２・税!G10+旧岩舟町・税!G10</f>
        <v>9469082</v>
      </c>
      <c r="H10" s="93">
        <f>旧栃木市２・税!H10+旧岩舟町・税!H10</f>
        <v>9581599</v>
      </c>
      <c r="I10" s="93">
        <f>旧栃木市２・税!I10+旧岩舟町・税!I10</f>
        <v>10346249</v>
      </c>
      <c r="J10" s="93">
        <f>旧栃木市２・税!J10+旧岩舟町・税!J10</f>
        <v>10275208</v>
      </c>
      <c r="K10" s="93">
        <f>旧栃木市２・税!K10+旧岩舟町・税!K10</f>
        <v>10719125</v>
      </c>
      <c r="L10" s="93">
        <f>旧栃木市２・税!L10+旧岩舟町・税!L10</f>
        <v>11205920</v>
      </c>
      <c r="M10" s="93">
        <f>旧栃木市２・税!M10+旧岩舟町・税!M10</f>
        <v>10835346</v>
      </c>
      <c r="N10" s="93">
        <f>旧栃木市２・税!N10+旧岩舟町・税!N10</f>
        <v>11195219</v>
      </c>
      <c r="O10" s="93">
        <f>旧栃木市２・税!O10+旧岩舟町・税!O10</f>
        <v>11305708</v>
      </c>
      <c r="P10" s="93">
        <f>旧栃木市２・税!P10+旧岩舟町・税!P10</f>
        <v>11037212</v>
      </c>
      <c r="Q10" s="93">
        <f>旧栃木市２・税!Q10+旧岩舟町・税!Q10</f>
        <v>10947521</v>
      </c>
      <c r="R10" s="93">
        <f>旧栃木市２・税!R10+旧岩舟町・税!R10</f>
        <v>10830296</v>
      </c>
      <c r="S10" s="93">
        <f>旧栃木市２・税!S10+旧岩舟町・税!S10</f>
        <v>10177173</v>
      </c>
      <c r="T10" s="93">
        <f>旧栃木市２・税!T10+旧岩舟町・税!T10</f>
        <v>10275996</v>
      </c>
      <c r="U10" s="93">
        <f>旧栃木市２・税!U10+旧岩舟町・税!U10</f>
        <v>10433739</v>
      </c>
      <c r="V10" s="93">
        <f>旧栃木市２・税!V10+旧岩舟町・税!V10</f>
        <v>10243502</v>
      </c>
      <c r="W10" s="93">
        <f>旧栃木市２・税!W10+旧岩舟町・税!W10</f>
        <v>10229747</v>
      </c>
      <c r="X10" s="93">
        <f>旧栃木市２・税!X10+旧岩舟町・税!X10</f>
        <v>10158828</v>
      </c>
      <c r="Y10" s="93">
        <f>旧栃木市２・税!Y10+旧岩舟町・税!Y10</f>
        <v>9558703</v>
      </c>
      <c r="Z10" s="93">
        <f>旧栃木市２・税!Z10+旧岩舟町・税!Z10</f>
        <v>9486288</v>
      </c>
      <c r="AA10" s="16">
        <v>9699078</v>
      </c>
      <c r="AB10" s="16">
        <v>9341061</v>
      </c>
      <c r="AC10" s="16">
        <v>9598925</v>
      </c>
      <c r="AD10" s="16">
        <v>9829606</v>
      </c>
      <c r="AE10" s="16">
        <v>9812385</v>
      </c>
      <c r="AF10" s="16">
        <v>10097423</v>
      </c>
    </row>
    <row r="11" spans="1:32" ht="18" customHeight="1" x14ac:dyDescent="0.15">
      <c r="A11" s="14" t="s">
        <v>47</v>
      </c>
      <c r="B11" s="16"/>
      <c r="C11" s="16"/>
      <c r="D11" s="93">
        <f>旧栃木市２・税!D11+旧岩舟町・税!D11</f>
        <v>175577</v>
      </c>
      <c r="E11" s="93">
        <f>旧栃木市２・税!E11+旧岩舟町・税!E11</f>
        <v>180567</v>
      </c>
      <c r="F11" s="93">
        <f>旧栃木市２・税!F11+旧岩舟町・税!F11</f>
        <v>182926</v>
      </c>
      <c r="G11" s="93">
        <f>旧栃木市２・税!G11+旧岩舟町・税!G11</f>
        <v>186633</v>
      </c>
      <c r="H11" s="93">
        <f>旧栃木市２・税!H11+旧岩舟町・税!H11</f>
        <v>188905</v>
      </c>
      <c r="I11" s="93">
        <f>旧栃木市２・税!I11+旧岩舟町・税!I11</f>
        <v>193319</v>
      </c>
      <c r="J11" s="93">
        <f>旧栃木市２・税!J11+旧岩舟町・税!J11</f>
        <v>196920</v>
      </c>
      <c r="K11" s="93">
        <f>旧栃木市２・税!K11+旧岩舟町・税!K11</f>
        <v>199408</v>
      </c>
      <c r="L11" s="93">
        <f>旧栃木市２・税!L11+旧岩舟町・税!L11</f>
        <v>203998</v>
      </c>
      <c r="M11" s="93">
        <f>旧栃木市２・税!M11+旧岩舟町・税!M11</f>
        <v>211544</v>
      </c>
      <c r="N11" s="93">
        <f>旧栃木市２・税!N11+旧岩舟町・税!N11</f>
        <v>219022</v>
      </c>
      <c r="O11" s="93">
        <f>旧栃木市２・税!O11+旧岩舟町・税!O11</f>
        <v>227495</v>
      </c>
      <c r="P11" s="93">
        <f>旧栃木市２・税!P11+旧岩舟町・税!P11</f>
        <v>234829</v>
      </c>
      <c r="Q11" s="93">
        <f>旧栃木市２・税!Q11+旧岩舟町・税!Q11</f>
        <v>243926</v>
      </c>
      <c r="R11" s="93">
        <f>旧栃木市２・税!R11+旧岩舟町・税!R11</f>
        <v>252752</v>
      </c>
      <c r="S11" s="93">
        <f>旧栃木市２・税!S11+旧岩舟町・税!S11</f>
        <v>261100</v>
      </c>
      <c r="T11" s="93">
        <f>旧栃木市２・税!T11+旧岩舟町・税!T11</f>
        <v>272071</v>
      </c>
      <c r="U11" s="93">
        <f>旧栃木市２・税!U11+旧岩舟町・税!U11</f>
        <v>280394</v>
      </c>
      <c r="V11" s="93">
        <f>旧栃木市２・税!V11+旧岩舟町・税!V11</f>
        <v>288002</v>
      </c>
      <c r="W11" s="93">
        <f>旧栃木市２・税!W11+旧岩舟町・税!W11</f>
        <v>292183</v>
      </c>
      <c r="X11" s="93">
        <f>旧栃木市２・税!X11+旧岩舟町・税!X11</f>
        <v>296877</v>
      </c>
      <c r="Y11" s="93">
        <f>旧栃木市２・税!Y11+旧岩舟町・税!Y11</f>
        <v>302565</v>
      </c>
      <c r="Z11" s="93">
        <f>旧栃木市２・税!Z11+旧岩舟町・税!Z11</f>
        <v>309324</v>
      </c>
      <c r="AA11" s="16">
        <v>319884</v>
      </c>
      <c r="AB11" s="16">
        <v>328433</v>
      </c>
      <c r="AC11" s="16">
        <v>391964</v>
      </c>
      <c r="AD11" s="16">
        <v>411343</v>
      </c>
      <c r="AE11" s="16">
        <v>429424</v>
      </c>
      <c r="AF11" s="16">
        <v>444051</v>
      </c>
    </row>
    <row r="12" spans="1:32" ht="18" customHeight="1" x14ac:dyDescent="0.15">
      <c r="A12" s="14" t="s">
        <v>48</v>
      </c>
      <c r="B12" s="16"/>
      <c r="C12" s="16"/>
      <c r="D12" s="93">
        <f>旧栃木市２・税!D12+旧岩舟町・税!D12</f>
        <v>904412</v>
      </c>
      <c r="E12" s="93">
        <f>旧栃木市２・税!E12+旧岩舟町・税!E12</f>
        <v>912193</v>
      </c>
      <c r="F12" s="93">
        <f>旧栃木市２・税!F12+旧岩舟町・税!F12</f>
        <v>941551</v>
      </c>
      <c r="G12" s="93">
        <f>旧栃木市２・税!G12+旧岩舟町・税!G12</f>
        <v>977065</v>
      </c>
      <c r="H12" s="93">
        <f>旧栃木市２・税!H12+旧岩舟町・税!H12</f>
        <v>1061466</v>
      </c>
      <c r="I12" s="93">
        <f>旧栃木市２・税!I12+旧岩舟町・税!I12</f>
        <v>1067518</v>
      </c>
      <c r="J12" s="93">
        <f>旧栃木市２・税!J12+旧岩舟町・税!J12</f>
        <v>1225188</v>
      </c>
      <c r="K12" s="93">
        <f>旧栃木市２・税!K12+旧岩舟町・税!K12</f>
        <v>1289916</v>
      </c>
      <c r="L12" s="93">
        <f>旧栃木市２・税!L12+旧岩舟町・税!L12</f>
        <v>1132757</v>
      </c>
      <c r="M12" s="93">
        <f>旧栃木市２・税!M12+旧岩舟町・税!M12</f>
        <v>1058601</v>
      </c>
      <c r="N12" s="93">
        <f>旧栃木市２・税!N12+旧岩舟町・税!N12</f>
        <v>1038560</v>
      </c>
      <c r="O12" s="93">
        <f>旧栃木市２・税!O12+旧岩舟町・税!O12</f>
        <v>1003952</v>
      </c>
      <c r="P12" s="93">
        <f>旧栃木市２・税!P12+旧岩舟町・税!P12</f>
        <v>992473</v>
      </c>
      <c r="Q12" s="93">
        <f>旧栃木市２・税!Q12+旧岩舟町・税!Q12</f>
        <v>1014101</v>
      </c>
      <c r="R12" s="93">
        <f>旧栃木市２・税!R12+旧岩舟町・税!R12</f>
        <v>978047</v>
      </c>
      <c r="S12" s="93">
        <f>旧栃木市２・税!S12+旧岩舟町・税!S12</f>
        <v>1009463</v>
      </c>
      <c r="T12" s="93">
        <f>旧栃木市２・税!T12+旧岩舟町・税!T12</f>
        <v>1015026</v>
      </c>
      <c r="U12" s="93">
        <f>旧栃木市２・税!U12+旧岩舟町・税!U12</f>
        <v>962337</v>
      </c>
      <c r="V12" s="93">
        <f>旧栃木市２・税!V12+旧岩舟町・税!V12</f>
        <v>906242</v>
      </c>
      <c r="W12" s="93">
        <f>旧栃木市２・税!W12+旧岩舟町・税!W12</f>
        <v>931118</v>
      </c>
      <c r="X12" s="93">
        <f>旧栃木市２・税!X12+旧岩舟町・税!X12</f>
        <v>1092729</v>
      </c>
      <c r="Y12" s="93">
        <f>旧栃木市２・税!Y12+旧岩舟町・税!Y12</f>
        <v>1092710</v>
      </c>
      <c r="Z12" s="93">
        <f>旧栃木市２・税!Z12+旧岩舟町・税!Z12</f>
        <v>1211809</v>
      </c>
      <c r="AA12" s="16">
        <v>1197986</v>
      </c>
      <c r="AB12" s="16">
        <v>1194364</v>
      </c>
      <c r="AC12" s="16">
        <v>1158954</v>
      </c>
      <c r="AD12" s="16">
        <v>1089219</v>
      </c>
      <c r="AE12" s="16">
        <v>1067644</v>
      </c>
      <c r="AF12" s="16">
        <v>1088883</v>
      </c>
    </row>
    <row r="13" spans="1:32" ht="18" customHeight="1" x14ac:dyDescent="0.15">
      <c r="A13" s="14" t="s">
        <v>49</v>
      </c>
      <c r="B13" s="16"/>
      <c r="C13" s="16"/>
      <c r="D13" s="93">
        <f>旧栃木市２・税!D13+旧岩舟町・税!D13</f>
        <v>6981</v>
      </c>
      <c r="E13" s="93">
        <f>旧栃木市２・税!E13+旧岩舟町・税!E13</f>
        <v>6376</v>
      </c>
      <c r="F13" s="93">
        <f>旧栃木市２・税!F13+旧岩舟町・税!F13</f>
        <v>6353</v>
      </c>
      <c r="G13" s="93">
        <f>旧栃木市２・税!G13+旧岩舟町・税!G13</f>
        <v>5011</v>
      </c>
      <c r="H13" s="93">
        <f>旧栃木市２・税!H13+旧岩舟町・税!H13</f>
        <v>4464</v>
      </c>
      <c r="I13" s="93">
        <f>旧栃木市２・税!I13+旧岩舟町・税!I13</f>
        <v>4322</v>
      </c>
      <c r="J13" s="93">
        <f>旧栃木市２・税!J13+旧岩舟町・税!J13</f>
        <v>4258</v>
      </c>
      <c r="K13" s="93">
        <f>旧栃木市２・税!K13+旧岩舟町・税!K13</f>
        <v>4203</v>
      </c>
      <c r="L13" s="93">
        <f>旧栃木市２・税!L13+旧岩舟町・税!L13</f>
        <v>4735</v>
      </c>
      <c r="M13" s="93">
        <f>旧栃木市２・税!M13+旧岩舟町・税!M13</f>
        <v>4413</v>
      </c>
      <c r="N13" s="93">
        <f>旧栃木市２・税!N13+旧岩舟町・税!N13</f>
        <v>3913</v>
      </c>
      <c r="O13" s="93">
        <f>旧栃木市２・税!O13+旧岩舟町・税!O13</f>
        <v>4207</v>
      </c>
      <c r="P13" s="93">
        <f>旧栃木市２・税!P13+旧岩舟町・税!P13</f>
        <v>4563</v>
      </c>
      <c r="Q13" s="93">
        <f>旧栃木市２・税!Q13+旧岩舟町・税!Q13</f>
        <v>4809</v>
      </c>
      <c r="R13" s="93">
        <f>旧栃木市２・税!R13+旧岩舟町・税!R13</f>
        <v>4625</v>
      </c>
      <c r="S13" s="93">
        <f>旧栃木市２・税!S13+旧岩舟町・税!S13</f>
        <v>4679</v>
      </c>
      <c r="T13" s="93">
        <f>旧栃木市２・税!T13+旧岩舟町・税!T13</f>
        <v>4597</v>
      </c>
      <c r="U13" s="93">
        <f>旧栃木市２・税!U13+旧岩舟町・税!U13</f>
        <v>3996</v>
      </c>
      <c r="V13" s="93">
        <f>旧栃木市２・税!V13+旧岩舟町・税!V13</f>
        <v>3473</v>
      </c>
      <c r="W13" s="93">
        <f>旧栃木市２・税!W13+旧岩舟町・税!W13</f>
        <v>3710</v>
      </c>
      <c r="X13" s="93">
        <f>旧栃木市２・税!X13+旧岩舟町・税!X13</f>
        <v>3360</v>
      </c>
      <c r="Y13" s="93">
        <f>旧栃木市２・税!Y13+旧岩舟町・税!Y13</f>
        <v>3287</v>
      </c>
      <c r="Z13" s="93">
        <f>旧栃木市２・税!Z13+旧岩舟町・税!Z13</f>
        <v>3279</v>
      </c>
      <c r="AA13" s="16">
        <v>3605</v>
      </c>
      <c r="AB13" s="16">
        <v>3030</v>
      </c>
      <c r="AC13" s="16">
        <v>3009</v>
      </c>
      <c r="AD13" s="16">
        <v>3142</v>
      </c>
      <c r="AE13" s="16">
        <v>3221</v>
      </c>
      <c r="AF13" s="16">
        <v>2944</v>
      </c>
    </row>
    <row r="14" spans="1:32" ht="18" customHeight="1" x14ac:dyDescent="0.15">
      <c r="A14" s="14" t="s">
        <v>50</v>
      </c>
      <c r="B14" s="16"/>
      <c r="C14" s="16"/>
      <c r="D14" s="93">
        <f>旧栃木市２・税!D14+旧岩舟町・税!D14</f>
        <v>344065</v>
      </c>
      <c r="E14" s="93">
        <f>旧栃木市２・税!E14+旧岩舟町・税!E14</f>
        <v>325378</v>
      </c>
      <c r="F14" s="93">
        <f>旧栃木市２・税!F14+旧岩舟町・税!F14</f>
        <v>326641</v>
      </c>
      <c r="G14" s="93">
        <f>旧栃木市２・税!G14+旧岩舟町・税!G14</f>
        <v>292251</v>
      </c>
      <c r="H14" s="93">
        <f>旧栃木市２・税!H14+旧岩舟町・税!H14</f>
        <v>256587</v>
      </c>
      <c r="I14" s="93">
        <f>旧栃木市２・税!I14+旧岩舟町・税!I14</f>
        <v>232567</v>
      </c>
      <c r="J14" s="93">
        <f>旧栃木市２・税!J14+旧岩舟町・税!J14</f>
        <v>184858</v>
      </c>
      <c r="K14" s="93">
        <f>旧栃木市２・税!K14+旧岩舟町・税!K14</f>
        <v>85356</v>
      </c>
      <c r="L14" s="93">
        <f>旧栃木市２・税!L14+旧岩舟町・税!L14</f>
        <v>68145</v>
      </c>
      <c r="M14" s="93">
        <f>旧栃木市２・税!M14+旧岩舟町・税!M14</f>
        <v>68174</v>
      </c>
      <c r="N14" s="93">
        <f>旧栃木市２・税!N14+旧岩舟町・税!N14</f>
        <v>49246</v>
      </c>
      <c r="O14" s="93">
        <f>旧栃木市２・税!O14+旧岩舟町・税!O14</f>
        <v>34380</v>
      </c>
      <c r="P14" s="93">
        <f>旧栃木市２・税!P14+旧岩舟町・税!P14</f>
        <v>250</v>
      </c>
      <c r="Q14" s="93">
        <f>旧栃木市２・税!Q14+旧岩舟町・税!Q14</f>
        <v>192</v>
      </c>
      <c r="R14" s="93">
        <f>旧栃木市２・税!R14+旧岩舟町・税!R14</f>
        <v>272</v>
      </c>
      <c r="S14" s="93">
        <f>旧栃木市２・税!S14+旧岩舟町・税!S14</f>
        <v>252</v>
      </c>
      <c r="T14" s="93">
        <f>旧栃木市２・税!T14+旧岩舟町・税!T14</f>
        <v>6661</v>
      </c>
      <c r="U14" s="93">
        <f>旧栃木市２・税!U14+旧岩舟町・税!U14</f>
        <v>121</v>
      </c>
      <c r="V14" s="93">
        <f>旧栃木市２・税!V14+旧岩舟町・税!V14</f>
        <v>121</v>
      </c>
      <c r="W14" s="93">
        <f>旧栃木市２・税!W14+旧岩舟町・税!W14</f>
        <v>121</v>
      </c>
      <c r="X14" s="93">
        <f>旧栃木市２・税!X14+旧岩舟町・税!X14</f>
        <v>156365</v>
      </c>
      <c r="Y14" s="93">
        <f>旧栃木市２・税!Y14+旧岩舟町・税!Y14</f>
        <v>120</v>
      </c>
      <c r="Z14" s="93">
        <f>旧栃木市２・税!Z14+旧岩舟町・税!Z14</f>
        <v>100</v>
      </c>
      <c r="AA14" s="16">
        <v>50</v>
      </c>
      <c r="AB14" s="16">
        <f>旧栃木市２・税!AB14+旧岩舟町・税!AB14</f>
        <v>0</v>
      </c>
      <c r="AC14" s="16">
        <v>0</v>
      </c>
      <c r="AD14" s="16">
        <v>10</v>
      </c>
      <c r="AE14" s="16">
        <v>120</v>
      </c>
      <c r="AF14" s="16">
        <v>120</v>
      </c>
    </row>
    <row r="15" spans="1:32" ht="18" customHeight="1" x14ac:dyDescent="0.15">
      <c r="A15" s="14" t="s">
        <v>51</v>
      </c>
      <c r="B15" s="16"/>
      <c r="C15" s="16"/>
      <c r="D15" s="93">
        <f>旧栃木市２・税!D15+旧岩舟町・税!D15</f>
        <v>0</v>
      </c>
      <c r="E15" s="93">
        <f>旧栃木市２・税!E15+旧岩舟町・税!E15</f>
        <v>0</v>
      </c>
      <c r="F15" s="93">
        <f>旧栃木市２・税!F15+旧岩舟町・税!F15</f>
        <v>0</v>
      </c>
      <c r="G15" s="93">
        <f>旧栃木市２・税!G15+旧岩舟町・税!G15</f>
        <v>0</v>
      </c>
      <c r="H15" s="93">
        <f>旧栃木市２・税!H15+旧岩舟町・税!H15</f>
        <v>0</v>
      </c>
      <c r="I15" s="93">
        <f>旧栃木市２・税!I15+旧岩舟町・税!I15</f>
        <v>0</v>
      </c>
      <c r="J15" s="93">
        <f>旧栃木市２・税!J15+旧岩舟町・税!J15</f>
        <v>0</v>
      </c>
      <c r="K15" s="93">
        <f>旧栃木市２・税!K15+旧岩舟町・税!K15</f>
        <v>0</v>
      </c>
      <c r="L15" s="93">
        <f>旧栃木市２・税!L15+旧岩舟町・税!L15</f>
        <v>0</v>
      </c>
      <c r="M15" s="93">
        <f>旧栃木市２・税!M15+旧岩舟町・税!M15</f>
        <v>0</v>
      </c>
      <c r="N15" s="93">
        <f>旧栃木市２・税!N15+旧岩舟町・税!N15</f>
        <v>0</v>
      </c>
      <c r="O15" s="93">
        <f>旧栃木市２・税!O15+旧岩舟町・税!O15</f>
        <v>1</v>
      </c>
      <c r="P15" s="93">
        <f>旧栃木市２・税!P15+旧岩舟町・税!P15</f>
        <v>1</v>
      </c>
      <c r="Q15" s="93">
        <f>旧栃木市２・税!Q15+旧岩舟町・税!Q15</f>
        <v>3</v>
      </c>
      <c r="R15" s="93">
        <f>旧栃木市２・税!R15+旧岩舟町・税!R15</f>
        <v>3</v>
      </c>
      <c r="S15" s="93">
        <f>旧栃木市２・税!S15+旧岩舟町・税!S15</f>
        <v>3</v>
      </c>
      <c r="T15" s="93">
        <f>旧栃木市２・税!T15+旧岩舟町・税!T15</f>
        <v>3</v>
      </c>
      <c r="U15" s="93">
        <f>旧栃木市２・税!U15+旧岩舟町・税!U15</f>
        <v>3</v>
      </c>
      <c r="V15" s="93">
        <f>旧栃木市２・税!V15+旧岩舟町・税!V15</f>
        <v>2</v>
      </c>
      <c r="W15" s="93">
        <f>旧栃木市２・税!W15+旧岩舟町・税!W15</f>
        <v>2</v>
      </c>
      <c r="X15" s="93">
        <f>旧栃木市２・税!X15+旧岩舟町・税!X15</f>
        <v>0</v>
      </c>
      <c r="Y15" s="93">
        <f>旧栃木市２・税!Y15+旧岩舟町・税!Y15</f>
        <v>0</v>
      </c>
      <c r="Z15" s="93">
        <f>旧栃木市２・税!Z15+旧岩舟町・税!Z15</f>
        <v>0</v>
      </c>
      <c r="AA15" s="16">
        <f>旧栃木市２・税!AA15+旧岩舟町・税!AA15</f>
        <v>0</v>
      </c>
      <c r="AB15" s="16">
        <f>旧栃木市２・税!AB15+旧岩舟町・税!AB15</f>
        <v>0</v>
      </c>
      <c r="AC15" s="16">
        <v>0</v>
      </c>
      <c r="AD15" s="16">
        <v>0</v>
      </c>
      <c r="AE15" s="16">
        <v>0</v>
      </c>
      <c r="AF15" s="16">
        <v>0</v>
      </c>
    </row>
    <row r="16" spans="1:32" ht="18" customHeight="1" x14ac:dyDescent="0.15">
      <c r="A16" s="14" t="s">
        <v>52</v>
      </c>
      <c r="B16" s="16"/>
      <c r="C16" s="16"/>
      <c r="D16" s="93">
        <f>旧栃木市２・税!D16+旧岩舟町・税!D16</f>
        <v>0</v>
      </c>
      <c r="E16" s="93">
        <f>旧栃木市２・税!E16+旧岩舟町・税!E16</f>
        <v>0</v>
      </c>
      <c r="F16" s="93">
        <f>旧栃木市２・税!F16+旧岩舟町・税!F16</f>
        <v>0</v>
      </c>
      <c r="G16" s="93">
        <f>旧栃木市２・税!G16+旧岩舟町・税!G16</f>
        <v>0</v>
      </c>
      <c r="H16" s="93">
        <f>旧栃木市２・税!H16+旧岩舟町・税!H16</f>
        <v>0</v>
      </c>
      <c r="I16" s="93">
        <f>旧栃木市２・税!I16+旧岩舟町・税!I16</f>
        <v>0</v>
      </c>
      <c r="J16" s="93">
        <f>旧栃木市２・税!J16+旧岩舟町・税!J16</f>
        <v>0</v>
      </c>
      <c r="K16" s="93">
        <f>旧栃木市２・税!K16+旧岩舟町・税!K16</f>
        <v>0</v>
      </c>
      <c r="L16" s="93">
        <f>旧栃木市２・税!L16+旧岩舟町・税!L16</f>
        <v>0</v>
      </c>
      <c r="M16" s="93">
        <f>旧栃木市２・税!M16+旧岩舟町・税!M16</f>
        <v>0</v>
      </c>
      <c r="N16" s="93">
        <f>旧栃木市２・税!N16+旧岩舟町・税!N16</f>
        <v>0</v>
      </c>
      <c r="O16" s="93">
        <f>旧栃木市２・税!O16+旧岩舟町・税!O16</f>
        <v>1</v>
      </c>
      <c r="P16" s="93">
        <f>旧栃木市２・税!P16+旧岩舟町・税!P16</f>
        <v>1</v>
      </c>
      <c r="Q16" s="93">
        <f>旧栃木市２・税!Q16+旧岩舟町・税!Q16</f>
        <v>3</v>
      </c>
      <c r="R16" s="93">
        <f>旧栃木市２・税!R16+旧岩舟町・税!R16</f>
        <v>3</v>
      </c>
      <c r="S16" s="93">
        <f>旧栃木市２・税!S16+旧岩舟町・税!S16</f>
        <v>3</v>
      </c>
      <c r="T16" s="93">
        <f>旧栃木市２・税!T16+旧岩舟町・税!T16</f>
        <v>3</v>
      </c>
      <c r="U16" s="93">
        <f>旧栃木市２・税!U16+旧岩舟町・税!U16</f>
        <v>3</v>
      </c>
      <c r="V16" s="93">
        <f>旧栃木市２・税!V16+旧岩舟町・税!V16</f>
        <v>2</v>
      </c>
      <c r="W16" s="93">
        <f>旧栃木市２・税!W16+旧岩舟町・税!W16</f>
        <v>2</v>
      </c>
      <c r="X16" s="93">
        <f>旧栃木市２・税!X16+旧岩舟町・税!X16</f>
        <v>0</v>
      </c>
      <c r="Y16" s="93">
        <f>旧栃木市２・税!Y16+旧岩舟町・税!Y16</f>
        <v>0</v>
      </c>
      <c r="Z16" s="93">
        <f>旧栃木市２・税!Z16+旧岩舟町・税!Z16</f>
        <v>0</v>
      </c>
      <c r="AA16" s="16">
        <f>旧栃木市２・税!AA16+旧岩舟町・税!AA16</f>
        <v>0</v>
      </c>
      <c r="AB16" s="16">
        <f>旧栃木市２・税!AB16+旧岩舟町・税!AB16</f>
        <v>0</v>
      </c>
      <c r="AC16" s="16">
        <v>0</v>
      </c>
      <c r="AD16" s="16">
        <v>0</v>
      </c>
      <c r="AE16" s="16">
        <v>0</v>
      </c>
      <c r="AF16" s="16">
        <v>0</v>
      </c>
    </row>
    <row r="17" spans="1:32" ht="18" customHeight="1" x14ac:dyDescent="0.15">
      <c r="A17" s="14" t="s">
        <v>53</v>
      </c>
      <c r="B17" s="17"/>
      <c r="C17" s="17"/>
      <c r="D17" s="93">
        <f>旧栃木市２・税!D17+旧岩舟町・税!D17</f>
        <v>876588</v>
      </c>
      <c r="E17" s="93">
        <f>旧栃木市２・税!E17+旧岩舟町・税!E17</f>
        <v>935243</v>
      </c>
      <c r="F17" s="93">
        <f>旧栃木市２・税!F17+旧岩舟町・税!F17</f>
        <v>980171</v>
      </c>
      <c r="G17" s="93">
        <f>旧栃木市２・税!G17+旧岩舟町・税!G17</f>
        <v>1000761</v>
      </c>
      <c r="H17" s="93">
        <f>旧栃木市２・税!H17+旧岩舟町・税!H17</f>
        <v>1050262</v>
      </c>
      <c r="I17" s="93">
        <f>旧栃木市２・税!I17+旧岩舟町・税!I17</f>
        <v>1086545</v>
      </c>
      <c r="J17" s="93">
        <f>旧栃木市２・税!J17+旧岩舟町・税!J17</f>
        <v>1075180</v>
      </c>
      <c r="K17" s="93">
        <f>旧栃木市２・税!K17+旧岩舟町・税!K17</f>
        <v>1110043</v>
      </c>
      <c r="L17" s="93">
        <f>旧栃木市２・税!L17+旧岩舟町・税!L17</f>
        <v>1137824</v>
      </c>
      <c r="M17" s="93">
        <f>旧栃木市２・税!M17+旧岩舟町・税!M17</f>
        <v>1107491</v>
      </c>
      <c r="N17" s="93">
        <f>旧栃木市２・税!N17+旧岩舟町・税!N17</f>
        <v>1136852</v>
      </c>
      <c r="O17" s="93">
        <f>旧栃木市２・税!O17+旧岩舟町・税!O17</f>
        <v>1144970</v>
      </c>
      <c r="P17" s="93">
        <f>旧栃木市２・税!P17+旧岩舟町・税!P17</f>
        <v>1095170</v>
      </c>
      <c r="Q17" s="93">
        <f>旧栃木市２・税!Q17+旧岩舟町・税!Q17</f>
        <v>1086821</v>
      </c>
      <c r="R17" s="93">
        <f>旧栃木市２・税!R17+旧岩舟町・税!R17</f>
        <v>1071326</v>
      </c>
      <c r="S17" s="93">
        <f>旧栃木市２・税!S17+旧岩舟町・税!S17</f>
        <v>993349</v>
      </c>
      <c r="T17" s="93">
        <f>旧栃木市２・税!T17+旧岩舟町・税!T17</f>
        <v>1018230</v>
      </c>
      <c r="U17" s="93">
        <f>旧栃木市２・税!U17+旧岩舟町・税!U17</f>
        <v>1014726</v>
      </c>
      <c r="V17" s="93">
        <f>旧栃木市２・税!V17+旧岩舟町・税!V17</f>
        <v>983440</v>
      </c>
      <c r="W17" s="93">
        <f>旧栃木市２・税!W17+旧岩舟町・税!W17</f>
        <v>979743</v>
      </c>
      <c r="X17" s="93">
        <f>旧栃木市２・税!X17+旧岩舟町・税!X17</f>
        <v>967859</v>
      </c>
      <c r="Y17" s="93">
        <f>旧栃木市２・税!Y17+旧岩舟町・税!Y17</f>
        <v>889718</v>
      </c>
      <c r="Z17" s="93">
        <f>旧栃木市２・税!Z17+旧岩舟町・税!Z17</f>
        <v>877406</v>
      </c>
      <c r="AA17" s="16">
        <f>SUM(AA18:AA21)</f>
        <v>877491</v>
      </c>
      <c r="AB17" s="16">
        <f>SUM(AB18:AB21)</f>
        <v>362653</v>
      </c>
      <c r="AC17" s="16">
        <v>563805</v>
      </c>
      <c r="AD17" s="16">
        <f>SUM(AD18:AD21)</f>
        <v>756330</v>
      </c>
      <c r="AE17" s="16">
        <f>SUM(AE18:AE21)</f>
        <v>776273</v>
      </c>
      <c r="AF17" s="16">
        <f>SUM(AF18:AF21)</f>
        <v>792914</v>
      </c>
    </row>
    <row r="18" spans="1:32" ht="18" customHeight="1" x14ac:dyDescent="0.15">
      <c r="A18" s="14" t="s">
        <v>54</v>
      </c>
      <c r="B18" s="17"/>
      <c r="C18" s="17"/>
      <c r="D18" s="93">
        <f>旧栃木市２・税!D18+旧岩舟町・税!D18</f>
        <v>0</v>
      </c>
      <c r="E18" s="93">
        <f>旧栃木市２・税!E18+旧岩舟町・税!E18</f>
        <v>0</v>
      </c>
      <c r="F18" s="93">
        <f>旧栃木市２・税!F18+旧岩舟町・税!F18</f>
        <v>0</v>
      </c>
      <c r="G18" s="93">
        <f>旧栃木市２・税!G18+旧岩舟町・税!G18</f>
        <v>0</v>
      </c>
      <c r="H18" s="93">
        <f>旧栃木市２・税!H18+旧岩舟町・税!H18</f>
        <v>0</v>
      </c>
      <c r="I18" s="93">
        <f>旧栃木市２・税!I18+旧岩舟町・税!I18</f>
        <v>1505</v>
      </c>
      <c r="J18" s="93">
        <f>旧栃木市２・税!J18+旧岩舟町・税!J18</f>
        <v>1916</v>
      </c>
      <c r="K18" s="93">
        <f>旧栃木市２・税!K18+旧岩舟町・税!K18</f>
        <v>1616</v>
      </c>
      <c r="L18" s="93">
        <f>旧栃木市２・税!L18+旧岩舟町・税!L18</f>
        <v>1622</v>
      </c>
      <c r="M18" s="93">
        <f>旧栃木市２・税!M18+旧岩舟町・税!M18</f>
        <v>1603</v>
      </c>
      <c r="N18" s="93">
        <f>旧栃木市２・税!N18+旧岩舟町・税!N18</f>
        <v>2727</v>
      </c>
      <c r="O18" s="93">
        <f>旧栃木市２・税!O18+旧岩舟町・税!O18</f>
        <v>2602</v>
      </c>
      <c r="P18" s="93">
        <f>旧栃木市２・税!P18+旧岩舟町・税!P18</f>
        <v>2503</v>
      </c>
      <c r="Q18" s="93">
        <f>旧栃木市２・税!Q18+旧岩舟町・税!Q18</f>
        <v>2197</v>
      </c>
      <c r="R18" s="93">
        <f>旧栃木市２・税!R18+旧岩舟町・税!R18</f>
        <v>2147</v>
      </c>
      <c r="S18" s="93">
        <f>旧栃木市２・税!S18+旧岩舟町・税!S18</f>
        <v>302</v>
      </c>
      <c r="T18" s="93">
        <f>旧栃木市２・税!T18+旧岩舟町・税!T18</f>
        <v>22998</v>
      </c>
      <c r="U18" s="93">
        <f>旧栃木市２・税!U18+旧岩舟町・税!U18</f>
        <v>14581</v>
      </c>
      <c r="V18" s="93">
        <f>旧栃木市２・税!V18+旧岩舟町・税!V18</f>
        <v>13536</v>
      </c>
      <c r="W18" s="93">
        <f>旧栃木市２・税!W18+旧岩舟町・税!W18</f>
        <v>13054</v>
      </c>
      <c r="X18" s="93">
        <f>旧栃木市２・税!X18+旧岩舟町・税!X18</f>
        <v>12674</v>
      </c>
      <c r="Y18" s="93">
        <f>旧栃木市２・税!Y18+旧岩舟町・税!Y18</f>
        <v>12966</v>
      </c>
      <c r="Z18" s="93">
        <f>旧栃木市２・税!Z18+旧岩舟町・税!Z18</f>
        <v>12851</v>
      </c>
      <c r="AA18" s="16">
        <v>12595</v>
      </c>
      <c r="AB18" s="16">
        <v>12861</v>
      </c>
      <c r="AC18" s="16">
        <v>12054</v>
      </c>
      <c r="AD18" s="16">
        <v>13040</v>
      </c>
      <c r="AE18" s="16">
        <v>16002</v>
      </c>
      <c r="AF18" s="16">
        <v>19669</v>
      </c>
    </row>
    <row r="19" spans="1:32" ht="18" customHeight="1" x14ac:dyDescent="0.15">
      <c r="A19" s="14" t="s">
        <v>55</v>
      </c>
      <c r="B19" s="16"/>
      <c r="C19" s="16"/>
      <c r="D19" s="93">
        <f>旧栃木市２・税!D19+旧岩舟町・税!D19</f>
        <v>0</v>
      </c>
      <c r="E19" s="93">
        <f>旧栃木市２・税!E19+旧岩舟町・税!E19</f>
        <v>0</v>
      </c>
      <c r="F19" s="93">
        <f>旧栃木市２・税!F19+旧岩舟町・税!F19</f>
        <v>0</v>
      </c>
      <c r="G19" s="93">
        <f>旧栃木市２・税!G19+旧岩舟町・税!G19</f>
        <v>0</v>
      </c>
      <c r="H19" s="93">
        <f>旧栃木市２・税!H19+旧岩舟町・税!H19</f>
        <v>0</v>
      </c>
      <c r="I19" s="93">
        <f>旧栃木市２・税!I19+旧岩舟町・税!I19</f>
        <v>0</v>
      </c>
      <c r="J19" s="93">
        <f>旧栃木市２・税!J19+旧岩舟町・税!J19</f>
        <v>0</v>
      </c>
      <c r="K19" s="93">
        <f>旧栃木市２・税!K19+旧岩舟町・税!K19</f>
        <v>0</v>
      </c>
      <c r="L19" s="93">
        <f>旧栃木市２・税!L19+旧岩舟町・税!L19</f>
        <v>0</v>
      </c>
      <c r="M19" s="93">
        <f>旧栃木市２・税!M19+旧岩舟町・税!M19</f>
        <v>0</v>
      </c>
      <c r="N19" s="93">
        <f>旧栃木市２・税!N19+旧岩舟町・税!N19</f>
        <v>0</v>
      </c>
      <c r="O19" s="93">
        <f>旧栃木市２・税!O19+旧岩舟町・税!O19</f>
        <v>1</v>
      </c>
      <c r="P19" s="93">
        <f>旧栃木市２・税!P19+旧岩舟町・税!P19</f>
        <v>1</v>
      </c>
      <c r="Q19" s="93">
        <f>旧栃木市２・税!Q19+旧岩舟町・税!Q19</f>
        <v>3</v>
      </c>
      <c r="R19" s="93">
        <f>旧栃木市２・税!R19+旧岩舟町・税!R19</f>
        <v>3</v>
      </c>
      <c r="S19" s="93">
        <f>旧栃木市２・税!S19+旧岩舟町・税!S19</f>
        <v>3</v>
      </c>
      <c r="T19" s="93">
        <f>旧栃木市２・税!T19+旧岩舟町・税!T19</f>
        <v>2</v>
      </c>
      <c r="U19" s="93">
        <f>旧栃木市２・税!U19+旧岩舟町・税!U19</f>
        <v>2</v>
      </c>
      <c r="V19" s="93">
        <f>旧栃木市２・税!V19+旧岩舟町・税!V19</f>
        <v>2</v>
      </c>
      <c r="W19" s="93">
        <f>旧栃木市２・税!W19+旧岩舟町・税!W19</f>
        <v>2</v>
      </c>
      <c r="X19" s="93">
        <f>旧栃木市２・税!X19+旧岩舟町・税!X19</f>
        <v>0</v>
      </c>
      <c r="Y19" s="93">
        <f>旧栃木市２・税!Y19+旧岩舟町・税!Y19</f>
        <v>0</v>
      </c>
      <c r="Z19" s="93">
        <f>旧栃木市２・税!Z19+旧岩舟町・税!Z19</f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76">
        <v>0</v>
      </c>
    </row>
    <row r="20" spans="1:32" ht="18" customHeight="1" x14ac:dyDescent="0.15">
      <c r="A20" s="14" t="s">
        <v>56</v>
      </c>
      <c r="B20" s="16"/>
      <c r="C20" s="16"/>
      <c r="D20" s="93">
        <f>旧栃木市２・税!D20+旧岩舟町・税!D20</f>
        <v>876588</v>
      </c>
      <c r="E20" s="93">
        <f>旧栃木市２・税!E20+旧岩舟町・税!E20</f>
        <v>935243</v>
      </c>
      <c r="F20" s="93">
        <f>旧栃木市２・税!F20+旧岩舟町・税!F20</f>
        <v>980171</v>
      </c>
      <c r="G20" s="93">
        <f>旧栃木市２・税!G20+旧岩舟町・税!G20</f>
        <v>1000761</v>
      </c>
      <c r="H20" s="93">
        <f>旧栃木市２・税!H20+旧岩舟町・税!H20</f>
        <v>1050262</v>
      </c>
      <c r="I20" s="93">
        <f>旧栃木市２・税!I20+旧岩舟町・税!I20</f>
        <v>1085040</v>
      </c>
      <c r="J20" s="93">
        <f>旧栃木市２・税!J20+旧岩舟町・税!J20</f>
        <v>1073264</v>
      </c>
      <c r="K20" s="93">
        <f>旧栃木市２・税!K20+旧岩舟町・税!K20</f>
        <v>1108427</v>
      </c>
      <c r="L20" s="93">
        <f>旧栃木市２・税!L20+旧岩舟町・税!L20</f>
        <v>1136202</v>
      </c>
      <c r="M20" s="93">
        <f>旧栃木市２・税!M20+旧岩舟町・税!M20</f>
        <v>1105888</v>
      </c>
      <c r="N20" s="93">
        <f>旧栃木市２・税!N20+旧岩舟町・税!N20</f>
        <v>1134125</v>
      </c>
      <c r="O20" s="93">
        <f>旧栃木市２・税!O20+旧岩舟町・税!O20</f>
        <v>1142366</v>
      </c>
      <c r="P20" s="93">
        <f>旧栃木市２・税!P20+旧岩舟町・税!P20</f>
        <v>1092665</v>
      </c>
      <c r="Q20" s="93">
        <f>旧栃木市２・税!Q20+旧岩舟町・税!Q20</f>
        <v>1084618</v>
      </c>
      <c r="R20" s="93">
        <f>旧栃木市２・税!R20+旧岩舟町・税!R20</f>
        <v>1069173</v>
      </c>
      <c r="S20" s="93">
        <f>旧栃木市２・税!S20+旧岩舟町・税!S20</f>
        <v>993041</v>
      </c>
      <c r="T20" s="93">
        <f>旧栃木市２・税!T20+旧岩舟町・税!T20</f>
        <v>995227</v>
      </c>
      <c r="U20" s="93">
        <f>旧栃木市２・税!U20+旧岩舟町・税!U20</f>
        <v>1000140</v>
      </c>
      <c r="V20" s="93">
        <f>旧栃木市２・税!V20+旧岩舟町・税!V20</f>
        <v>969900</v>
      </c>
      <c r="W20" s="93">
        <f>旧栃木市２・税!W20+旧岩舟町・税!W20</f>
        <v>966685</v>
      </c>
      <c r="X20" s="93">
        <f>旧栃木市２・税!X20+旧岩舟町・税!X20</f>
        <v>955185</v>
      </c>
      <c r="Y20" s="93">
        <f>旧栃木市２・税!Y20+旧岩舟町・税!Y20</f>
        <v>876752</v>
      </c>
      <c r="Z20" s="93">
        <f>旧栃木市２・税!Z20+旧岩舟町・税!Z20</f>
        <v>864555</v>
      </c>
      <c r="AA20" s="16">
        <v>864896</v>
      </c>
      <c r="AB20" s="16">
        <v>349792</v>
      </c>
      <c r="AC20" s="16">
        <v>551751</v>
      </c>
      <c r="AD20" s="16">
        <v>743290</v>
      </c>
      <c r="AE20" s="16">
        <v>760271</v>
      </c>
      <c r="AF20" s="16">
        <v>773245</v>
      </c>
    </row>
    <row r="21" spans="1:32" ht="18" customHeight="1" x14ac:dyDescent="0.15">
      <c r="A21" s="14" t="s">
        <v>57</v>
      </c>
      <c r="B21" s="16"/>
      <c r="C21" s="16"/>
      <c r="D21" s="93">
        <f>旧栃木市２・税!D21+旧岩舟町・税!D21</f>
        <v>0</v>
      </c>
      <c r="E21" s="93">
        <f>旧栃木市２・税!E21+旧岩舟町・税!E21</f>
        <v>0</v>
      </c>
      <c r="F21" s="93">
        <f>旧栃木市２・税!F21+旧岩舟町・税!F21</f>
        <v>0</v>
      </c>
      <c r="G21" s="93">
        <f>旧栃木市２・税!G21+旧岩舟町・税!G21</f>
        <v>0</v>
      </c>
      <c r="H21" s="93">
        <f>旧栃木市２・税!H21+旧岩舟町・税!H21</f>
        <v>0</v>
      </c>
      <c r="I21" s="93">
        <f>旧栃木市２・税!I21+旧岩舟町・税!I21</f>
        <v>0</v>
      </c>
      <c r="J21" s="93">
        <f>旧栃木市２・税!J21+旧岩舟町・税!J21</f>
        <v>0</v>
      </c>
      <c r="K21" s="93">
        <f>旧栃木市２・税!K21+旧岩舟町・税!K21</f>
        <v>0</v>
      </c>
      <c r="L21" s="93">
        <f>旧栃木市２・税!L21+旧岩舟町・税!L21</f>
        <v>0</v>
      </c>
      <c r="M21" s="93">
        <f>旧栃木市２・税!M21+旧岩舟町・税!M21</f>
        <v>0</v>
      </c>
      <c r="N21" s="93">
        <f>旧栃木市２・税!N21+旧岩舟町・税!N21</f>
        <v>0</v>
      </c>
      <c r="O21" s="93">
        <f>旧栃木市２・税!O21+旧岩舟町・税!O21</f>
        <v>1</v>
      </c>
      <c r="P21" s="93">
        <f>旧栃木市２・税!P21+旧岩舟町・税!P21</f>
        <v>1</v>
      </c>
      <c r="Q21" s="93">
        <f>旧栃木市２・税!Q21+旧岩舟町・税!Q21</f>
        <v>3</v>
      </c>
      <c r="R21" s="93">
        <f>旧栃木市２・税!R21+旧岩舟町・税!R21</f>
        <v>3</v>
      </c>
      <c r="S21" s="93">
        <f>旧栃木市２・税!S21+旧岩舟町・税!S21</f>
        <v>3</v>
      </c>
      <c r="T21" s="93">
        <f>旧栃木市２・税!T21+旧岩舟町・税!T21</f>
        <v>3</v>
      </c>
      <c r="U21" s="93">
        <f>旧栃木市２・税!U21+旧岩舟町・税!U21</f>
        <v>3</v>
      </c>
      <c r="V21" s="93">
        <f>旧栃木市２・税!V21+旧岩舟町・税!V21</f>
        <v>2</v>
      </c>
      <c r="W21" s="93">
        <f>旧栃木市２・税!W21+旧岩舟町・税!W21</f>
        <v>2</v>
      </c>
      <c r="X21" s="93">
        <f>旧栃木市２・税!X21+旧岩舟町・税!X21</f>
        <v>0</v>
      </c>
      <c r="Y21" s="93">
        <f>旧栃木市２・税!Y21+旧岩舟町・税!Y21</f>
        <v>0</v>
      </c>
      <c r="Z21" s="93">
        <f>旧栃木市２・税!Z21+旧岩舟町・税!Z21</f>
        <v>0</v>
      </c>
      <c r="AA21" s="16">
        <f>旧栃木市２・税!AA21+旧岩舟町・税!AA21</f>
        <v>0</v>
      </c>
      <c r="AB21" s="16">
        <f>旧栃木市２・税!AB21+旧岩舟町・税!AB21</f>
        <v>0</v>
      </c>
      <c r="AC21" s="16">
        <v>0</v>
      </c>
      <c r="AD21" s="16">
        <v>0</v>
      </c>
      <c r="AE21" s="16">
        <v>0</v>
      </c>
      <c r="AF21" s="16">
        <v>0</v>
      </c>
    </row>
    <row r="22" spans="1:32" ht="18" customHeight="1" x14ac:dyDescent="0.15">
      <c r="A22" s="14" t="s">
        <v>58</v>
      </c>
      <c r="B22" s="17"/>
      <c r="C22" s="17"/>
      <c r="D22" s="94">
        <f>+D4+D9+D11+D12+D13+D14+D15+D16+D17</f>
        <v>20379459</v>
      </c>
      <c r="E22" s="94">
        <f t="shared" ref="E22:W22" si="0">+E4+E9+E11+E12+E13+E14+E15+E16+E17</f>
        <v>21826952</v>
      </c>
      <c r="F22" s="94">
        <f t="shared" si="0"/>
        <v>21355839</v>
      </c>
      <c r="G22" s="94">
        <f t="shared" si="0"/>
        <v>20441193</v>
      </c>
      <c r="H22" s="94">
        <f t="shared" si="0"/>
        <v>21185877</v>
      </c>
      <c r="I22" s="94">
        <f t="shared" si="0"/>
        <v>21822261</v>
      </c>
      <c r="J22" s="94">
        <f t="shared" si="0"/>
        <v>22577132</v>
      </c>
      <c r="K22" s="94">
        <f t="shared" si="0"/>
        <v>21778816</v>
      </c>
      <c r="L22" s="94">
        <f t="shared" si="0"/>
        <v>21604350</v>
      </c>
      <c r="M22" s="94">
        <f t="shared" si="0"/>
        <v>21064992</v>
      </c>
      <c r="N22" s="94">
        <f t="shared" si="0"/>
        <v>21158052</v>
      </c>
      <c r="O22" s="94">
        <f t="shared" si="0"/>
        <v>21039446</v>
      </c>
      <c r="P22" s="94">
        <f t="shared" si="0"/>
        <v>20327179</v>
      </c>
      <c r="Q22" s="94">
        <f t="shared" si="0"/>
        <v>20063861</v>
      </c>
      <c r="R22" s="94">
        <f t="shared" si="0"/>
        <v>20349518</v>
      </c>
      <c r="S22" s="94">
        <f t="shared" si="0"/>
        <v>20574256</v>
      </c>
      <c r="T22" s="94">
        <f t="shared" si="0"/>
        <v>22175065</v>
      </c>
      <c r="U22" s="94">
        <f t="shared" si="0"/>
        <v>22407098</v>
      </c>
      <c r="V22" s="94">
        <f t="shared" si="0"/>
        <v>21602209</v>
      </c>
      <c r="W22" s="94">
        <f t="shared" si="0"/>
        <v>21121499</v>
      </c>
      <c r="X22" s="94">
        <f>+X4+X9+X11+X12+X13+X14+X15+X16+X17</f>
        <v>21376198</v>
      </c>
      <c r="Y22" s="94">
        <f>+Y4+Y9+Y11+Y12+Y13+Y14+Y15+Y16+Y17</f>
        <v>20895312</v>
      </c>
      <c r="Z22" s="94">
        <f>+Z4+Z9+Z11+Z12+Z13+Z14+Z15+Z16+Z17</f>
        <v>21598063</v>
      </c>
      <c r="AA22" s="169">
        <f t="shared" ref="AA22:AB22" si="1">+AA4+AA9+AA11+AA12+AA13+AA14+AA15+AA16+AA17</f>
        <v>21921749</v>
      </c>
      <c r="AB22" s="169">
        <f t="shared" si="1"/>
        <v>20990251</v>
      </c>
      <c r="AC22" s="169">
        <f t="shared" ref="AC22:AD22" si="2">+AC4+AC9+AC11+AC12+AC13+AC14+AC15+AC16+AC17</f>
        <v>21562461</v>
      </c>
      <c r="AD22" s="169">
        <f t="shared" si="2"/>
        <v>22061757</v>
      </c>
      <c r="AE22" s="169">
        <f t="shared" ref="AE22:AF22" si="3">+AE4+AE9+AE11+AE12+AE13+AE14+AE15+AE16+AE17</f>
        <v>22359531</v>
      </c>
      <c r="AF22" s="169">
        <f t="shared" si="3"/>
        <v>22555584</v>
      </c>
    </row>
    <row r="23" spans="1:32" ht="18" customHeight="1" x14ac:dyDescent="0.15"/>
    <row r="24" spans="1:32" ht="18" customHeight="1" x14ac:dyDescent="0.15"/>
    <row r="25" spans="1:32" ht="18" customHeight="1" x14ac:dyDescent="0.15"/>
    <row r="26" spans="1:32" ht="18" customHeight="1" x14ac:dyDescent="0.15"/>
    <row r="27" spans="1:32" ht="18" customHeight="1" x14ac:dyDescent="0.15"/>
    <row r="28" spans="1:32" ht="18" customHeight="1" x14ac:dyDescent="0.2">
      <c r="A28" s="30" t="s">
        <v>100</v>
      </c>
      <c r="P28" s="71"/>
      <c r="Q28" s="71"/>
      <c r="R28" s="71"/>
      <c r="S28" s="71"/>
      <c r="T28" s="71"/>
      <c r="V28" s="71"/>
    </row>
    <row r="29" spans="1:32" ht="18" customHeight="1" x14ac:dyDescent="0.2">
      <c r="L29" s="71" t="str">
        <f>旧栃木市２!$M$1</f>
        <v>栃木市</v>
      </c>
      <c r="O29" s="71"/>
      <c r="U29" s="71"/>
      <c r="V29" s="71" t="str">
        <f>旧栃木市２!$M$1</f>
        <v>栃木市</v>
      </c>
      <c r="W29" s="128"/>
      <c r="X29" s="128"/>
      <c r="Y29" s="128"/>
      <c r="Z29" s="128"/>
      <c r="AA29" s="170"/>
      <c r="AB29" s="170"/>
      <c r="AC29" s="170"/>
      <c r="AD29" s="170"/>
      <c r="AE29" s="170"/>
      <c r="AF29" s="170" t="str">
        <f>旧栃木市２!$M$1</f>
        <v>栃木市</v>
      </c>
    </row>
    <row r="30" spans="1:32" s="155" customFormat="1" ht="18" customHeight="1" x14ac:dyDescent="0.2">
      <c r="A30" s="58"/>
      <c r="B30" s="58" t="s">
        <v>10</v>
      </c>
      <c r="C30" s="58" t="s">
        <v>9</v>
      </c>
      <c r="D30" s="173" t="s">
        <v>8</v>
      </c>
      <c r="E30" s="173" t="s">
        <v>7</v>
      </c>
      <c r="F30" s="173" t="s">
        <v>6</v>
      </c>
      <c r="G30" s="173" t="s">
        <v>5</v>
      </c>
      <c r="H30" s="173" t="s">
        <v>4</v>
      </c>
      <c r="I30" s="173" t="s">
        <v>3</v>
      </c>
      <c r="J30" s="174" t="s">
        <v>2</v>
      </c>
      <c r="K30" s="174" t="s">
        <v>82</v>
      </c>
      <c r="L30" s="173" t="s">
        <v>83</v>
      </c>
      <c r="M30" s="173" t="s">
        <v>174</v>
      </c>
      <c r="N30" s="173" t="s">
        <v>182</v>
      </c>
      <c r="O30" s="85" t="s">
        <v>186</v>
      </c>
      <c r="P30" s="85" t="s">
        <v>187</v>
      </c>
      <c r="Q30" s="85" t="s">
        <v>192</v>
      </c>
      <c r="R30" s="85" t="s">
        <v>193</v>
      </c>
      <c r="S30" s="85" t="s">
        <v>196</v>
      </c>
      <c r="T30" s="85" t="s">
        <v>197</v>
      </c>
      <c r="U30" s="85" t="s">
        <v>204</v>
      </c>
      <c r="V30" s="85" t="s">
        <v>271</v>
      </c>
      <c r="W30" s="85" t="s">
        <v>274</v>
      </c>
      <c r="X30" s="85" t="s">
        <v>275</v>
      </c>
      <c r="Y30" s="85" t="s">
        <v>286</v>
      </c>
      <c r="Z30" s="85" t="s">
        <v>288</v>
      </c>
      <c r="AA30" s="153" t="s">
        <v>421</v>
      </c>
      <c r="AB30" s="153" t="s">
        <v>423</v>
      </c>
      <c r="AC30" s="153" t="s">
        <v>425</v>
      </c>
      <c r="AD30" s="153" t="s">
        <v>430</v>
      </c>
      <c r="AE30" s="153" t="str">
        <f>AE3</f>
        <v>１８(H30)</v>
      </c>
      <c r="AF30" s="153" t="str">
        <f>AF3</f>
        <v>１９(R１)</v>
      </c>
    </row>
    <row r="31" spans="1:32" ht="18" customHeight="1" x14ac:dyDescent="0.15">
      <c r="A31" s="14" t="s">
        <v>40</v>
      </c>
      <c r="B31" s="31" t="e">
        <f>B4/B$22*100</f>
        <v>#DIV/0!</v>
      </c>
      <c r="C31" s="31" t="e">
        <f>C4/C$22*100</f>
        <v>#DIV/0!</v>
      </c>
      <c r="D31" s="95">
        <f>D4/D$22*100</f>
        <v>50.88870121625898</v>
      </c>
      <c r="E31" s="95">
        <f>E4/E$22*100</f>
        <v>50.632855196639461</v>
      </c>
      <c r="F31" s="95">
        <f>F4/F$22*100</f>
        <v>47.325731384283237</v>
      </c>
      <c r="G31" s="95">
        <f>G4/G$22*100</f>
        <v>41.604455278123929</v>
      </c>
      <c r="H31" s="95">
        <f>H4/H$22*100</f>
        <v>41.239317116775482</v>
      </c>
      <c r="I31" s="95">
        <f>I4/I$22*100</f>
        <v>40.714777446754944</v>
      </c>
      <c r="J31" s="95">
        <f>J4/J$22*100</f>
        <v>42.556233448960654</v>
      </c>
      <c r="K31" s="95">
        <f>K4/K$22*100</f>
        <v>38.384363961750722</v>
      </c>
      <c r="L31" s="95">
        <f>L4/L$22*100</f>
        <v>36.285424000259212</v>
      </c>
      <c r="M31" s="95">
        <f>M4/M$22*100</f>
        <v>36.868487773458448</v>
      </c>
      <c r="N31" s="95">
        <f>N4/N$22*100</f>
        <v>35.461757065347982</v>
      </c>
      <c r="O31" s="95">
        <f>O4/O$22*100</f>
        <v>34.725838313423274</v>
      </c>
      <c r="P31" s="95">
        <f>P4/P$22*100</f>
        <v>34.190828938929499</v>
      </c>
      <c r="Q31" s="95">
        <f>Q4/Q$22*100</f>
        <v>33.63530080277171</v>
      </c>
      <c r="R31" s="95">
        <f>R4/R$22*100</f>
        <v>34.452285307199901</v>
      </c>
      <c r="S31" s="95">
        <f>S4/S$22*100</f>
        <v>38.558327455437514</v>
      </c>
      <c r="T31" s="95">
        <f>T4/T$22*100</f>
        <v>42.360655989057982</v>
      </c>
      <c r="U31" s="95">
        <f>U4/U$22*100</f>
        <v>42.543425302107394</v>
      </c>
      <c r="V31" s="95">
        <f>V4/V$22*100</f>
        <v>41.678992180845945</v>
      </c>
      <c r="W31" s="95">
        <f>W4/W$22*100</f>
        <v>39.941961505667756</v>
      </c>
      <c r="X31" s="95">
        <f>X4/X$22*100</f>
        <v>39.568294605055584</v>
      </c>
      <c r="Y31" s="95">
        <f>Y4/Y$22*100</f>
        <v>42.177393666100798</v>
      </c>
      <c r="Z31" s="95">
        <f>Z4/Z$22*100</f>
        <v>43.900098819046875</v>
      </c>
      <c r="AA31" s="31">
        <f>AA4/AA$22*100</f>
        <v>43.799402137119628</v>
      </c>
      <c r="AB31" s="31">
        <f>AB4/AB$22*100</f>
        <v>45.198649601665075</v>
      </c>
      <c r="AC31" s="31">
        <f>AC4/AC$22*100</f>
        <v>44.429789345474063</v>
      </c>
      <c r="AD31" s="31">
        <f>AD4/AD$22*100</f>
        <v>44.028030043119415</v>
      </c>
      <c r="AE31" s="31">
        <f>AE4/AE$22*100</f>
        <v>44.807639301557799</v>
      </c>
      <c r="AF31" s="31">
        <f>AF4/AF$22*100</f>
        <v>43.820253113375387</v>
      </c>
    </row>
    <row r="32" spans="1:32" ht="18" customHeight="1" x14ac:dyDescent="0.15">
      <c r="A32" s="14" t="s">
        <v>41</v>
      </c>
      <c r="B32" s="31" t="e">
        <f>B5/B$22*100</f>
        <v>#DIV/0!</v>
      </c>
      <c r="C32" s="31" t="e">
        <f>C5/C$22*100</f>
        <v>#DIV/0!</v>
      </c>
      <c r="D32" s="95">
        <f>D5/D$22*100</f>
        <v>0.50389953923703268</v>
      </c>
      <c r="E32" s="95">
        <f>E5/E$22*100</f>
        <v>0.47227849312171483</v>
      </c>
      <c r="F32" s="95">
        <f>F5/F$22*100</f>
        <v>0.49118182619750972</v>
      </c>
      <c r="G32" s="95">
        <f>G5/G$22*100</f>
        <v>0.51771929358526192</v>
      </c>
      <c r="H32" s="95">
        <f>H5/H$22*100</f>
        <v>0.50144254117967357</v>
      </c>
      <c r="I32" s="95">
        <f>I5/I$22*100</f>
        <v>0.62783595155424088</v>
      </c>
      <c r="J32" s="95">
        <f>J5/J$22*100</f>
        <v>0.61077288293304921</v>
      </c>
      <c r="K32" s="95">
        <f>K5/K$22*100</f>
        <v>0.63604926916137228</v>
      </c>
      <c r="L32" s="95">
        <f>L5/L$22*100</f>
        <v>0.62939639470754738</v>
      </c>
      <c r="M32" s="95">
        <f>M5/M$22*100</f>
        <v>0.64426324016643344</v>
      </c>
      <c r="N32" s="95">
        <f>N5/N$22*100</f>
        <v>0.64196836268291624</v>
      </c>
      <c r="O32" s="95">
        <f>O5/O$22*100</f>
        <v>0.64644762984728776</v>
      </c>
      <c r="P32" s="95">
        <f>P5/P$22*100</f>
        <v>0.65780401697648261</v>
      </c>
      <c r="Q32" s="95">
        <f>Q5/Q$22*100</f>
        <v>0.88531813492926414</v>
      </c>
      <c r="R32" s="95">
        <f>R5/R$22*100</f>
        <v>0.993306082237427</v>
      </c>
      <c r="S32" s="95">
        <f>S5/S$22*100</f>
        <v>1.1248620606256674</v>
      </c>
      <c r="T32" s="95">
        <f>T5/T$22*100</f>
        <v>1.0465177892375963</v>
      </c>
      <c r="U32" s="95">
        <f>U5/U$22*100</f>
        <v>1.0566830207106694</v>
      </c>
      <c r="V32" s="95">
        <f>V5/V$22*100</f>
        <v>1.0886340373801586</v>
      </c>
      <c r="W32" s="95">
        <f>W5/W$22*100</f>
        <v>1.1043629053032646</v>
      </c>
      <c r="X32" s="95">
        <f>X5/X$22*100</f>
        <v>1.0907365285445054</v>
      </c>
      <c r="Y32" s="95">
        <f>Y5/Y$22*100</f>
        <v>1.1185092617903958</v>
      </c>
      <c r="Z32" s="95">
        <f>Z5/Z$22*100</f>
        <v>1.0851806479127317</v>
      </c>
      <c r="AA32" s="31">
        <f>AA5/AA$22*100</f>
        <v>1.2670521863926094</v>
      </c>
      <c r="AB32" s="31">
        <f>AB5/AB$22*100</f>
        <v>1.3261203975121594</v>
      </c>
      <c r="AC32" s="31">
        <f>AC5/AC$22*100</f>
        <v>1.3032510528366867</v>
      </c>
      <c r="AD32" s="31">
        <f>AD5/AD$22*100</f>
        <v>1.2828126064483441</v>
      </c>
      <c r="AE32" s="31">
        <f>AE5/AE$22*100</f>
        <v>1.2826118758931035</v>
      </c>
      <c r="AF32" s="31">
        <f>AF5/AF$22*100</f>
        <v>1.281150601110572</v>
      </c>
    </row>
    <row r="33" spans="1:32" ht="18" customHeight="1" x14ac:dyDescent="0.15">
      <c r="A33" s="14" t="s">
        <v>42</v>
      </c>
      <c r="B33" s="31" t="e">
        <f>B6/B$22*100</f>
        <v>#DIV/0!</v>
      </c>
      <c r="C33" s="31" t="e">
        <f>C6/C$22*100</f>
        <v>#DIV/0!</v>
      </c>
      <c r="D33" s="95">
        <f>D6/D$22*100</f>
        <v>34.941113991298792</v>
      </c>
      <c r="E33" s="95">
        <f>E6/E$22*100</f>
        <v>37.566715682519487</v>
      </c>
      <c r="F33" s="95">
        <f>F6/F$22*100</f>
        <v>36.696694519939022</v>
      </c>
      <c r="G33" s="95">
        <f>G6/G$22*100</f>
        <v>31.349721124398172</v>
      </c>
      <c r="H33" s="95">
        <f>H6/H$22*100</f>
        <v>31.153706783061185</v>
      </c>
      <c r="I33" s="95">
        <f>I6/I$22*100</f>
        <v>29.579162305867392</v>
      </c>
      <c r="J33" s="95">
        <f>J6/J$22*100</f>
        <v>32.197198474987879</v>
      </c>
      <c r="K33" s="95">
        <f>K6/K$22*100</f>
        <v>29.309577710744239</v>
      </c>
      <c r="L33" s="95">
        <f>L6/L$22*100</f>
        <v>28.180648804523162</v>
      </c>
      <c r="M33" s="95">
        <f>M6/M$22*100</f>
        <v>27.861980673906732</v>
      </c>
      <c r="N33" s="95">
        <f>N6/N$22*100</f>
        <v>27.537568203348776</v>
      </c>
      <c r="O33" s="95">
        <f>O6/O$22*100</f>
        <v>27.035341139685904</v>
      </c>
      <c r="P33" s="95">
        <f>P6/P$22*100</f>
        <v>26.299360083364249</v>
      </c>
      <c r="Q33" s="95">
        <f>Q6/Q$22*100</f>
        <v>25.049969195859163</v>
      </c>
      <c r="R33" s="95">
        <f>R6/R$22*100</f>
        <v>25.56294453755612</v>
      </c>
      <c r="S33" s="95">
        <f>S6/S$22*100</f>
        <v>27.944393226175468</v>
      </c>
      <c r="T33" s="95">
        <f>T6/T$22*100</f>
        <v>33.440871537467871</v>
      </c>
      <c r="U33" s="95">
        <f>U6/U$22*100</f>
        <v>34.025477105513616</v>
      </c>
      <c r="V33" s="95">
        <f>V6/V$22*100</f>
        <v>34.961989303964238</v>
      </c>
      <c r="W33" s="95">
        <f>W6/W$22*100</f>
        <v>32.375325255087247</v>
      </c>
      <c r="X33" s="95">
        <f>X6/X$22*100</f>
        <v>31.746010211918886</v>
      </c>
      <c r="Y33" s="95">
        <f>Y6/Y$22*100</f>
        <v>33.900216469608111</v>
      </c>
      <c r="Z33" s="95">
        <f>Z6/Z$22*100</f>
        <v>33.132230422700403</v>
      </c>
      <c r="AA33" s="31">
        <f>AA6/AA$22*100</f>
        <v>33.042126337638479</v>
      </c>
      <c r="AB33" s="31">
        <f>AB6/AB$22*100</f>
        <v>34.277784481948309</v>
      </c>
      <c r="AC33" s="31">
        <f>AC6/AC$22*100</f>
        <v>34.492876300158876</v>
      </c>
      <c r="AD33" s="31">
        <f>AD6/AD$22*100</f>
        <v>34.424914570494089</v>
      </c>
      <c r="AE33" s="31">
        <f>AE6/AE$22*100</f>
        <v>34.206679022024211</v>
      </c>
      <c r="AF33" s="31">
        <f>AF6/AF$22*100</f>
        <v>34.030836887220481</v>
      </c>
    </row>
    <row r="34" spans="1:32" ht="18" customHeight="1" x14ac:dyDescent="0.15">
      <c r="A34" s="14" t="s">
        <v>43</v>
      </c>
      <c r="B34" s="31" t="e">
        <f>B7/B$22*100</f>
        <v>#DIV/0!</v>
      </c>
      <c r="C34" s="31" t="e">
        <f>C7/C$22*100</f>
        <v>#DIV/0!</v>
      </c>
      <c r="D34" s="95">
        <f>D7/D$22*100</f>
        <v>1.6989754242249511</v>
      </c>
      <c r="E34" s="95">
        <f>E7/E$22*100</f>
        <v>1.685471246741185</v>
      </c>
      <c r="F34" s="95">
        <f>F7/F$22*100</f>
        <v>1.7801876105171988</v>
      </c>
      <c r="G34" s="95">
        <f>G7/G$22*100</f>
        <v>2.0828774524070099</v>
      </c>
      <c r="H34" s="95">
        <f>H7/H$22*100</f>
        <v>2.0981619028563223</v>
      </c>
      <c r="I34" s="95">
        <f>I7/I$22*100</f>
        <v>2.050832404579892</v>
      </c>
      <c r="J34" s="95">
        <f>J7/J$22*100</f>
        <v>2.0091613053420603</v>
      </c>
      <c r="K34" s="95">
        <f>K7/K$22*100</f>
        <v>2.1436932108705999</v>
      </c>
      <c r="L34" s="95">
        <f>L7/L$22*100</f>
        <v>2.1613934230837772</v>
      </c>
      <c r="M34" s="95">
        <f>M7/M$22*100</f>
        <v>2.3013728179911008</v>
      </c>
      <c r="N34" s="95">
        <f>N7/N$22*100</f>
        <v>2.219552159149623</v>
      </c>
      <c r="O34" s="95">
        <f>O7/O$22*100</f>
        <v>2.1988601791130815</v>
      </c>
      <c r="P34" s="95">
        <f>P7/P$22*100</f>
        <v>2.3091103787692329</v>
      </c>
      <c r="Q34" s="95">
        <f>Q7/Q$22*100</f>
        <v>2.4588687092678723</v>
      </c>
      <c r="R34" s="95">
        <f>R7/R$22*100</f>
        <v>2.448264376581303</v>
      </c>
      <c r="S34" s="95">
        <f>S7/S$22*100</f>
        <v>2.3998729285763725</v>
      </c>
      <c r="T34" s="95">
        <f>T7/T$22*100</f>
        <v>2.1979326779876409</v>
      </c>
      <c r="U34" s="95">
        <f>U7/U$22*100</f>
        <v>2.2813485262571707</v>
      </c>
      <c r="V34" s="95">
        <f>V7/V$22*100</f>
        <v>2.3545277244563274</v>
      </c>
      <c r="W34" s="95">
        <f>W7/W$22*100</f>
        <v>2.3108113680757225</v>
      </c>
      <c r="X34" s="95">
        <f>X7/X$22*100</f>
        <v>2.2199785013218909</v>
      </c>
      <c r="Y34" s="95">
        <f>Y7/Y$22*100</f>
        <v>2.3714266625930258</v>
      </c>
      <c r="Z34" s="95">
        <f>Z7/Z$22*100</f>
        <v>2.2128975177079537</v>
      </c>
      <c r="AA34" s="31">
        <f>AA7/AA$22*100</f>
        <v>2.1370055829030794</v>
      </c>
      <c r="AB34" s="31">
        <f>AB7/AB$22*100</f>
        <v>2.1794832277136655</v>
      </c>
      <c r="AC34" s="31">
        <f>AC7/AC$22*100</f>
        <v>2.1941048380330983</v>
      </c>
      <c r="AD34" s="31">
        <f>AD7/AD$22*100</f>
        <v>2.2229915776880329</v>
      </c>
      <c r="AE34" s="31">
        <f>AE7/AE$22*100</f>
        <v>2.2036642897384566</v>
      </c>
      <c r="AF34" s="31">
        <f>AF7/AF$22*100</f>
        <v>2.1257840187157204</v>
      </c>
    </row>
    <row r="35" spans="1:32" ht="18" customHeight="1" x14ac:dyDescent="0.15">
      <c r="A35" s="14" t="s">
        <v>44</v>
      </c>
      <c r="B35" s="31" t="e">
        <f>B8/B$22*100</f>
        <v>#DIV/0!</v>
      </c>
      <c r="C35" s="31" t="e">
        <f>C8/C$22*100</f>
        <v>#DIV/0!</v>
      </c>
      <c r="D35" s="95">
        <f>D8/D$22*100</f>
        <v>13.744712261498208</v>
      </c>
      <c r="E35" s="95">
        <f>E8/E$22*100</f>
        <v>10.908389774257074</v>
      </c>
      <c r="F35" s="95">
        <f>F8/F$22*100</f>
        <v>8.3576674276295115</v>
      </c>
      <c r="G35" s="95">
        <f>G8/G$22*100</f>
        <v>7.6541374077334927</v>
      </c>
      <c r="H35" s="95">
        <f>H8/H$22*100</f>
        <v>7.4860058896782986</v>
      </c>
      <c r="I35" s="95">
        <f>I8/I$22*100</f>
        <v>8.4569467847534217</v>
      </c>
      <c r="J35" s="95">
        <f>J8/J$22*100</f>
        <v>7.7391007856976692</v>
      </c>
      <c r="K35" s="95">
        <f>K8/K$22*100</f>
        <v>6.2950437709745106</v>
      </c>
      <c r="L35" s="95">
        <f>L8/L$22*100</f>
        <v>5.3139853779447197</v>
      </c>
      <c r="M35" s="95">
        <f>M8/M$22*100</f>
        <v>6.0608710413941767</v>
      </c>
      <c r="N35" s="95">
        <f>N8/N$22*100</f>
        <v>5.0626683401666659</v>
      </c>
      <c r="O35" s="95">
        <f>O8/O$22*100</f>
        <v>4.8451893647770001</v>
      </c>
      <c r="P35" s="95">
        <f>P8/P$22*100</f>
        <v>4.924554459819535</v>
      </c>
      <c r="Q35" s="95">
        <f>Q8/Q$22*100</f>
        <v>5.2411447627154111</v>
      </c>
      <c r="R35" s="95">
        <f>R8/R$22*100</f>
        <v>5.4477703108250521</v>
      </c>
      <c r="S35" s="95">
        <f>S8/S$22*100</f>
        <v>7.0891992400600055</v>
      </c>
      <c r="T35" s="95">
        <f>T8/T$22*100</f>
        <v>5.6753339843648716</v>
      </c>
      <c r="U35" s="95">
        <f>U8/U$22*100</f>
        <v>5.1799166496259357</v>
      </c>
      <c r="V35" s="95">
        <f>V8/V$22*100</f>
        <v>3.2738411150452249</v>
      </c>
      <c r="W35" s="95">
        <f>W8/W$22*100</f>
        <v>4.1514619772015235</v>
      </c>
      <c r="X35" s="95">
        <f>X8/X$22*100</f>
        <v>4.511569363270306</v>
      </c>
      <c r="Y35" s="95">
        <f>Y8/Y$22*100</f>
        <v>4.7872412721092656</v>
      </c>
      <c r="Z35" s="95">
        <f>Z8/Z$22*100</f>
        <v>7.4697902307257831</v>
      </c>
      <c r="AA35" s="31">
        <f>AA8/AA$22*100</f>
        <v>7.3532180301854559</v>
      </c>
      <c r="AB35" s="31">
        <f>AB8/AB$22*100</f>
        <v>7.4152614944909416</v>
      </c>
      <c r="AC35" s="31">
        <f>AC8/AC$22*100</f>
        <v>6.4395571544454038</v>
      </c>
      <c r="AD35" s="31">
        <f>AD8/AD$22*100</f>
        <v>6.0973112884889451</v>
      </c>
      <c r="AE35" s="31">
        <f>AE8/AE$22*100</f>
        <v>7.1146841139020314</v>
      </c>
      <c r="AF35" s="31">
        <f>AF8/AF$22*100</f>
        <v>6.3824816063286143</v>
      </c>
    </row>
    <row r="36" spans="1:32" ht="18" customHeight="1" x14ac:dyDescent="0.15">
      <c r="A36" s="14" t="s">
        <v>45</v>
      </c>
      <c r="B36" s="31" t="e">
        <f>B9/B$22*100</f>
        <v>#DIV/0!</v>
      </c>
      <c r="C36" s="31" t="e">
        <f>C9/C$22*100</f>
        <v>#DIV/0!</v>
      </c>
      <c r="D36" s="95">
        <f>D9/D$22*100</f>
        <v>37.788019789926707</v>
      </c>
      <c r="E36" s="95">
        <f>E9/E$22*100</f>
        <v>38.555937631603349</v>
      </c>
      <c r="F36" s="95">
        <f>F9/F$22*100</f>
        <v>41.25986340316576</v>
      </c>
      <c r="G36" s="95">
        <f>G9/G$22*100</f>
        <v>46.352602805521187</v>
      </c>
      <c r="H36" s="95">
        <f>H9/H$22*100</f>
        <v>46.669212702405474</v>
      </c>
      <c r="I36" s="95">
        <f>I9/I$22*100</f>
        <v>47.442861214060265</v>
      </c>
      <c r="J36" s="95">
        <f>J9/J$22*100</f>
        <v>45.544983304345301</v>
      </c>
      <c r="K36" s="95">
        <f>K9/K$22*100</f>
        <v>49.269115456046833</v>
      </c>
      <c r="L36" s="95">
        <f>L9/L$22*100</f>
        <v>51.923158993443451</v>
      </c>
      <c r="M36" s="95">
        <f>M9/M$22*100</f>
        <v>51.499782197875987</v>
      </c>
      <c r="N36" s="95">
        <f>N9/N$22*100</f>
        <v>52.970103296844151</v>
      </c>
      <c r="O36" s="95">
        <f>O9/O$22*100</f>
        <v>53.795694050119003</v>
      </c>
      <c r="P36" s="95">
        <f>P9/P$22*100</f>
        <v>54.360031955245738</v>
      </c>
      <c r="Q36" s="95">
        <f>Q9/Q$22*100</f>
        <v>54.652820810510995</v>
      </c>
      <c r="R36" s="95">
        <f>R9/R$22*100</f>
        <v>54.210699241131898</v>
      </c>
      <c r="S36" s="95">
        <f>S9/S$22*100</f>
        <v>50.414061145151493</v>
      </c>
      <c r="T36" s="95">
        <f>T9/T$22*100</f>
        <v>47.192515557451578</v>
      </c>
      <c r="U36" s="95">
        <f>U9/U$22*100</f>
        <v>47.363433676239559</v>
      </c>
      <c r="V36" s="95">
        <f>V9/V$22*100</f>
        <v>48.223512697243137</v>
      </c>
      <c r="W36" s="95">
        <f>W9/W$22*100</f>
        <v>49.609542390907009</v>
      </c>
      <c r="X36" s="95">
        <f>X9/X$22*100</f>
        <v>48.656037897852556</v>
      </c>
      <c r="Y36" s="95">
        <f>Y9/Y$22*100</f>
        <v>46.870867494105859</v>
      </c>
      <c r="Z36" s="95">
        <f>Z9/Z$22*100</f>
        <v>44.978913155313975</v>
      </c>
      <c r="AA36" s="31">
        <f>AA9/AA$22*100</f>
        <v>45.257054991369529</v>
      </c>
      <c r="AB36" s="31">
        <f>AB9/AB$22*100</f>
        <v>45.804411771922119</v>
      </c>
      <c r="AC36" s="31">
        <f>AC9/AC$22*100</f>
        <v>45.748827093530743</v>
      </c>
      <c r="AD36" s="31">
        <f>AD9/AD$22*100</f>
        <v>45.727799467648929</v>
      </c>
      <c r="AE36" s="31">
        <f>AE9/AE$22*100</f>
        <v>45.010206162195445</v>
      </c>
      <c r="AF36" s="31">
        <f>AF9/AF$22*100</f>
        <v>45.854534291818823</v>
      </c>
    </row>
    <row r="37" spans="1:32" ht="18" customHeight="1" x14ac:dyDescent="0.15">
      <c r="A37" s="14" t="s">
        <v>46</v>
      </c>
      <c r="B37" s="31" t="e">
        <f>B10/B$22*100</f>
        <v>#DIV/0!</v>
      </c>
      <c r="C37" s="31" t="e">
        <f>C10/C$22*100</f>
        <v>#DIV/0!</v>
      </c>
      <c r="D37" s="95">
        <f>D10/D$22*100</f>
        <v>37.765344997627267</v>
      </c>
      <c r="E37" s="95">
        <f>E10/E$22*100</f>
        <v>38.534097660543715</v>
      </c>
      <c r="F37" s="95">
        <f>F10/F$22*100</f>
        <v>41.237785132206703</v>
      </c>
      <c r="G37" s="95">
        <f>G10/G$22*100</f>
        <v>46.323529159966348</v>
      </c>
      <c r="H37" s="95">
        <f>H10/H$22*100</f>
        <v>45.226350554192308</v>
      </c>
      <c r="I37" s="95">
        <f>I10/I$22*100</f>
        <v>47.4114437546137</v>
      </c>
      <c r="J37" s="95">
        <f>J10/J$22*100</f>
        <v>45.511573392049975</v>
      </c>
      <c r="K37" s="95">
        <f>K10/K$22*100</f>
        <v>49.218125539974253</v>
      </c>
      <c r="L37" s="95">
        <f>L10/L$22*100</f>
        <v>51.868813456549255</v>
      </c>
      <c r="M37" s="95">
        <f>M10/M$22*100</f>
        <v>51.437693401450133</v>
      </c>
      <c r="N37" s="95">
        <f>N10/N$22*100</f>
        <v>52.91233332822889</v>
      </c>
      <c r="O37" s="95">
        <f>O10/O$22*100</f>
        <v>53.735768517859263</v>
      </c>
      <c r="P37" s="95">
        <f>P10/P$22*100</f>
        <v>54.297804924136308</v>
      </c>
      <c r="Q37" s="95">
        <f>Q10/Q$22*100</f>
        <v>54.563381395036579</v>
      </c>
      <c r="R37" s="95">
        <f>R10/R$22*100</f>
        <v>53.221388339517425</v>
      </c>
      <c r="S37" s="95">
        <f>S10/S$22*100</f>
        <v>49.465569982214667</v>
      </c>
      <c r="T37" s="95">
        <f>T10/T$22*100</f>
        <v>46.340319633786869</v>
      </c>
      <c r="U37" s="95">
        <f>U10/U$22*100</f>
        <v>46.564436858356224</v>
      </c>
      <c r="V37" s="95">
        <f>V10/V$22*100</f>
        <v>47.418770922918114</v>
      </c>
      <c r="W37" s="95">
        <f>W10/W$22*100</f>
        <v>48.43286454242665</v>
      </c>
      <c r="X37" s="95">
        <f>X10/X$22*100</f>
        <v>47.524017133449078</v>
      </c>
      <c r="Y37" s="95">
        <f>Y10/Y$22*100</f>
        <v>45.74568209366771</v>
      </c>
      <c r="Z37" s="95">
        <f>Z10/Z$22*100</f>
        <v>43.921938740525022</v>
      </c>
      <c r="AA37" s="31">
        <f>AA10/AA$22*100</f>
        <v>44.244088370868582</v>
      </c>
      <c r="AB37" s="31">
        <f>AB10/AB$22*100</f>
        <v>44.50190233551757</v>
      </c>
      <c r="AC37" s="31">
        <f>AC10/AC$22*100</f>
        <v>44.516834140592763</v>
      </c>
      <c r="AD37" s="31">
        <f>AD10/AD$22*100</f>
        <v>44.554955437139483</v>
      </c>
      <c r="AE37" s="31">
        <f>AE10/AE$22*100</f>
        <v>43.884574323137635</v>
      </c>
      <c r="AF37" s="31">
        <f>AF10/AF$22*100</f>
        <v>44.766843545261345</v>
      </c>
    </row>
    <row r="38" spans="1:32" ht="18" customHeight="1" x14ac:dyDescent="0.15">
      <c r="A38" s="14" t="s">
        <v>47</v>
      </c>
      <c r="B38" s="31" t="e">
        <f>B11/B$22*100</f>
        <v>#DIV/0!</v>
      </c>
      <c r="C38" s="31" t="e">
        <f>C11/C$22*100</f>
        <v>#DIV/0!</v>
      </c>
      <c r="D38" s="95">
        <f>D11/D$22*100</f>
        <v>0.86153906244518064</v>
      </c>
      <c r="E38" s="95">
        <f>E11/E$22*100</f>
        <v>0.8272662165564848</v>
      </c>
      <c r="F38" s="95">
        <f>F11/F$22*100</f>
        <v>0.85656199224952023</v>
      </c>
      <c r="G38" s="95">
        <f>G11/G$22*100</f>
        <v>0.9130240099000092</v>
      </c>
      <c r="H38" s="95">
        <f>H11/H$22*100</f>
        <v>0.89165532302486228</v>
      </c>
      <c r="I38" s="95">
        <f>I11/I$22*100</f>
        <v>0.88587979036636022</v>
      </c>
      <c r="J38" s="95">
        <f>J11/J$22*100</f>
        <v>0.872209986636035</v>
      </c>
      <c r="K38" s="95">
        <f>K11/K$22*100</f>
        <v>0.91560532950918905</v>
      </c>
      <c r="L38" s="95">
        <f>L11/L$22*100</f>
        <v>0.94424502472881622</v>
      </c>
      <c r="M38" s="95">
        <f>M11/M$22*100</f>
        <v>1.0042443880348968</v>
      </c>
      <c r="N38" s="95">
        <f>N11/N$22*100</f>
        <v>1.0351709127097333</v>
      </c>
      <c r="O38" s="95">
        <f>O11/O$22*100</f>
        <v>1.0812784709255179</v>
      </c>
      <c r="P38" s="95">
        <f>P11/P$22*100</f>
        <v>1.1552463821959751</v>
      </c>
      <c r="Q38" s="95">
        <f>Q11/Q$22*100</f>
        <v>1.2157480556708402</v>
      </c>
      <c r="R38" s="95">
        <f>R11/R$22*100</f>
        <v>1.242053988698897</v>
      </c>
      <c r="S38" s="95">
        <f>S11/S$22*100</f>
        <v>1.2690616856327637</v>
      </c>
      <c r="T38" s="95">
        <f>T11/T$22*100</f>
        <v>1.2269231228859983</v>
      </c>
      <c r="U38" s="95">
        <f>U11/U$22*100</f>
        <v>1.2513624031099431</v>
      </c>
      <c r="V38" s="95">
        <f>V11/V$22*100</f>
        <v>1.3332062475647746</v>
      </c>
      <c r="W38" s="95">
        <f>W11/W$22*100</f>
        <v>1.3833440514804369</v>
      </c>
      <c r="X38" s="95">
        <f>X11/X$22*100</f>
        <v>1.3888204066972059</v>
      </c>
      <c r="Y38" s="95">
        <f>Y11/Y$22*100</f>
        <v>1.4480042221910829</v>
      </c>
      <c r="Z38" s="95">
        <f>Z11/Z$22*100</f>
        <v>1.4321839879807741</v>
      </c>
      <c r="AA38" s="31">
        <f>AA11/AA$22*100</f>
        <v>1.4592083870680208</v>
      </c>
      <c r="AB38" s="31">
        <f>AB11/AB$22*100</f>
        <v>1.5646930567909838</v>
      </c>
      <c r="AC38" s="31">
        <f>AC11/AC$22*100</f>
        <v>1.8178073458312576</v>
      </c>
      <c r="AD38" s="31">
        <f>AD11/AD$22*100</f>
        <v>1.8645069837366079</v>
      </c>
      <c r="AE38" s="31">
        <f>AE11/AE$22*100</f>
        <v>1.9205411777196937</v>
      </c>
      <c r="AF38" s="31">
        <f>AF11/AF$22*100</f>
        <v>1.9686965320871319</v>
      </c>
    </row>
    <row r="39" spans="1:32" ht="18" customHeight="1" x14ac:dyDescent="0.15">
      <c r="A39" s="14" t="s">
        <v>48</v>
      </c>
      <c r="B39" s="31" t="e">
        <f>B12/B$22*100</f>
        <v>#DIV/0!</v>
      </c>
      <c r="C39" s="31" t="e">
        <f>C12/C$22*100</f>
        <v>#DIV/0!</v>
      </c>
      <c r="D39" s="95">
        <f>D12/D$22*100</f>
        <v>4.4378606910026415</v>
      </c>
      <c r="E39" s="95">
        <f>E12/E$22*100</f>
        <v>4.1792046823578479</v>
      </c>
      <c r="F39" s="95">
        <f>F12/F$22*100</f>
        <v>4.408869162199621</v>
      </c>
      <c r="G39" s="95">
        <f>G12/G$22*100</f>
        <v>4.779882465764107</v>
      </c>
      <c r="H39" s="95">
        <f>H12/H$22*100</f>
        <v>5.0102528207824486</v>
      </c>
      <c r="I39" s="95">
        <f>I12/I$22*100</f>
        <v>4.8918762359225747</v>
      </c>
      <c r="J39" s="95">
        <f>J12/J$22*100</f>
        <v>5.4266768693206915</v>
      </c>
      <c r="K39" s="95">
        <f>K12/K$22*100</f>
        <v>5.9228013129823038</v>
      </c>
      <c r="L39" s="95">
        <f>L12/L$22*100</f>
        <v>5.2431894502727454</v>
      </c>
      <c r="M39" s="95">
        <f>M12/M$22*100</f>
        <v>5.0254042346657428</v>
      </c>
      <c r="N39" s="95">
        <f>N12/N$22*100</f>
        <v>4.9085804307504306</v>
      </c>
      <c r="O39" s="95">
        <f>O12/O$22*100</f>
        <v>4.7717606252560074</v>
      </c>
      <c r="P39" s="95">
        <f>P12/P$22*100</f>
        <v>4.8824925485233344</v>
      </c>
      <c r="Q39" s="95">
        <f>Q12/Q$22*100</f>
        <v>5.0543661561451207</v>
      </c>
      <c r="R39" s="95">
        <f>R12/R$22*100</f>
        <v>4.8062416023809504</v>
      </c>
      <c r="S39" s="95">
        <f>S12/S$22*100</f>
        <v>4.906437442987003</v>
      </c>
      <c r="T39" s="95">
        <f>T12/T$22*100</f>
        <v>4.5773304384902591</v>
      </c>
      <c r="U39" s="95">
        <f>U12/U$22*100</f>
        <v>4.2947864109845906</v>
      </c>
      <c r="V39" s="95">
        <f>V12/V$22*100</f>
        <v>4.1951357844931509</v>
      </c>
      <c r="W39" s="95">
        <f>W12/W$22*100</f>
        <v>4.4083897643817798</v>
      </c>
      <c r="X39" s="95">
        <f>X12/X$22*100</f>
        <v>5.1118959508140787</v>
      </c>
      <c r="Y39" s="95">
        <f>Y12/Y$22*100</f>
        <v>5.229450510238852</v>
      </c>
      <c r="Z39" s="95">
        <f>Z12/Z$22*100</f>
        <v>5.6107299992596555</v>
      </c>
      <c r="AA39" s="31">
        <f>AA12/AA$22*100</f>
        <v>5.4648285590716323</v>
      </c>
      <c r="AB39" s="31">
        <f>AB12/AB$22*100</f>
        <v>5.6900891752080529</v>
      </c>
      <c r="AC39" s="31">
        <f>AC12/AC$22*100</f>
        <v>5.3748688519367063</v>
      </c>
      <c r="AD39" s="31">
        <f>AD12/AD$22*100</f>
        <v>4.9371362398742766</v>
      </c>
      <c r="AE39" s="31">
        <f>AE12/AE$22*100</f>
        <v>4.7748944286890458</v>
      </c>
      <c r="AF39" s="31">
        <f>AF12/AF$22*100</f>
        <v>4.8275540105722827</v>
      </c>
    </row>
    <row r="40" spans="1:32" ht="18" customHeight="1" x14ac:dyDescent="0.15">
      <c r="A40" s="14" t="s">
        <v>49</v>
      </c>
      <c r="B40" s="31" t="e">
        <f>B13/B$22*100</f>
        <v>#DIV/0!</v>
      </c>
      <c r="C40" s="31" t="e">
        <f>C13/C$22*100</f>
        <v>#DIV/0!</v>
      </c>
      <c r="D40" s="95">
        <f>D13/D$22*100</f>
        <v>3.4255080078426023E-2</v>
      </c>
      <c r="E40" s="95">
        <f>E13/E$22*100</f>
        <v>2.9211591247371597E-2</v>
      </c>
      <c r="F40" s="95">
        <f>F13/F$22*100</f>
        <v>2.9748304433274666E-2</v>
      </c>
      <c r="G40" s="95">
        <f>G13/G$22*100</f>
        <v>2.4514224781303127E-2</v>
      </c>
      <c r="H40" s="95">
        <f>H13/H$22*100</f>
        <v>2.1070640597035468E-2</v>
      </c>
      <c r="I40" s="95">
        <f>I13/I$22*100</f>
        <v>1.9805463787643269E-2</v>
      </c>
      <c r="J40" s="95">
        <f>J13/J$22*100</f>
        <v>1.8859791403088754E-2</v>
      </c>
      <c r="K40" s="95">
        <f>K13/K$22*100</f>
        <v>1.9298569766143393E-2</v>
      </c>
      <c r="L40" s="95">
        <f>L13/L$22*100</f>
        <v>2.1916882479685804E-2</v>
      </c>
      <c r="M40" s="95">
        <f>M13/M$22*100</f>
        <v>2.0949450158822755E-2</v>
      </c>
      <c r="N40" s="95">
        <f>N13/N$22*100</f>
        <v>1.849414114305041E-2</v>
      </c>
      <c r="O40" s="95">
        <f>O13/O$22*100</f>
        <v>1.9995773652975463E-2</v>
      </c>
      <c r="P40" s="95">
        <f>P13/P$22*100</f>
        <v>2.2447777923340961E-2</v>
      </c>
      <c r="Q40" s="95">
        <f>Q13/Q$22*100</f>
        <v>2.3968467484897348E-2</v>
      </c>
      <c r="R40" s="95">
        <f>R13/R$22*100</f>
        <v>2.2727811046925041E-2</v>
      </c>
      <c r="S40" s="95">
        <f>S13/S$22*100</f>
        <v>2.2742013125529304E-2</v>
      </c>
      <c r="T40" s="95">
        <f>T13/T$22*100</f>
        <v>2.0730491658085333E-2</v>
      </c>
      <c r="U40" s="95">
        <f>U13/U$22*100</f>
        <v>1.7833634681296076E-2</v>
      </c>
      <c r="V40" s="95">
        <f>V13/V$22*100</f>
        <v>1.6077059526643782E-2</v>
      </c>
      <c r="W40" s="95">
        <f>W13/W$22*100</f>
        <v>1.7565041193335757E-2</v>
      </c>
      <c r="X40" s="95">
        <f>X13/X$22*100</f>
        <v>1.5718417278881867E-2</v>
      </c>
      <c r="Y40" s="95">
        <f>Y13/Y$22*100</f>
        <v>1.5730801243838809E-2</v>
      </c>
      <c r="Z40" s="95">
        <f>Z13/Z$22*100</f>
        <v>1.518191700802058E-2</v>
      </c>
      <c r="AA40" s="31">
        <f>AA13/AA$22*100</f>
        <v>1.6444855745771016E-2</v>
      </c>
      <c r="AB40" s="31">
        <f>AB13/AB$22*100</f>
        <v>1.4435272832135262E-2</v>
      </c>
      <c r="AC40" s="31">
        <f>AC13/AC$22*100</f>
        <v>1.3954807848695936E-2</v>
      </c>
      <c r="AD40" s="31">
        <f>AD13/AD$22*100</f>
        <v>1.4241839396563019E-2</v>
      </c>
      <c r="AE40" s="31">
        <f>AE13/AE$22*100</f>
        <v>1.4405489989928679E-2</v>
      </c>
      <c r="AF40" s="31">
        <f>AF13/AF$22*100</f>
        <v>1.3052200288850868E-2</v>
      </c>
    </row>
    <row r="41" spans="1:32" ht="18" customHeight="1" x14ac:dyDescent="0.15">
      <c r="A41" s="14" t="s">
        <v>50</v>
      </c>
      <c r="B41" s="31" t="e">
        <f>B14/B$22*100</f>
        <v>#DIV/0!</v>
      </c>
      <c r="C41" s="31" t="e">
        <f>C14/C$22*100</f>
        <v>#DIV/0!</v>
      </c>
      <c r="D41" s="95">
        <f>D14/D$22*100</f>
        <v>1.6882930994389989</v>
      </c>
      <c r="E41" s="95">
        <f>E14/E$22*100</f>
        <v>1.4907166149446796</v>
      </c>
      <c r="F41" s="95">
        <f>F14/F$22*100</f>
        <v>1.5295161196897955</v>
      </c>
      <c r="G41" s="95">
        <f>G14/G$22*100</f>
        <v>1.4297159661865135</v>
      </c>
      <c r="H41" s="95">
        <f>H14/H$22*100</f>
        <v>1.2111228626504345</v>
      </c>
      <c r="I41" s="95">
        <f>I14/I$22*100</f>
        <v>1.0657328312588692</v>
      </c>
      <c r="J41" s="95">
        <f>J14/J$22*100</f>
        <v>0.81878424593522325</v>
      </c>
      <c r="K41" s="95">
        <f>K14/K$22*100</f>
        <v>0.39192213203876647</v>
      </c>
      <c r="L41" s="95">
        <f>L14/L$22*100</f>
        <v>0.31542258850648131</v>
      </c>
      <c r="M41" s="95">
        <f>M14/M$22*100</f>
        <v>0.32363648654601912</v>
      </c>
      <c r="N41" s="95">
        <f>N14/N$22*100</f>
        <v>0.23275299635335048</v>
      </c>
      <c r="O41" s="95">
        <f>O14/O$22*100</f>
        <v>0.16340734447095234</v>
      </c>
      <c r="P41" s="95">
        <f>P14/P$22*100</f>
        <v>1.2298804472573395E-3</v>
      </c>
      <c r="Q41" s="95">
        <f>Q14/Q$22*100</f>
        <v>9.5694442859228345E-4</v>
      </c>
      <c r="R41" s="95">
        <f>R14/R$22*100</f>
        <v>1.3366409956245646E-3</v>
      </c>
      <c r="S41" s="95">
        <f>S14/S$22*100</f>
        <v>1.2248316536938202E-3</v>
      </c>
      <c r="T41" s="95">
        <f>T14/T$22*100</f>
        <v>3.0038243405374459E-2</v>
      </c>
      <c r="U41" s="95">
        <f>U14/U$22*100</f>
        <v>5.4000745656577207E-4</v>
      </c>
      <c r="V41" s="95">
        <f>V14/V$22*100</f>
        <v>5.6012790173449393E-4</v>
      </c>
      <c r="W41" s="95">
        <f>W14/W$22*100</f>
        <v>5.7287600657510152E-4</v>
      </c>
      <c r="X41" s="95">
        <f>X14/X$22*100</f>
        <v>0.73149116601558428</v>
      </c>
      <c r="Y41" s="95">
        <f>Y14/Y$22*100</f>
        <v>5.742914965806684E-4</v>
      </c>
      <c r="Z41" s="95">
        <f>Z14/Z$22*100</f>
        <v>4.630044833187124E-4</v>
      </c>
      <c r="AA41" s="31">
        <f>AA14/AA$22*100</f>
        <v>2.2808399092608895E-4</v>
      </c>
      <c r="AB41" s="31">
        <f>AB14/AB$22*100</f>
        <v>0</v>
      </c>
      <c r="AC41" s="31">
        <f>AC14/AC$22*100</f>
        <v>0</v>
      </c>
      <c r="AD41" s="31">
        <f>AD14/AD$22*100</f>
        <v>4.532730552693514E-5</v>
      </c>
      <c r="AE41" s="31">
        <f>AE14/AE$22*100</f>
        <v>5.3668388661640533E-4</v>
      </c>
      <c r="AF41" s="31">
        <f>AF14/AF$22*100</f>
        <v>5.3201903351294297E-4</v>
      </c>
    </row>
    <row r="42" spans="1:32" ht="18" customHeight="1" x14ac:dyDescent="0.15">
      <c r="A42" s="14" t="s">
        <v>51</v>
      </c>
      <c r="B42" s="31" t="e">
        <f>B15/B$22*100</f>
        <v>#DIV/0!</v>
      </c>
      <c r="C42" s="31" t="e">
        <f>C15/C$22*100</f>
        <v>#DIV/0!</v>
      </c>
      <c r="D42" s="95">
        <f>D15/D$22*100</f>
        <v>0</v>
      </c>
      <c r="E42" s="95">
        <f>E15/E$22*100</f>
        <v>0</v>
      </c>
      <c r="F42" s="95">
        <f>F15/F$22*100</f>
        <v>0</v>
      </c>
      <c r="G42" s="95">
        <f>G15/G$22*100</f>
        <v>0</v>
      </c>
      <c r="H42" s="95">
        <f>H15/H$22*100</f>
        <v>0</v>
      </c>
      <c r="I42" s="95">
        <f>I15/I$22*100</f>
        <v>0</v>
      </c>
      <c r="J42" s="95">
        <f>J15/J$22*100</f>
        <v>0</v>
      </c>
      <c r="K42" s="95">
        <f>K15/K$22*100</f>
        <v>0</v>
      </c>
      <c r="L42" s="95">
        <f>L15/L$22*100</f>
        <v>0</v>
      </c>
      <c r="M42" s="95">
        <f>M15/M$22*100</f>
        <v>0</v>
      </c>
      <c r="N42" s="95">
        <f>N15/N$22*100</f>
        <v>0</v>
      </c>
      <c r="O42" s="95">
        <f>O15/O$22*100</f>
        <v>4.7529768607025109E-6</v>
      </c>
      <c r="P42" s="95">
        <f>P15/P$22*100</f>
        <v>4.9195217890293584E-6</v>
      </c>
      <c r="Q42" s="95">
        <f>Q15/Q$22*100</f>
        <v>1.4952256696754429E-5</v>
      </c>
      <c r="R42" s="95">
        <f>R15/R$22*100</f>
        <v>1.4742363922329758E-5</v>
      </c>
      <c r="S42" s="95">
        <f>S15/S$22*100</f>
        <v>1.4581329210640716E-5</v>
      </c>
      <c r="T42" s="95">
        <f>T15/T$22*100</f>
        <v>1.3528708935013268E-5</v>
      </c>
      <c r="U42" s="95">
        <f>U15/U$22*100</f>
        <v>1.3388614625597658E-5</v>
      </c>
      <c r="V42" s="95">
        <f>V15/V$22*100</f>
        <v>9.258312425363536E-6</v>
      </c>
      <c r="W42" s="95">
        <f>W15/W$22*100</f>
        <v>9.4690249020677942E-6</v>
      </c>
      <c r="X42" s="95">
        <f>X15/X$22*100</f>
        <v>0</v>
      </c>
      <c r="Y42" s="95">
        <f>Y15/Y$22*100</f>
        <v>0</v>
      </c>
      <c r="Z42" s="95">
        <f>Z15/Z$22*100</f>
        <v>0</v>
      </c>
      <c r="AA42" s="31">
        <f>AA15/AA$22*100</f>
        <v>0</v>
      </c>
      <c r="AB42" s="31">
        <f>AB15/AB$22*100</f>
        <v>0</v>
      </c>
      <c r="AC42" s="31">
        <f>AC15/AC$22*100</f>
        <v>0</v>
      </c>
      <c r="AD42" s="31">
        <f>AD15/AD$22*100</f>
        <v>0</v>
      </c>
      <c r="AE42" s="31">
        <f>AE15/AE$22*100</f>
        <v>0</v>
      </c>
      <c r="AF42" s="31">
        <f>AF15/AF$22*100</f>
        <v>0</v>
      </c>
    </row>
    <row r="43" spans="1:32" ht="18" customHeight="1" x14ac:dyDescent="0.15">
      <c r="A43" s="14" t="s">
        <v>52</v>
      </c>
      <c r="B43" s="31" t="e">
        <f>B16/B$22*100</f>
        <v>#DIV/0!</v>
      </c>
      <c r="C43" s="31" t="e">
        <f>C16/C$22*100</f>
        <v>#DIV/0!</v>
      </c>
      <c r="D43" s="95">
        <f>D16/D$22*100</f>
        <v>0</v>
      </c>
      <c r="E43" s="95">
        <f>E16/E$22*100</f>
        <v>0</v>
      </c>
      <c r="F43" s="95">
        <f>F16/F$22*100</f>
        <v>0</v>
      </c>
      <c r="G43" s="95">
        <f>G16/G$22*100</f>
        <v>0</v>
      </c>
      <c r="H43" s="95">
        <f>H16/H$22*100</f>
        <v>0</v>
      </c>
      <c r="I43" s="95">
        <f>I16/I$22*100</f>
        <v>0</v>
      </c>
      <c r="J43" s="95">
        <f>J16/J$22*100</f>
        <v>0</v>
      </c>
      <c r="K43" s="95">
        <f>K16/K$22*100</f>
        <v>0</v>
      </c>
      <c r="L43" s="95">
        <f>L16/L$22*100</f>
        <v>0</v>
      </c>
      <c r="M43" s="95">
        <f>M16/M$22*100</f>
        <v>0</v>
      </c>
      <c r="N43" s="95">
        <f>N16/N$22*100</f>
        <v>0</v>
      </c>
      <c r="O43" s="95">
        <f>O16/O$22*100</f>
        <v>4.7529768607025109E-6</v>
      </c>
      <c r="P43" s="95">
        <f>P16/P$22*100</f>
        <v>4.9195217890293584E-6</v>
      </c>
      <c r="Q43" s="95">
        <f>Q16/Q$22*100</f>
        <v>1.4952256696754429E-5</v>
      </c>
      <c r="R43" s="95">
        <f>R16/R$22*100</f>
        <v>1.4742363922329758E-5</v>
      </c>
      <c r="S43" s="95">
        <f>S16/S$22*100</f>
        <v>1.4581329210640716E-5</v>
      </c>
      <c r="T43" s="95">
        <f>T16/T$22*100</f>
        <v>1.3528708935013268E-5</v>
      </c>
      <c r="U43" s="95">
        <f>U16/U$22*100</f>
        <v>1.3388614625597658E-5</v>
      </c>
      <c r="V43" s="95">
        <f>V16/V$22*100</f>
        <v>9.258312425363536E-6</v>
      </c>
      <c r="W43" s="95">
        <f>W16/W$22*100</f>
        <v>9.4690249020677942E-6</v>
      </c>
      <c r="X43" s="95">
        <f>X16/X$22*100</f>
        <v>0</v>
      </c>
      <c r="Y43" s="95">
        <f>Y16/Y$22*100</f>
        <v>0</v>
      </c>
      <c r="Z43" s="95">
        <f>Z16/Z$22*100</f>
        <v>0</v>
      </c>
      <c r="AA43" s="31">
        <f>AA16/AA$22*100</f>
        <v>0</v>
      </c>
      <c r="AB43" s="31">
        <f>AB16/AB$22*100</f>
        <v>0</v>
      </c>
      <c r="AC43" s="31">
        <f>AC16/AC$22*100</f>
        <v>0</v>
      </c>
      <c r="AD43" s="31">
        <f>AD16/AD$22*100</f>
        <v>0</v>
      </c>
      <c r="AE43" s="31">
        <f>AE16/AE$22*100</f>
        <v>0</v>
      </c>
      <c r="AF43" s="31">
        <f>AF16/AF$22*100</f>
        <v>0</v>
      </c>
    </row>
    <row r="44" spans="1:32" ht="18" customHeight="1" x14ac:dyDescent="0.15">
      <c r="A44" s="14" t="s">
        <v>53</v>
      </c>
      <c r="B44" s="31" t="e">
        <f>B17/B$22*100</f>
        <v>#DIV/0!</v>
      </c>
      <c r="C44" s="31" t="e">
        <f>C17/C$22*100</f>
        <v>#DIV/0!</v>
      </c>
      <c r="D44" s="95">
        <f>D17/D$22*100</f>
        <v>4.3013310608490638</v>
      </c>
      <c r="E44" s="95">
        <f>E17/E$22*100</f>
        <v>4.2848080666508093</v>
      </c>
      <c r="F44" s="95">
        <f>F17/F$22*100</f>
        <v>4.5897096339787913</v>
      </c>
      <c r="G44" s="95">
        <f>G17/G$22*100</f>
        <v>4.8958052497229492</v>
      </c>
      <c r="H44" s="95">
        <f>H17/H$22*100</f>
        <v>4.9573685337642619</v>
      </c>
      <c r="I44" s="95">
        <f>I17/I$22*100</f>
        <v>4.9790670178493412</v>
      </c>
      <c r="J44" s="95">
        <f>J17/J$22*100</f>
        <v>4.7622523533990053</v>
      </c>
      <c r="K44" s="95">
        <f>K17/K$22*100</f>
        <v>5.0968932379060456</v>
      </c>
      <c r="L44" s="95">
        <f>L17/L$22*100</f>
        <v>5.2666430603096135</v>
      </c>
      <c r="M44" s="95">
        <f>M17/M$22*100</f>
        <v>5.2574954692600882</v>
      </c>
      <c r="N44" s="95">
        <f>N17/N$22*100</f>
        <v>5.3731411568513021</v>
      </c>
      <c r="O44" s="95">
        <f>O17/O$22*100</f>
        <v>5.442015916198554</v>
      </c>
      <c r="P44" s="95">
        <f>P17/P$22*100</f>
        <v>5.3877126776912823</v>
      </c>
      <c r="Q44" s="95">
        <f>Q17/Q$22*100</f>
        <v>5.4168088584744476</v>
      </c>
      <c r="R44" s="95">
        <f>R17/R$22*100</f>
        <v>5.2646259238179498</v>
      </c>
      <c r="S44" s="95">
        <f>S17/S$22*100</f>
        <v>4.8281162633535812</v>
      </c>
      <c r="T44" s="95">
        <f>T17/T$22*100</f>
        <v>4.5917790996328538</v>
      </c>
      <c r="U44" s="95">
        <f>U17/U$22*100</f>
        <v>4.5285917881914024</v>
      </c>
      <c r="V44" s="95">
        <f>V17/V$22*100</f>
        <v>4.5524973857997582</v>
      </c>
      <c r="W44" s="95">
        <f>W17/W$22*100</f>
        <v>4.6386054323133035</v>
      </c>
      <c r="X44" s="95">
        <f>X17/X$22*100</f>
        <v>4.5277415562861085</v>
      </c>
      <c r="Y44" s="95">
        <f>Y17/Y$22*100</f>
        <v>4.2579790146229932</v>
      </c>
      <c r="Z44" s="95">
        <f>Z17/Z$22*100</f>
        <v>4.0624291169073814</v>
      </c>
      <c r="AA44" s="31">
        <f>AA17/AA$22*100</f>
        <v>4.0028329856344946</v>
      </c>
      <c r="AB44" s="31">
        <f>AB17/AB$22*100</f>
        <v>1.7277211215816335</v>
      </c>
      <c r="AC44" s="31">
        <f>AC17/AC$22*100</f>
        <v>2.6147525553785349</v>
      </c>
      <c r="AD44" s="31">
        <f>AD17/AD$22*100</f>
        <v>3.4282400989186854</v>
      </c>
      <c r="AE44" s="31">
        <f>AE17/AE$22*100</f>
        <v>3.4717767559614732</v>
      </c>
      <c r="AF44" s="31">
        <f>AF17/AF$22*100</f>
        <v>3.5153778328240142</v>
      </c>
    </row>
    <row r="45" spans="1:32" ht="18" customHeight="1" x14ac:dyDescent="0.15">
      <c r="A45" s="14" t="s">
        <v>54</v>
      </c>
      <c r="B45" s="31" t="e">
        <f>B18/B$22*100</f>
        <v>#DIV/0!</v>
      </c>
      <c r="C45" s="31" t="e">
        <f>C18/C$22*100</f>
        <v>#DIV/0!</v>
      </c>
      <c r="D45" s="95">
        <f>D18/D$22*100</f>
        <v>0</v>
      </c>
      <c r="E45" s="95">
        <f>E18/E$22*100</f>
        <v>0</v>
      </c>
      <c r="F45" s="95">
        <f>F18/F$22*100</f>
        <v>0</v>
      </c>
      <c r="G45" s="95">
        <f>G18/G$22*100</f>
        <v>0</v>
      </c>
      <c r="H45" s="95">
        <f>H18/H$22*100</f>
        <v>0</v>
      </c>
      <c r="I45" s="95">
        <f>I18/I$22*100</f>
        <v>6.8966272559933175E-3</v>
      </c>
      <c r="J45" s="95">
        <f>J18/J$22*100</f>
        <v>8.4864632053353803E-3</v>
      </c>
      <c r="K45" s="95">
        <f>K18/K$22*100</f>
        <v>7.4200544235278904E-3</v>
      </c>
      <c r="L45" s="95">
        <f>L18/L$22*100</f>
        <v>7.5077472823760032E-3</v>
      </c>
      <c r="M45" s="95">
        <f>M18/M$22*100</f>
        <v>7.6097821447072E-3</v>
      </c>
      <c r="N45" s="95">
        <f>N18/N$22*100</f>
        <v>1.2888710170482612E-2</v>
      </c>
      <c r="O45" s="95">
        <f>O18/O$22*100</f>
        <v>1.2367245791547934E-2</v>
      </c>
      <c r="P45" s="95">
        <f>P18/P$22*100</f>
        <v>1.2313563037940484E-2</v>
      </c>
      <c r="Q45" s="95">
        <f>Q18/Q$22*100</f>
        <v>1.0950035987589826E-2</v>
      </c>
      <c r="R45" s="95">
        <f>R18/R$22*100</f>
        <v>1.0550618447080664E-2</v>
      </c>
      <c r="S45" s="95">
        <f>S18/S$22*100</f>
        <v>1.4678538072044986E-3</v>
      </c>
      <c r="T45" s="95">
        <f>T18/T$22*100</f>
        <v>0.10371108269581171</v>
      </c>
      <c r="U45" s="95">
        <f>U18/U$22*100</f>
        <v>6.5073129951946473E-2</v>
      </c>
      <c r="V45" s="95">
        <f>V18/V$22*100</f>
        <v>6.2660258494860413E-2</v>
      </c>
      <c r="W45" s="95">
        <f>W18/W$22*100</f>
        <v>6.1804325535796491E-2</v>
      </c>
      <c r="X45" s="95">
        <f>X18/X$22*100</f>
        <v>5.9290244223972853E-2</v>
      </c>
      <c r="Y45" s="95">
        <f>Y18/Y$22*100</f>
        <v>6.205219620554122E-2</v>
      </c>
      <c r="Z45" s="95">
        <f>Z18/Z$22*100</f>
        <v>5.9500706151287733E-2</v>
      </c>
      <c r="AA45" s="31">
        <f>AA18/AA$22*100</f>
        <v>5.7454357314281806E-2</v>
      </c>
      <c r="AB45" s="31">
        <f>AB18/AB$22*100</f>
        <v>6.127130161521175E-2</v>
      </c>
      <c r="AC45" s="31">
        <f>AC18/AC$22*100</f>
        <v>5.5902709806640347E-2</v>
      </c>
      <c r="AD45" s="31">
        <f>AD18/AD$22*100</f>
        <v>5.9106806407123423E-2</v>
      </c>
      <c r="AE45" s="31">
        <f>AE18/AE$22*100</f>
        <v>7.1566796280297648E-2</v>
      </c>
      <c r="AF45" s="31">
        <f>AF18/AF$22*100</f>
        <v>8.7202353084717299E-2</v>
      </c>
    </row>
    <row r="46" spans="1:32" ht="18" customHeight="1" x14ac:dyDescent="0.15">
      <c r="A46" s="14" t="s">
        <v>55</v>
      </c>
      <c r="B46" s="31" t="e">
        <f>B19/B$22*100</f>
        <v>#DIV/0!</v>
      </c>
      <c r="C46" s="31" t="e">
        <f>C19/C$22*100</f>
        <v>#DIV/0!</v>
      </c>
      <c r="D46" s="95">
        <f>D19/D$22*100</f>
        <v>0</v>
      </c>
      <c r="E46" s="95">
        <f>E19/E$22*100</f>
        <v>0</v>
      </c>
      <c r="F46" s="95">
        <f>F19/F$22*100</f>
        <v>0</v>
      </c>
      <c r="G46" s="95">
        <f>G19/G$22*100</f>
        <v>0</v>
      </c>
      <c r="H46" s="95">
        <f>H19/H$22*100</f>
        <v>0</v>
      </c>
      <c r="I46" s="95">
        <f>I19/I$22*100</f>
        <v>0</v>
      </c>
      <c r="J46" s="95">
        <f>J19/J$22*100</f>
        <v>0</v>
      </c>
      <c r="K46" s="95">
        <f>K19/K$22*100</f>
        <v>0</v>
      </c>
      <c r="L46" s="95">
        <f>L19/L$22*100</f>
        <v>0</v>
      </c>
      <c r="M46" s="95">
        <f>M19/M$22*100</f>
        <v>0</v>
      </c>
      <c r="N46" s="95">
        <f>N19/N$22*100</f>
        <v>0</v>
      </c>
      <c r="O46" s="95">
        <f>O19/O$22*100</f>
        <v>4.7529768607025109E-6</v>
      </c>
      <c r="P46" s="95">
        <f>P19/P$22*100</f>
        <v>4.9195217890293584E-6</v>
      </c>
      <c r="Q46" s="95">
        <f>Q19/Q$22*100</f>
        <v>1.4952256696754429E-5</v>
      </c>
      <c r="R46" s="95">
        <f>R19/R$22*100</f>
        <v>1.4742363922329758E-5</v>
      </c>
      <c r="S46" s="95">
        <f>S19/S$22*100</f>
        <v>1.4581329210640716E-5</v>
      </c>
      <c r="T46" s="95">
        <f>T19/T$22*100</f>
        <v>9.0191392900088445E-6</v>
      </c>
      <c r="U46" s="95">
        <f>U19/U$22*100</f>
        <v>8.9257430837317709E-6</v>
      </c>
      <c r="V46" s="95">
        <f>V19/V$22*100</f>
        <v>9.258312425363536E-6</v>
      </c>
      <c r="W46" s="95">
        <f>W19/W$22*100</f>
        <v>9.4690249020677942E-6</v>
      </c>
      <c r="X46" s="95">
        <f>X19/X$22*100</f>
        <v>0</v>
      </c>
      <c r="Y46" s="95">
        <f>Y19/Y$22*100</f>
        <v>0</v>
      </c>
      <c r="Z46" s="95">
        <f>Z19/Z$22*100</f>
        <v>0</v>
      </c>
      <c r="AA46" s="31">
        <f>AA19/AA$22*100</f>
        <v>0</v>
      </c>
      <c r="AB46" s="31">
        <f>AB19/AB$22*100</f>
        <v>0</v>
      </c>
      <c r="AC46" s="31">
        <f>AC19/AC$22*100</f>
        <v>0</v>
      </c>
      <c r="AD46" s="31">
        <f>AD19/AD$22*100</f>
        <v>0</v>
      </c>
      <c r="AE46" s="31">
        <f>AE19/AE$22*100</f>
        <v>0</v>
      </c>
      <c r="AF46" s="31">
        <f>AF19/AF$22*100</f>
        <v>0</v>
      </c>
    </row>
    <row r="47" spans="1:32" ht="18" customHeight="1" x14ac:dyDescent="0.15">
      <c r="A47" s="14" t="s">
        <v>56</v>
      </c>
      <c r="B47" s="31" t="e">
        <f>B20/B$22*100</f>
        <v>#DIV/0!</v>
      </c>
      <c r="C47" s="31" t="e">
        <f>C20/C$22*100</f>
        <v>#DIV/0!</v>
      </c>
      <c r="D47" s="95">
        <f>D20/D$22*100</f>
        <v>4.3013310608490638</v>
      </c>
      <c r="E47" s="95">
        <f>E20/E$22*100</f>
        <v>4.2848080666508093</v>
      </c>
      <c r="F47" s="95">
        <f>F20/F$22*100</f>
        <v>4.5897096339787913</v>
      </c>
      <c r="G47" s="95">
        <f>G20/G$22*100</f>
        <v>4.8958052497229492</v>
      </c>
      <c r="H47" s="95">
        <f>H20/H$22*100</f>
        <v>4.9573685337642619</v>
      </c>
      <c r="I47" s="95">
        <f>I20/I$22*100</f>
        <v>4.972170390593349</v>
      </c>
      <c r="J47" s="95">
        <f>J20/J$22*100</f>
        <v>4.7537658901936704</v>
      </c>
      <c r="K47" s="95">
        <f>K20/K$22*100</f>
        <v>5.089473183482518</v>
      </c>
      <c r="L47" s="95">
        <f>L20/L$22*100</f>
        <v>5.2591353130272376</v>
      </c>
      <c r="M47" s="95">
        <f>M20/M$22*100</f>
        <v>5.2498856871153805</v>
      </c>
      <c r="N47" s="95">
        <f>N20/N$22*100</f>
        <v>5.3602524466808195</v>
      </c>
      <c r="O47" s="95">
        <f>O20/O$22*100</f>
        <v>5.4296391644532846</v>
      </c>
      <c r="P47" s="95">
        <f>P20/P$22*100</f>
        <v>5.3753892756097637</v>
      </c>
      <c r="Q47" s="95">
        <f>Q20/Q$22*100</f>
        <v>5.4058289179734649</v>
      </c>
      <c r="R47" s="95">
        <f>R20/R$22*100</f>
        <v>5.2540458206430243</v>
      </c>
      <c r="S47" s="95">
        <f>S20/S$22*100</f>
        <v>4.8266192468879554</v>
      </c>
      <c r="T47" s="95">
        <f>T20/T$22*100</f>
        <v>4.4880454690888163</v>
      </c>
      <c r="U47" s="95">
        <f>U20/U$22*100</f>
        <v>4.4634963438817472</v>
      </c>
      <c r="V47" s="95">
        <f>V20/V$22*100</f>
        <v>4.4898186106800466</v>
      </c>
      <c r="W47" s="95">
        <f>W20/W$22*100</f>
        <v>4.5767821687277026</v>
      </c>
      <c r="X47" s="95">
        <f>X20/X$22*100</f>
        <v>4.4684513120621352</v>
      </c>
      <c r="Y47" s="95">
        <f>Y20/Y$22*100</f>
        <v>4.1959268184174521</v>
      </c>
      <c r="Z47" s="95">
        <f>Z20/Z$22*100</f>
        <v>4.0029284107560947</v>
      </c>
      <c r="AA47" s="31">
        <f>AA20/AA$22*100</f>
        <v>3.9453786283202135</v>
      </c>
      <c r="AB47" s="31">
        <f>AB20/AB$22*100</f>
        <v>1.6664498199664215</v>
      </c>
      <c r="AC47" s="31">
        <f>AC20/AC$22*100</f>
        <v>2.5588498455718947</v>
      </c>
      <c r="AD47" s="31">
        <f>AD20/AD$22*100</f>
        <v>3.3691332925115622</v>
      </c>
      <c r="AE47" s="31">
        <f>AE20/AE$22*100</f>
        <v>3.4002099596811761</v>
      </c>
      <c r="AF47" s="31">
        <f>AF20/AF$22*100</f>
        <v>3.4281754797392963</v>
      </c>
    </row>
    <row r="48" spans="1:32" ht="18" customHeight="1" x14ac:dyDescent="0.15">
      <c r="A48" s="14" t="s">
        <v>57</v>
      </c>
      <c r="B48" s="31" t="e">
        <f>B21/B$22*100</f>
        <v>#DIV/0!</v>
      </c>
      <c r="C48" s="31" t="e">
        <f>C21/C$22*100</f>
        <v>#DIV/0!</v>
      </c>
      <c r="D48" s="95">
        <f>D21/D$22*100</f>
        <v>0</v>
      </c>
      <c r="E48" s="95">
        <f>E21/E$22*100</f>
        <v>0</v>
      </c>
      <c r="F48" s="95">
        <f>F21/F$22*100</f>
        <v>0</v>
      </c>
      <c r="G48" s="95">
        <f>G21/G$22*100</f>
        <v>0</v>
      </c>
      <c r="H48" s="95">
        <f>H21/H$22*100</f>
        <v>0</v>
      </c>
      <c r="I48" s="95">
        <f>I21/I$22*100</f>
        <v>0</v>
      </c>
      <c r="J48" s="95">
        <f>J21/J$22*100</f>
        <v>0</v>
      </c>
      <c r="K48" s="95">
        <f>K21/K$22*100</f>
        <v>0</v>
      </c>
      <c r="L48" s="95">
        <f>L21/L$22*100</f>
        <v>0</v>
      </c>
      <c r="M48" s="95">
        <f>M21/M$22*100</f>
        <v>0</v>
      </c>
      <c r="N48" s="95">
        <f>N21/N$22*100</f>
        <v>0</v>
      </c>
      <c r="O48" s="95">
        <f>O21/O$22*100</f>
        <v>4.7529768607025109E-6</v>
      </c>
      <c r="P48" s="95">
        <f>P21/P$22*100</f>
        <v>4.9195217890293584E-6</v>
      </c>
      <c r="Q48" s="95">
        <f>Q21/Q$22*100</f>
        <v>1.4952256696754429E-5</v>
      </c>
      <c r="R48" s="95">
        <f>R21/R$22*100</f>
        <v>1.4742363922329758E-5</v>
      </c>
      <c r="S48" s="95">
        <f>S21/S$22*100</f>
        <v>1.4581329210640716E-5</v>
      </c>
      <c r="T48" s="95">
        <f>T21/T$22*100</f>
        <v>1.3528708935013268E-5</v>
      </c>
      <c r="U48" s="95">
        <f>U21/U$22*100</f>
        <v>1.3388614625597658E-5</v>
      </c>
      <c r="V48" s="95">
        <f>V21/V$22*100</f>
        <v>9.258312425363536E-6</v>
      </c>
      <c r="W48" s="95">
        <f>W21/W$22*100</f>
        <v>9.4690249020677942E-6</v>
      </c>
      <c r="X48" s="95">
        <f>X21/X$22*100</f>
        <v>0</v>
      </c>
      <c r="Y48" s="95">
        <f>Y21/Y$22*100</f>
        <v>0</v>
      </c>
      <c r="Z48" s="95">
        <f>Z21/Z$22*100</f>
        <v>0</v>
      </c>
      <c r="AA48" s="31">
        <f>AA21/AA$22*100</f>
        <v>0</v>
      </c>
      <c r="AB48" s="31">
        <f>AB21/AB$22*100</f>
        <v>0</v>
      </c>
      <c r="AC48" s="31">
        <f>AC21/AC$22*100</f>
        <v>0</v>
      </c>
      <c r="AD48" s="31">
        <f>AD21/AD$22*100</f>
        <v>0</v>
      </c>
      <c r="AE48" s="31">
        <f>AE21/AE$22*100</f>
        <v>0</v>
      </c>
      <c r="AF48" s="31">
        <f>AF21/AF$22*100</f>
        <v>0</v>
      </c>
    </row>
    <row r="49" spans="1:32" ht="18" customHeight="1" x14ac:dyDescent="0.15">
      <c r="A49" s="14" t="s">
        <v>58</v>
      </c>
      <c r="B49" s="32" t="e">
        <f>+B31+B36+B38+B39+B40+B41+B42+B43+B44</f>
        <v>#DIV/0!</v>
      </c>
      <c r="C49" s="32" t="e">
        <f>+C31+C36+C38+C39+C40+C41+C42+C43+C44</f>
        <v>#DIV/0!</v>
      </c>
      <c r="D49" s="96">
        <f t="shared" ref="D49:X49" si="4">+D31+D36+D38+D39+D40+D41+D42+D43+D44</f>
        <v>99.999999999999986</v>
      </c>
      <c r="E49" s="96">
        <f t="shared" si="4"/>
        <v>100</v>
      </c>
      <c r="F49" s="96">
        <f t="shared" si="4"/>
        <v>100</v>
      </c>
      <c r="G49" s="96">
        <f t="shared" si="4"/>
        <v>99.999999999999986</v>
      </c>
      <c r="H49" s="96">
        <f t="shared" si="4"/>
        <v>100.00000000000001</v>
      </c>
      <c r="I49" s="96">
        <f t="shared" si="4"/>
        <v>100.00000000000001</v>
      </c>
      <c r="J49" s="96">
        <f t="shared" si="4"/>
        <v>99.999999999999986</v>
      </c>
      <c r="K49" s="96">
        <f t="shared" si="4"/>
        <v>100.00000000000001</v>
      </c>
      <c r="L49" s="96">
        <f t="shared" si="4"/>
        <v>100.00000000000001</v>
      </c>
      <c r="M49" s="96">
        <f t="shared" si="4"/>
        <v>100</v>
      </c>
      <c r="N49" s="96">
        <f t="shared" si="4"/>
        <v>100.00000000000001</v>
      </c>
      <c r="O49" s="96">
        <f t="shared" si="4"/>
        <v>100.00000000000001</v>
      </c>
      <c r="P49" s="96">
        <f t="shared" si="4"/>
        <v>99.999999999999986</v>
      </c>
      <c r="Q49" s="96">
        <f t="shared" si="4"/>
        <v>99.999999999999986</v>
      </c>
      <c r="R49" s="96">
        <f t="shared" si="4"/>
        <v>99.999999999999957</v>
      </c>
      <c r="S49" s="96">
        <f t="shared" si="4"/>
        <v>99.999999999999972</v>
      </c>
      <c r="T49" s="96">
        <f t="shared" si="4"/>
        <v>100</v>
      </c>
      <c r="U49" s="96">
        <f t="shared" si="4"/>
        <v>99.999999999999972</v>
      </c>
      <c r="V49" s="96">
        <f t="shared" si="4"/>
        <v>99.999999999999986</v>
      </c>
      <c r="W49" s="96">
        <f t="shared" si="4"/>
        <v>99.999999999999986</v>
      </c>
      <c r="X49" s="96">
        <f t="shared" si="4"/>
        <v>99.999999999999986</v>
      </c>
      <c r="Y49" s="96">
        <f>+Y31+Y36+Y38+Y39+Y40+Y41+Y42+Y43+Y44</f>
        <v>100</v>
      </c>
      <c r="Z49" s="96">
        <f>+Z31+Z36+Z38+Z39+Z40+Z41+Z42+Z43+Z44</f>
        <v>100.00000000000001</v>
      </c>
      <c r="AA49" s="167">
        <f t="shared" ref="AA49:AB49" si="5">+AA31+AA36+AA38+AA39+AA40+AA41+AA42+AA43+AA44</f>
        <v>100</v>
      </c>
      <c r="AB49" s="167">
        <f t="shared" si="5"/>
        <v>100.00000000000001</v>
      </c>
      <c r="AC49" s="167">
        <f t="shared" ref="AC49:AD49" si="6">+AC31+AC36+AC38+AC39+AC40+AC41+AC42+AC43+AC44</f>
        <v>99.999999999999986</v>
      </c>
      <c r="AD49" s="167">
        <f t="shared" si="6"/>
        <v>100</v>
      </c>
      <c r="AE49" s="167">
        <f t="shared" ref="AE49:AF49" si="7">+AE31+AE36+AE38+AE39+AE40+AE41+AE42+AE43+AE44</f>
        <v>100.00000000000001</v>
      </c>
      <c r="AF49" s="167">
        <f t="shared" si="7"/>
        <v>100.00000000000001</v>
      </c>
    </row>
    <row r="50" spans="1:32" ht="18" customHeight="1" x14ac:dyDescent="0.15"/>
    <row r="51" spans="1:32" ht="18" customHeight="1" x14ac:dyDescent="0.15"/>
    <row r="52" spans="1:32" ht="18" customHeight="1" x14ac:dyDescent="0.15"/>
    <row r="53" spans="1:32" ht="18" customHeight="1" x14ac:dyDescent="0.15"/>
    <row r="54" spans="1:32" ht="18" customHeight="1" x14ac:dyDescent="0.15"/>
    <row r="55" spans="1:32" ht="18" customHeight="1" x14ac:dyDescent="0.15"/>
    <row r="56" spans="1:32" ht="18" customHeight="1" x14ac:dyDescent="0.15"/>
    <row r="57" spans="1:32" ht="18" customHeight="1" x14ac:dyDescent="0.15"/>
    <row r="58" spans="1:32" ht="18" customHeight="1" x14ac:dyDescent="0.15"/>
    <row r="59" spans="1:32" ht="18" customHeight="1" x14ac:dyDescent="0.15"/>
    <row r="60" spans="1:32" ht="18" customHeight="1" x14ac:dyDescent="0.15"/>
    <row r="61" spans="1:32" ht="18" customHeight="1" x14ac:dyDescent="0.15"/>
    <row r="62" spans="1:32" ht="18" customHeight="1" x14ac:dyDescent="0.15"/>
    <row r="63" spans="1:32" ht="18" customHeight="1" x14ac:dyDescent="0.15"/>
    <row r="64" spans="1:32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  <row r="476" ht="15" customHeight="1" x14ac:dyDescent="0.15"/>
    <row r="477" ht="15" customHeight="1" x14ac:dyDescent="0.15"/>
    <row r="478" ht="15" customHeight="1" x14ac:dyDescent="0.15"/>
    <row r="479" ht="15" customHeight="1" x14ac:dyDescent="0.15"/>
    <row r="480" ht="15" customHeight="1" x14ac:dyDescent="0.15"/>
    <row r="481" ht="15" customHeight="1" x14ac:dyDescent="0.15"/>
    <row r="482" ht="15" customHeight="1" x14ac:dyDescent="0.15"/>
    <row r="483" ht="15" customHeight="1" x14ac:dyDescent="0.15"/>
    <row r="484" ht="15" customHeight="1" x14ac:dyDescent="0.15"/>
    <row r="485" ht="15" customHeight="1" x14ac:dyDescent="0.15"/>
    <row r="486" ht="15" customHeight="1" x14ac:dyDescent="0.15"/>
    <row r="487" ht="15" customHeight="1" x14ac:dyDescent="0.15"/>
    <row r="488" ht="15" customHeight="1" x14ac:dyDescent="0.15"/>
    <row r="489" ht="15" customHeight="1" x14ac:dyDescent="0.15"/>
    <row r="490" ht="15" customHeight="1" x14ac:dyDescent="0.15"/>
    <row r="491" ht="15" customHeight="1" x14ac:dyDescent="0.15"/>
    <row r="492" ht="15" customHeight="1" x14ac:dyDescent="0.15"/>
    <row r="493" ht="15" customHeight="1" x14ac:dyDescent="0.15"/>
    <row r="494" ht="15" customHeight="1" x14ac:dyDescent="0.15"/>
    <row r="495" ht="15" customHeight="1" x14ac:dyDescent="0.15"/>
    <row r="496" ht="15" customHeight="1" x14ac:dyDescent="0.15"/>
    <row r="497" ht="15" customHeight="1" x14ac:dyDescent="0.15"/>
    <row r="498" ht="15" customHeight="1" x14ac:dyDescent="0.15"/>
    <row r="499" ht="15" customHeight="1" x14ac:dyDescent="0.15"/>
    <row r="500" ht="15" customHeight="1" x14ac:dyDescent="0.15"/>
    <row r="501" ht="15" customHeight="1" x14ac:dyDescent="0.15"/>
    <row r="502" ht="15" customHeight="1" x14ac:dyDescent="0.15"/>
    <row r="503" ht="15" customHeight="1" x14ac:dyDescent="0.15"/>
    <row r="504" ht="15" customHeight="1" x14ac:dyDescent="0.15"/>
    <row r="505" ht="15" customHeight="1" x14ac:dyDescent="0.15"/>
    <row r="506" ht="15" customHeight="1" x14ac:dyDescent="0.15"/>
    <row r="507" ht="15" customHeight="1" x14ac:dyDescent="0.15"/>
    <row r="508" ht="15" customHeight="1" x14ac:dyDescent="0.15"/>
    <row r="509" ht="15" customHeight="1" x14ac:dyDescent="0.15"/>
    <row r="510" ht="15" customHeight="1" x14ac:dyDescent="0.15"/>
    <row r="511" ht="15" customHeight="1" x14ac:dyDescent="0.15"/>
    <row r="512" ht="15" customHeight="1" x14ac:dyDescent="0.15"/>
    <row r="513" ht="15" customHeight="1" x14ac:dyDescent="0.15"/>
    <row r="514" ht="15" customHeight="1" x14ac:dyDescent="0.15"/>
  </sheetData>
  <phoneticPr fontId="2"/>
  <pageMargins left="0.98425196850393704" right="0.78740157480314965" top="0.78740157480314965" bottom="0.78740157480314965" header="0" footer="0.31496062992125984"/>
  <pageSetup paperSize="9" firstPageNumber="4" orientation="landscape" useFirstPageNumber="1" r:id="rId1"/>
  <headerFooter alignWithMargins="0">
    <oddFooter>&amp;C-&amp;P--</oddFooter>
  </headerFooter>
  <rowBreaks count="1" manualBreakCount="1">
    <brk id="27" max="31" man="1"/>
  </rowBreaks>
  <colBreaks count="2" manualBreakCount="2">
    <brk id="12" max="55" man="1"/>
    <brk id="22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24</vt:i4>
      </vt:variant>
      <vt:variant>
        <vt:lpstr>名前付き一覧</vt:lpstr>
      </vt:variant>
      <vt:variant>
        <vt:i4>17</vt:i4>
      </vt:variant>
    </vt:vector>
  </HeadingPairs>
  <TitlesOfParts>
    <vt:vector size="41" baseType="lpstr">
      <vt:lpstr>財政指標</vt:lpstr>
      <vt:lpstr>旧栃木市２</vt:lpstr>
      <vt:lpstr>旧岩舟町</vt:lpstr>
      <vt:lpstr>歳入</vt:lpstr>
      <vt:lpstr>旧栃木市・歳入</vt:lpstr>
      <vt:lpstr>旧西方町・歳入</vt:lpstr>
      <vt:lpstr>旧栃木市２・歳入</vt:lpstr>
      <vt:lpstr>旧岩舟町・歳入</vt:lpstr>
      <vt:lpstr>税 </vt:lpstr>
      <vt:lpstr>旧栃木市２・税</vt:lpstr>
      <vt:lpstr>旧栃木市・税</vt:lpstr>
      <vt:lpstr>旧西方町・税</vt:lpstr>
      <vt:lpstr>旧岩舟町・税</vt:lpstr>
      <vt:lpstr>歳出（性質別）</vt:lpstr>
      <vt:lpstr>旧栃木市・性質</vt:lpstr>
      <vt:lpstr>旧西方町・性質</vt:lpstr>
      <vt:lpstr>旧栃木市２・性質</vt:lpstr>
      <vt:lpstr>旧岩舟町・性質</vt:lpstr>
      <vt:lpstr>歳出（目的別）</vt:lpstr>
      <vt:lpstr>旧栃木市・目的</vt:lpstr>
      <vt:lpstr>旧西方町・目的</vt:lpstr>
      <vt:lpstr>旧栃木市２・目的</vt:lpstr>
      <vt:lpstr>旧岩舟町・目的</vt:lpstr>
      <vt:lpstr>グラフ</vt:lpstr>
      <vt:lpstr>グラフ!Print_Area</vt:lpstr>
      <vt:lpstr>旧栃木市２!Print_Area</vt:lpstr>
      <vt:lpstr>旧栃木市２・歳入!Print_Area</vt:lpstr>
      <vt:lpstr>旧栃木市２・税!Print_Area</vt:lpstr>
      <vt:lpstr>'歳出（性質別）'!Print_Area</vt:lpstr>
      <vt:lpstr>歳入!Print_Area</vt:lpstr>
      <vt:lpstr>財政指標!Print_Area</vt:lpstr>
      <vt:lpstr>'税 '!Print_Area</vt:lpstr>
      <vt:lpstr>旧栃木市２!Print_Titles</vt:lpstr>
      <vt:lpstr>旧栃木市２・歳入!Print_Titles</vt:lpstr>
      <vt:lpstr>旧栃木市２・性質!Print_Titles</vt:lpstr>
      <vt:lpstr>旧栃木市２・税!Print_Titles</vt:lpstr>
      <vt:lpstr>旧栃木市２・目的!Print_Titles</vt:lpstr>
      <vt:lpstr>'歳出（性質別）'!Print_Titles</vt:lpstr>
      <vt:lpstr>'歳出（目的別）'!Print_Titles</vt:lpstr>
      <vt:lpstr>財政指標!Print_Titles</vt:lpstr>
      <vt:lpstr>'税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とちぎ地域・自治研究所</dc:creator>
  <cp:lastModifiedBy>山口 誠英</cp:lastModifiedBy>
  <cp:lastPrinted>2017-05-14T20:21:58Z</cp:lastPrinted>
  <dcterms:created xsi:type="dcterms:W3CDTF">2002-01-04T12:12:41Z</dcterms:created>
  <dcterms:modified xsi:type="dcterms:W3CDTF">2021-07-27T02:44:18Z</dcterms:modified>
</cp:coreProperties>
</file>