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1" documentId="13_ncr:1_{1007640F-397D-4E8A-A452-5A6FDDE57AF5}" xr6:coauthVersionLast="47" xr6:coauthVersionMax="47" xr10:uidLastSave="{92715282-3E28-4F6C-8748-A7A41AEF5361}"/>
  <bookViews>
    <workbookView xWindow="-108" yWindow="-108" windowWidth="23256" windowHeight="12576" tabRatio="529" activeTab="5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グラフ!$A$1:$N$216</definedName>
    <definedName name="_xlnm.Print_Area" localSheetId="3">'歳出（性質別）'!$A$1:$AF$53</definedName>
    <definedName name="_xlnm.Print_Area" localSheetId="4">'歳出（目的別）'!$A$1:$AF$46</definedName>
    <definedName name="_xlnm.Print_Area" localSheetId="1">歳入!$A$1:$AF$75</definedName>
    <definedName name="_xlnm.Print_Area" localSheetId="0">財政指標!$A$1:$AG$39</definedName>
    <definedName name="_xlnm.Print_Area" localSheetId="2">税!$A$1:$AF$45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L28" i="3" l="1"/>
  <c r="V28" i="3"/>
  <c r="K1" i="3"/>
  <c r="U1" i="3"/>
  <c r="V28" i="5"/>
  <c r="U1" i="5"/>
  <c r="V24" i="2"/>
  <c r="K1" i="2"/>
  <c r="U1" i="2"/>
  <c r="L39" i="1"/>
  <c r="U1" i="1"/>
  <c r="AT186" i="9" l="1"/>
  <c r="AT185" i="9"/>
  <c r="AT184" i="9"/>
  <c r="AT183" i="9"/>
  <c r="AT149" i="9"/>
  <c r="AT148" i="9"/>
  <c r="AT118" i="9"/>
  <c r="AT117" i="9"/>
  <c r="AT116" i="9"/>
  <c r="AT115" i="9"/>
  <c r="AT114" i="9"/>
  <c r="AT113" i="9"/>
  <c r="AT112" i="9"/>
  <c r="AT111" i="9"/>
  <c r="AT83" i="9"/>
  <c r="AT82" i="9"/>
  <c r="AT81" i="9"/>
  <c r="AT80" i="9"/>
  <c r="AT79" i="9"/>
  <c r="AT78" i="9"/>
  <c r="AT77" i="9"/>
  <c r="AT76" i="9"/>
  <c r="AT43" i="9"/>
  <c r="AT42" i="9"/>
  <c r="AT41" i="9"/>
  <c r="AT40" i="9"/>
  <c r="AT6" i="9"/>
  <c r="AT5" i="9"/>
  <c r="AT4" i="9"/>
  <c r="AT3" i="9"/>
  <c r="AT2" i="9"/>
  <c r="AF31" i="3"/>
  <c r="AF28" i="3"/>
  <c r="AF19" i="3"/>
  <c r="AF42" i="3" s="1"/>
  <c r="AF3" i="3"/>
  <c r="AF30" i="3" s="1"/>
  <c r="AF28" i="5"/>
  <c r="AF26" i="5"/>
  <c r="AF25" i="5"/>
  <c r="AF24" i="5"/>
  <c r="AF49" i="5" s="1"/>
  <c r="AF3" i="5"/>
  <c r="AF30" i="5" s="1"/>
  <c r="AF24" i="2"/>
  <c r="AF22" i="2"/>
  <c r="AF41" i="2" s="1"/>
  <c r="AF3" i="2"/>
  <c r="AT39" i="9" s="1"/>
  <c r="AF35" i="3" l="1"/>
  <c r="AT119" i="9"/>
  <c r="AT110" i="9"/>
  <c r="AT75" i="9"/>
  <c r="AT147" i="9"/>
  <c r="AF26" i="2"/>
  <c r="AF39" i="3"/>
  <c r="AF32" i="3"/>
  <c r="AF36" i="3"/>
  <c r="AF40" i="3"/>
  <c r="AF44" i="3"/>
  <c r="AF33" i="3"/>
  <c r="AF45" i="3"/>
  <c r="AF43" i="3"/>
  <c r="AF37" i="3"/>
  <c r="AF41" i="3"/>
  <c r="AF34" i="3"/>
  <c r="AF38" i="3"/>
  <c r="AF50" i="5"/>
  <c r="AF42" i="5"/>
  <c r="AF33" i="5"/>
  <c r="AF38" i="5"/>
  <c r="AF46" i="5"/>
  <c r="AF53" i="5" s="1"/>
  <c r="AF35" i="5"/>
  <c r="AF40" i="5"/>
  <c r="AF44" i="5"/>
  <c r="AF48" i="5"/>
  <c r="AF34" i="5"/>
  <c r="AF39" i="5"/>
  <c r="AF43" i="5"/>
  <c r="AF47" i="5"/>
  <c r="AF31" i="5"/>
  <c r="AF32" i="5"/>
  <c r="AF36" i="5"/>
  <c r="AF41" i="5"/>
  <c r="AF45" i="5"/>
  <c r="AF27" i="2"/>
  <c r="AF31" i="2"/>
  <c r="AF35" i="2"/>
  <c r="AF39" i="2"/>
  <c r="AF43" i="2"/>
  <c r="AF28" i="2"/>
  <c r="AF32" i="2"/>
  <c r="AF36" i="2"/>
  <c r="AF40" i="2"/>
  <c r="AF44" i="2"/>
  <c r="AF30" i="2"/>
  <c r="AF34" i="2"/>
  <c r="AF38" i="2"/>
  <c r="AF42" i="2"/>
  <c r="AF29" i="2"/>
  <c r="AF33" i="2"/>
  <c r="AF37" i="2"/>
  <c r="AF46" i="3" l="1"/>
  <c r="AF51" i="5"/>
  <c r="AF52" i="5"/>
  <c r="AF45" i="2"/>
  <c r="AF39" i="1"/>
  <c r="AF37" i="1"/>
  <c r="AF36" i="1"/>
  <c r="AF35" i="1"/>
  <c r="AF34" i="1"/>
  <c r="AF33" i="1"/>
  <c r="AF3" i="1"/>
  <c r="AG33" i="4"/>
  <c r="AG27" i="4"/>
  <c r="AG15" i="4"/>
  <c r="AF67" i="1" l="1"/>
  <c r="AT7" i="9"/>
  <c r="AF41" i="1"/>
  <c r="AT1" i="9"/>
  <c r="AF75" i="1"/>
  <c r="AF73" i="1"/>
  <c r="AF42" i="1"/>
  <c r="AF74" i="1"/>
  <c r="AF48" i="1"/>
  <c r="AF44" i="1"/>
  <c r="AF50" i="1"/>
  <c r="AF45" i="1"/>
  <c r="AF52" i="1"/>
  <c r="AF72" i="1"/>
  <c r="AF46" i="1"/>
  <c r="AF56" i="1"/>
  <c r="AF60" i="1"/>
  <c r="AF64" i="1"/>
  <c r="AF68" i="1"/>
  <c r="AF49" i="1"/>
  <c r="AF53" i="1"/>
  <c r="AF57" i="1"/>
  <c r="AF61" i="1"/>
  <c r="AF65" i="1"/>
  <c r="AF69" i="1"/>
  <c r="AF54" i="1"/>
  <c r="AF58" i="1"/>
  <c r="AF62" i="1"/>
  <c r="AF66" i="1"/>
  <c r="AF70" i="1"/>
  <c r="AF43" i="1"/>
  <c r="AF47" i="1"/>
  <c r="AF51" i="1"/>
  <c r="AF55" i="1"/>
  <c r="AF59" i="1"/>
  <c r="AF63" i="1"/>
  <c r="AF71" i="1" l="1"/>
  <c r="AS186" i="9"/>
  <c r="AS185" i="9"/>
  <c r="AS184" i="9"/>
  <c r="AS183" i="9"/>
  <c r="AS149" i="9"/>
  <c r="AS148" i="9"/>
  <c r="AS119" i="9"/>
  <c r="AS118" i="9"/>
  <c r="AS117" i="9"/>
  <c r="AS116" i="9"/>
  <c r="AS115" i="9"/>
  <c r="AS114" i="9"/>
  <c r="AS113" i="9"/>
  <c r="AS112" i="9"/>
  <c r="AS111" i="9"/>
  <c r="AS82" i="9"/>
  <c r="AS81" i="9"/>
  <c r="AS80" i="9"/>
  <c r="AS79" i="9"/>
  <c r="AS78" i="9"/>
  <c r="AS77" i="9"/>
  <c r="AS76" i="9"/>
  <c r="AS42" i="9"/>
  <c r="AS41" i="9"/>
  <c r="AS40" i="9"/>
  <c r="AS6" i="9"/>
  <c r="AS5" i="9"/>
  <c r="AS4" i="9"/>
  <c r="AS3" i="9"/>
  <c r="AS2" i="9"/>
  <c r="AE3" i="5"/>
  <c r="AE30" i="5" s="1"/>
  <c r="AE3" i="2"/>
  <c r="AE26" i="2" s="1"/>
  <c r="AE3" i="1"/>
  <c r="AS1" i="9" s="1"/>
  <c r="AE3" i="3"/>
  <c r="AS110" i="9" s="1"/>
  <c r="AE19" i="3"/>
  <c r="AE44" i="3" s="1"/>
  <c r="AE26" i="5"/>
  <c r="AE25" i="5"/>
  <c r="AE24" i="5"/>
  <c r="AE49" i="5" s="1"/>
  <c r="AD30" i="5"/>
  <c r="AE22" i="2"/>
  <c r="AE43" i="2" s="1"/>
  <c r="AD26" i="2"/>
  <c r="AE37" i="1"/>
  <c r="AE36" i="1"/>
  <c r="AE35" i="1"/>
  <c r="AE34" i="1"/>
  <c r="AE33" i="1"/>
  <c r="AE69" i="1" s="1"/>
  <c r="AF33" i="4"/>
  <c r="AF27" i="4"/>
  <c r="AF15" i="4"/>
  <c r="AS7" i="9" l="1"/>
  <c r="AE41" i="1"/>
  <c r="AS39" i="9"/>
  <c r="AS43" i="9"/>
  <c r="AS147" i="9"/>
  <c r="AE30" i="3"/>
  <c r="AS75" i="9"/>
  <c r="AS83" i="9"/>
  <c r="AE31" i="3"/>
  <c r="AE33" i="3"/>
  <c r="AE35" i="3"/>
  <c r="AE37" i="3"/>
  <c r="AE39" i="3"/>
  <c r="AE41" i="3"/>
  <c r="AE43" i="3"/>
  <c r="AE45" i="3"/>
  <c r="AE32" i="3"/>
  <c r="AE34" i="3"/>
  <c r="AE36" i="3"/>
  <c r="AE38" i="3"/>
  <c r="AE40" i="3"/>
  <c r="AE42" i="3"/>
  <c r="AE31" i="5"/>
  <c r="AE35" i="5"/>
  <c r="AE40" i="5"/>
  <c r="AE44" i="5"/>
  <c r="AE48" i="5"/>
  <c r="AE33" i="5"/>
  <c r="AE38" i="5"/>
  <c r="AE42" i="5"/>
  <c r="AE46" i="5"/>
  <c r="AE50" i="5"/>
  <c r="AE53" i="5" s="1"/>
  <c r="AE32" i="5"/>
  <c r="AE34" i="5"/>
  <c r="AE36" i="5"/>
  <c r="AE39" i="5"/>
  <c r="AE41" i="5"/>
  <c r="AE43" i="5"/>
  <c r="AE45" i="5"/>
  <c r="AE47" i="5"/>
  <c r="AE27" i="2"/>
  <c r="AE28" i="2"/>
  <c r="AE30" i="2"/>
  <c r="AE32" i="2"/>
  <c r="AE34" i="2"/>
  <c r="AE36" i="2"/>
  <c r="AE38" i="2"/>
  <c r="AE40" i="2"/>
  <c r="AE42" i="2"/>
  <c r="AE44" i="2"/>
  <c r="AE29" i="2"/>
  <c r="AE31" i="2"/>
  <c r="AE33" i="2"/>
  <c r="AE35" i="2"/>
  <c r="AE37" i="2"/>
  <c r="AE39" i="2"/>
  <c r="AE41" i="2"/>
  <c r="AE73" i="1"/>
  <c r="AE75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E72" i="1"/>
  <c r="AE74" i="1"/>
  <c r="AE43" i="1"/>
  <c r="AE45" i="1"/>
  <c r="AE47" i="1"/>
  <c r="AE49" i="1"/>
  <c r="AE51" i="1"/>
  <c r="AE53" i="1"/>
  <c r="AE55" i="1"/>
  <c r="AE57" i="1"/>
  <c r="AE59" i="1"/>
  <c r="AE61" i="1"/>
  <c r="AE63" i="1"/>
  <c r="AE65" i="1"/>
  <c r="AE67" i="1"/>
  <c r="AR186" i="9"/>
  <c r="AR185" i="9"/>
  <c r="AR184" i="9"/>
  <c r="AR183" i="9"/>
  <c r="AR149" i="9"/>
  <c r="AR148" i="9"/>
  <c r="AR147" i="9"/>
  <c r="AR118" i="9"/>
  <c r="AR117" i="9"/>
  <c r="AR116" i="9"/>
  <c r="AR115" i="9"/>
  <c r="AR114" i="9"/>
  <c r="AR113" i="9"/>
  <c r="AR112" i="9"/>
  <c r="AR111" i="9"/>
  <c r="AR110" i="9"/>
  <c r="AR82" i="9"/>
  <c r="AR81" i="9"/>
  <c r="AR80" i="9"/>
  <c r="AR79" i="9"/>
  <c r="AR78" i="9"/>
  <c r="AR77" i="9"/>
  <c r="AR76" i="9"/>
  <c r="AR75" i="9"/>
  <c r="AR42" i="9"/>
  <c r="AR41" i="9"/>
  <c r="AR39" i="9"/>
  <c r="AR6" i="9"/>
  <c r="AR5" i="9"/>
  <c r="AR4" i="9"/>
  <c r="AR3" i="9"/>
  <c r="AR2" i="9"/>
  <c r="AR1" i="9"/>
  <c r="AD19" i="3"/>
  <c r="AD42" i="3" s="1"/>
  <c r="AD26" i="5"/>
  <c r="AD25" i="5"/>
  <c r="AD24" i="5"/>
  <c r="AD49" i="5" s="1"/>
  <c r="AD4" i="2"/>
  <c r="AD22" i="2" s="1"/>
  <c r="AR43" i="9" s="1"/>
  <c r="AD37" i="1"/>
  <c r="AD36" i="1"/>
  <c r="AD35" i="1"/>
  <c r="AD34" i="1"/>
  <c r="AD33" i="1"/>
  <c r="AD67" i="1" s="1"/>
  <c r="AE33" i="4"/>
  <c r="AE27" i="4"/>
  <c r="AE15" i="4"/>
  <c r="AR7" i="9" l="1"/>
  <c r="AR119" i="9"/>
  <c r="AD73" i="1"/>
  <c r="AR40" i="9"/>
  <c r="AR83" i="9"/>
  <c r="AE46" i="3"/>
  <c r="AE51" i="5"/>
  <c r="AE52" i="5"/>
  <c r="AE45" i="2"/>
  <c r="AE71" i="1"/>
  <c r="AD31" i="3"/>
  <c r="AD35" i="3"/>
  <c r="AD39" i="3"/>
  <c r="AD43" i="3"/>
  <c r="AD32" i="3"/>
  <c r="AD36" i="3"/>
  <c r="AD40" i="3"/>
  <c r="AD44" i="3"/>
  <c r="AD33" i="3"/>
  <c r="AD37" i="3"/>
  <c r="AD41" i="3"/>
  <c r="AD45" i="3"/>
  <c r="AD34" i="3"/>
  <c r="AD38" i="3"/>
  <c r="AD38" i="5"/>
  <c r="AD42" i="5"/>
  <c r="AD46" i="5"/>
  <c r="AD33" i="5"/>
  <c r="AD50" i="5"/>
  <c r="AD34" i="5"/>
  <c r="AD39" i="5"/>
  <c r="AD43" i="5"/>
  <c r="AD47" i="5"/>
  <c r="AD31" i="5"/>
  <c r="AD35" i="5"/>
  <c r="AD40" i="5"/>
  <c r="AD44" i="5"/>
  <c r="AD48" i="5"/>
  <c r="AD32" i="5"/>
  <c r="AD36" i="5"/>
  <c r="AD41" i="5"/>
  <c r="AD45" i="5"/>
  <c r="AD41" i="2"/>
  <c r="AD37" i="2"/>
  <c r="AD33" i="2"/>
  <c r="AD29" i="2"/>
  <c r="AD44" i="2"/>
  <c r="AD36" i="2"/>
  <c r="AD32" i="2"/>
  <c r="AD28" i="2"/>
  <c r="AD39" i="2"/>
  <c r="AD27" i="2"/>
  <c r="AD42" i="2"/>
  <c r="AD30" i="2"/>
  <c r="AD40" i="2"/>
  <c r="AD43" i="2"/>
  <c r="AD35" i="2"/>
  <c r="AD31" i="2"/>
  <c r="AD38" i="2"/>
  <c r="AD34" i="2"/>
  <c r="AD75" i="1"/>
  <c r="AD74" i="1"/>
  <c r="AD56" i="1"/>
  <c r="AD45" i="1"/>
  <c r="AD49" i="1"/>
  <c r="AD53" i="1"/>
  <c r="AD57" i="1"/>
  <c r="AD61" i="1"/>
  <c r="AD65" i="1"/>
  <c r="AD69" i="1"/>
  <c r="AD44" i="1"/>
  <c r="AD52" i="1"/>
  <c r="AD64" i="1"/>
  <c r="AD72" i="1"/>
  <c r="AD42" i="1"/>
  <c r="AD46" i="1"/>
  <c r="AD50" i="1"/>
  <c r="AD54" i="1"/>
  <c r="AD58" i="1"/>
  <c r="AD62" i="1"/>
  <c r="AD66" i="1"/>
  <c r="AD70" i="1"/>
  <c r="AD48" i="1"/>
  <c r="AD60" i="1"/>
  <c r="AD68" i="1"/>
  <c r="AD43" i="1"/>
  <c r="AD47" i="1"/>
  <c r="AD51" i="1"/>
  <c r="AD55" i="1"/>
  <c r="AD59" i="1"/>
  <c r="AD63" i="1"/>
  <c r="AD53" i="5" l="1"/>
  <c r="AD46" i="3"/>
  <c r="AD52" i="5"/>
  <c r="AD51" i="5"/>
  <c r="AD45" i="2"/>
  <c r="AD71" i="1"/>
  <c r="AQ186" i="9" l="1"/>
  <c r="AP186" i="9"/>
  <c r="AO186" i="9"/>
  <c r="AN186" i="9"/>
  <c r="AM186" i="9"/>
  <c r="AL186" i="9"/>
  <c r="AK186" i="9"/>
  <c r="AJ186" i="9"/>
  <c r="AI186" i="9"/>
  <c r="AH186" i="9"/>
  <c r="AG186" i="9"/>
  <c r="AF186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P186" i="9"/>
  <c r="R186" i="9"/>
  <c r="AQ185" i="9"/>
  <c r="AQ184" i="9"/>
  <c r="AQ183" i="9"/>
  <c r="AQ149" i="9"/>
  <c r="AQ148" i="9"/>
  <c r="AQ147" i="9"/>
  <c r="AQ118" i="9"/>
  <c r="AQ117" i="9"/>
  <c r="AQ116" i="9"/>
  <c r="AQ115" i="9"/>
  <c r="AQ114" i="9"/>
  <c r="AQ113" i="9"/>
  <c r="AQ112" i="9"/>
  <c r="AQ111" i="9"/>
  <c r="AQ110" i="9"/>
  <c r="AQ82" i="9"/>
  <c r="AQ81" i="9"/>
  <c r="AQ80" i="9"/>
  <c r="AQ79" i="9"/>
  <c r="AQ78" i="9"/>
  <c r="AQ77" i="9"/>
  <c r="AQ76" i="9"/>
  <c r="AQ75" i="9"/>
  <c r="AQ42" i="9"/>
  <c r="AQ41" i="9"/>
  <c r="AQ39" i="9"/>
  <c r="AQ6" i="9"/>
  <c r="AQ5" i="9"/>
  <c r="AQ4" i="9"/>
  <c r="AQ3" i="9"/>
  <c r="AQ2" i="9"/>
  <c r="AQ1" i="9"/>
  <c r="M186" i="9"/>
  <c r="M149" i="9"/>
  <c r="M112" i="9"/>
  <c r="AC19" i="3" l="1"/>
  <c r="AC26" i="5"/>
  <c r="AC25" i="5"/>
  <c r="AC24" i="5"/>
  <c r="AC4" i="2"/>
  <c r="AQ40" i="9" s="1"/>
  <c r="AC49" i="5" l="1"/>
  <c r="AQ83" i="9"/>
  <c r="AC44" i="3"/>
  <c r="AQ119" i="9"/>
  <c r="AC31" i="3"/>
  <c r="AC33" i="3"/>
  <c r="AC35" i="3"/>
  <c r="AC37" i="3"/>
  <c r="AC39" i="3"/>
  <c r="AC41" i="3"/>
  <c r="AC43" i="3"/>
  <c r="AC45" i="3"/>
  <c r="AC32" i="3"/>
  <c r="AC34" i="3"/>
  <c r="AC36" i="3"/>
  <c r="AC38" i="3"/>
  <c r="AC40" i="3"/>
  <c r="AC42" i="3"/>
  <c r="AC31" i="5"/>
  <c r="AC33" i="5"/>
  <c r="AC35" i="5"/>
  <c r="AC38" i="5"/>
  <c r="AC40" i="5"/>
  <c r="AC42" i="5"/>
  <c r="AC44" i="5"/>
  <c r="AC46" i="5"/>
  <c r="AC48" i="5"/>
  <c r="AC50" i="5"/>
  <c r="AC32" i="5"/>
  <c r="AC34" i="5"/>
  <c r="AC36" i="5"/>
  <c r="AC39" i="5"/>
  <c r="AC41" i="5"/>
  <c r="AC43" i="5"/>
  <c r="AC45" i="5"/>
  <c r="AC47" i="5"/>
  <c r="AC22" i="2"/>
  <c r="AQ43" i="9" s="1"/>
  <c r="AC37" i="1"/>
  <c r="AC36" i="1"/>
  <c r="AC35" i="1"/>
  <c r="AC34" i="1"/>
  <c r="AC33" i="1"/>
  <c r="AC67" i="1" l="1"/>
  <c r="AQ7" i="9"/>
  <c r="AC46" i="3"/>
  <c r="AC53" i="5"/>
  <c r="AC51" i="5"/>
  <c r="AC52" i="5"/>
  <c r="AC43" i="2"/>
  <c r="AC41" i="2"/>
  <c r="AC39" i="2"/>
  <c r="AC37" i="2"/>
  <c r="AC35" i="2"/>
  <c r="AC33" i="2"/>
  <c r="AC31" i="2"/>
  <c r="AC29" i="2"/>
  <c r="AC44" i="2"/>
  <c r="AC42" i="2"/>
  <c r="AC40" i="2"/>
  <c r="AC38" i="2"/>
  <c r="AC36" i="2"/>
  <c r="AC34" i="2"/>
  <c r="AC32" i="2"/>
  <c r="AC30" i="2"/>
  <c r="AC28" i="2"/>
  <c r="AC27" i="2"/>
  <c r="AC73" i="1"/>
  <c r="AC74" i="1"/>
  <c r="AC75" i="1"/>
  <c r="AC44" i="1"/>
  <c r="AC48" i="1"/>
  <c r="AC52" i="1"/>
  <c r="AC56" i="1"/>
  <c r="AC60" i="1"/>
  <c r="AC64" i="1"/>
  <c r="AC68" i="1"/>
  <c r="AC72" i="1"/>
  <c r="AC45" i="1"/>
  <c r="AC53" i="1"/>
  <c r="AC57" i="1"/>
  <c r="AC61" i="1"/>
  <c r="AC65" i="1"/>
  <c r="AC69" i="1"/>
  <c r="AC42" i="1"/>
  <c r="AC50" i="1"/>
  <c r="AC58" i="1"/>
  <c r="AC62" i="1"/>
  <c r="AC66" i="1"/>
  <c r="AC70" i="1"/>
  <c r="AC49" i="1"/>
  <c r="AC46" i="1"/>
  <c r="AC54" i="1"/>
  <c r="AC43" i="1"/>
  <c r="AC47" i="1"/>
  <c r="AC51" i="1"/>
  <c r="AC55" i="1"/>
  <c r="AC59" i="1"/>
  <c r="AC63" i="1"/>
  <c r="AD33" i="4"/>
  <c r="AD27" i="4"/>
  <c r="AD15" i="4"/>
  <c r="AP185" i="9"/>
  <c r="AP184" i="9"/>
  <c r="AP183" i="9"/>
  <c r="AP149" i="9"/>
  <c r="AP148" i="9"/>
  <c r="AP147" i="9"/>
  <c r="AP118" i="9"/>
  <c r="AP117" i="9"/>
  <c r="AP116" i="9"/>
  <c r="AP115" i="9"/>
  <c r="AP114" i="9"/>
  <c r="AP113" i="9"/>
  <c r="AP112" i="9"/>
  <c r="AP111" i="9"/>
  <c r="AP110" i="9"/>
  <c r="AP82" i="9"/>
  <c r="AP81" i="9"/>
  <c r="AP80" i="9"/>
  <c r="AP79" i="9"/>
  <c r="AP78" i="9"/>
  <c r="AP77" i="9"/>
  <c r="AP76" i="9"/>
  <c r="AP75" i="9"/>
  <c r="AP42" i="9"/>
  <c r="AP41" i="9"/>
  <c r="AP39" i="9"/>
  <c r="AP6" i="9"/>
  <c r="AP5" i="9"/>
  <c r="AP4" i="9"/>
  <c r="AP3" i="9"/>
  <c r="AP2" i="9"/>
  <c r="AP1" i="9"/>
  <c r="AO185" i="9"/>
  <c r="AN185" i="9"/>
  <c r="AO184" i="9"/>
  <c r="AN184" i="9"/>
  <c r="AO183" i="9"/>
  <c r="AN183" i="9"/>
  <c r="AO149" i="9"/>
  <c r="AN149" i="9"/>
  <c r="AO148" i="9"/>
  <c r="AN148" i="9"/>
  <c r="AO147" i="9"/>
  <c r="AN147" i="9"/>
  <c r="AO118" i="9"/>
  <c r="AN118" i="9"/>
  <c r="AO117" i="9"/>
  <c r="AN117" i="9"/>
  <c r="AO116" i="9"/>
  <c r="AN116" i="9"/>
  <c r="AO115" i="9"/>
  <c r="AN115" i="9"/>
  <c r="AO114" i="9"/>
  <c r="AN114" i="9"/>
  <c r="AO113" i="9"/>
  <c r="AN113" i="9"/>
  <c r="AO112" i="9"/>
  <c r="AN112" i="9"/>
  <c r="AO111" i="9"/>
  <c r="AN111" i="9"/>
  <c r="AO110" i="9"/>
  <c r="AN110" i="9"/>
  <c r="AO82" i="9"/>
  <c r="AN82" i="9"/>
  <c r="AO81" i="9"/>
  <c r="AN81" i="9"/>
  <c r="AO80" i="9"/>
  <c r="AN80" i="9"/>
  <c r="AO79" i="9"/>
  <c r="AN79" i="9"/>
  <c r="AO78" i="9"/>
  <c r="AN78" i="9"/>
  <c r="AO77" i="9"/>
  <c r="AN77" i="9"/>
  <c r="AO76" i="9"/>
  <c r="AN76" i="9"/>
  <c r="AO75" i="9"/>
  <c r="AN75" i="9"/>
  <c r="AO42" i="9"/>
  <c r="AN42" i="9"/>
  <c r="AO41" i="9"/>
  <c r="AN41" i="9"/>
  <c r="AO39" i="9"/>
  <c r="AN39" i="9"/>
  <c r="AO6" i="9"/>
  <c r="AN6" i="9"/>
  <c r="AO5" i="9"/>
  <c r="AN5" i="9"/>
  <c r="AO4" i="9"/>
  <c r="AN4" i="9"/>
  <c r="AO3" i="9"/>
  <c r="AN3" i="9"/>
  <c r="AO2" i="9"/>
  <c r="AN2" i="9"/>
  <c r="AO1" i="9"/>
  <c r="AN1" i="9"/>
  <c r="Z19" i="3"/>
  <c r="Z31" i="3" s="1"/>
  <c r="AA19" i="3"/>
  <c r="AA35" i="3" s="1"/>
  <c r="AB19" i="3"/>
  <c r="AB31" i="3"/>
  <c r="AA37" i="3"/>
  <c r="Z24" i="5"/>
  <c r="AA24" i="5"/>
  <c r="AB24" i="5"/>
  <c r="AB49" i="5" s="1"/>
  <c r="Z25" i="5"/>
  <c r="AA25" i="5"/>
  <c r="AB25" i="5"/>
  <c r="Z26" i="5"/>
  <c r="AA26" i="5"/>
  <c r="AB26" i="5"/>
  <c r="Z31" i="5"/>
  <c r="AB34" i="5"/>
  <c r="AB4" i="2"/>
  <c r="AP40" i="9" s="1"/>
  <c r="Z4" i="2"/>
  <c r="AA4" i="2"/>
  <c r="AB37" i="1"/>
  <c r="AB36" i="1"/>
  <c r="AB34" i="1"/>
  <c r="Z33" i="1"/>
  <c r="Z42" i="1" s="1"/>
  <c r="AA33" i="1"/>
  <c r="AA42" i="1" s="1"/>
  <c r="AB33" i="1"/>
  <c r="Z34" i="1"/>
  <c r="AA34" i="1"/>
  <c r="Z35" i="1"/>
  <c r="AA35" i="1"/>
  <c r="AA73" i="1" s="1"/>
  <c r="AB35" i="1"/>
  <c r="Z36" i="1"/>
  <c r="AA36" i="1"/>
  <c r="Z37" i="1"/>
  <c r="AA37" i="1"/>
  <c r="AA45" i="1"/>
  <c r="AA49" i="1"/>
  <c r="AC15" i="4"/>
  <c r="AC33" i="4"/>
  <c r="AC27" i="4"/>
  <c r="AB33" i="4"/>
  <c r="AA33" i="4"/>
  <c r="AB27" i="4"/>
  <c r="AA27" i="4"/>
  <c r="AB15" i="4"/>
  <c r="AA15" i="4"/>
  <c r="Y24" i="5"/>
  <c r="Y33" i="5" s="1"/>
  <c r="AM185" i="9"/>
  <c r="AM184" i="9"/>
  <c r="AM183" i="9"/>
  <c r="AM149" i="9"/>
  <c r="AM148" i="9"/>
  <c r="AM147" i="9"/>
  <c r="AM118" i="9"/>
  <c r="AM117" i="9"/>
  <c r="AM116" i="9"/>
  <c r="AM115" i="9"/>
  <c r="AM114" i="9"/>
  <c r="AM113" i="9"/>
  <c r="AM112" i="9"/>
  <c r="AM111" i="9"/>
  <c r="AM110" i="9"/>
  <c r="AM82" i="9"/>
  <c r="AM81" i="9"/>
  <c r="AM80" i="9"/>
  <c r="AM79" i="9"/>
  <c r="AM78" i="9"/>
  <c r="AM77" i="9"/>
  <c r="AM76" i="9"/>
  <c r="AM75" i="9"/>
  <c r="AM42" i="9"/>
  <c r="AM41" i="9"/>
  <c r="AM39" i="9"/>
  <c r="AM6" i="9"/>
  <c r="AM5" i="9"/>
  <c r="AM4" i="9"/>
  <c r="AM3" i="9"/>
  <c r="AM2" i="9"/>
  <c r="AM1" i="9"/>
  <c r="Y19" i="3"/>
  <c r="AM119" i="9" s="1"/>
  <c r="Y26" i="5"/>
  <c r="Y25" i="5"/>
  <c r="Y4" i="2"/>
  <c r="AM40" i="9" s="1"/>
  <c r="V39" i="1"/>
  <c r="Y37" i="1"/>
  <c r="Y36" i="1"/>
  <c r="Y35" i="1"/>
  <c r="Y34" i="1"/>
  <c r="Y33" i="1"/>
  <c r="AM7" i="9" s="1"/>
  <c r="Z33" i="4"/>
  <c r="Z27" i="4"/>
  <c r="Z15" i="4"/>
  <c r="AL185" i="9"/>
  <c r="AK185" i="9"/>
  <c r="AL184" i="9"/>
  <c r="AK184" i="9"/>
  <c r="AL183" i="9"/>
  <c r="AK183" i="9"/>
  <c r="AL149" i="9"/>
  <c r="AK149" i="9"/>
  <c r="AL148" i="9"/>
  <c r="AK148" i="9"/>
  <c r="AL147" i="9"/>
  <c r="AK147" i="9"/>
  <c r="AL118" i="9"/>
  <c r="AK118" i="9"/>
  <c r="AL117" i="9"/>
  <c r="AK117" i="9"/>
  <c r="AL116" i="9"/>
  <c r="AK116" i="9"/>
  <c r="AL115" i="9"/>
  <c r="AK115" i="9"/>
  <c r="AL114" i="9"/>
  <c r="AK114" i="9"/>
  <c r="AL113" i="9"/>
  <c r="AK113" i="9"/>
  <c r="AL112" i="9"/>
  <c r="AK112" i="9"/>
  <c r="AL111" i="9"/>
  <c r="AK111" i="9"/>
  <c r="AL110" i="9"/>
  <c r="AK110" i="9"/>
  <c r="AL82" i="9"/>
  <c r="AK82" i="9"/>
  <c r="AL81" i="9"/>
  <c r="AK81" i="9"/>
  <c r="AL80" i="9"/>
  <c r="AK80" i="9"/>
  <c r="AL79" i="9"/>
  <c r="AK79" i="9"/>
  <c r="AL78" i="9"/>
  <c r="AK78" i="9"/>
  <c r="AL77" i="9"/>
  <c r="AK77" i="9"/>
  <c r="AL76" i="9"/>
  <c r="AK76" i="9"/>
  <c r="AL75" i="9"/>
  <c r="AK75" i="9"/>
  <c r="AL42" i="9"/>
  <c r="AK42" i="9"/>
  <c r="AL41" i="9"/>
  <c r="AK41" i="9"/>
  <c r="AL39" i="9"/>
  <c r="AK39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56" i="1" s="1"/>
  <c r="X19" i="3"/>
  <c r="X35" i="3" s="1"/>
  <c r="W19" i="3"/>
  <c r="W39" i="3" s="1"/>
  <c r="X26" i="5"/>
  <c r="W26" i="5"/>
  <c r="X25" i="5"/>
  <c r="W25" i="5"/>
  <c r="X24" i="5"/>
  <c r="X41" i="5" s="1"/>
  <c r="W24" i="5"/>
  <c r="X4" i="2"/>
  <c r="AL40" i="9" s="1"/>
  <c r="W4" i="2"/>
  <c r="AK40" i="9" s="1"/>
  <c r="X37" i="1"/>
  <c r="W37" i="1"/>
  <c r="X36" i="1"/>
  <c r="X74" i="1" s="1"/>
  <c r="W36" i="1"/>
  <c r="X35" i="1"/>
  <c r="W35" i="1"/>
  <c r="X34" i="1"/>
  <c r="X72" i="1" s="1"/>
  <c r="W34" i="1"/>
  <c r="X69" i="1"/>
  <c r="W33" i="1"/>
  <c r="AK7" i="9" s="1"/>
  <c r="Y33" i="4"/>
  <c r="X33" i="4"/>
  <c r="Y27" i="4"/>
  <c r="X27" i="4"/>
  <c r="Y15" i="4"/>
  <c r="X15" i="4"/>
  <c r="AJ185" i="9"/>
  <c r="AJ184" i="9"/>
  <c r="AJ183" i="9"/>
  <c r="AJ149" i="9"/>
  <c r="AJ148" i="9"/>
  <c r="AJ147" i="9"/>
  <c r="AJ118" i="9"/>
  <c r="AJ117" i="9"/>
  <c r="AJ116" i="9"/>
  <c r="AJ115" i="9"/>
  <c r="AJ114" i="9"/>
  <c r="AJ113" i="9"/>
  <c r="AJ112" i="9"/>
  <c r="AJ111" i="9"/>
  <c r="AJ110" i="9"/>
  <c r="AJ82" i="9"/>
  <c r="AJ81" i="9"/>
  <c r="AJ80" i="9"/>
  <c r="AJ79" i="9"/>
  <c r="AJ78" i="9"/>
  <c r="AJ77" i="9"/>
  <c r="AJ76" i="9"/>
  <c r="AJ75" i="9"/>
  <c r="AJ42" i="9"/>
  <c r="AJ41" i="9"/>
  <c r="AJ39" i="9"/>
  <c r="AJ6" i="9"/>
  <c r="AJ5" i="9"/>
  <c r="AJ4" i="9"/>
  <c r="AJ3" i="9"/>
  <c r="AJ2" i="9"/>
  <c r="AJ1" i="9"/>
  <c r="V19" i="3"/>
  <c r="V26" i="5"/>
  <c r="V25" i="5"/>
  <c r="V24" i="5"/>
  <c r="V4" i="2"/>
  <c r="AJ40" i="9" s="1"/>
  <c r="V37" i="1"/>
  <c r="V36" i="1"/>
  <c r="V35" i="1"/>
  <c r="V34" i="1"/>
  <c r="V33" i="1"/>
  <c r="AJ7" i="9" s="1"/>
  <c r="W33" i="4"/>
  <c r="W27" i="4"/>
  <c r="W15" i="4"/>
  <c r="AI185" i="9"/>
  <c r="AI184" i="9"/>
  <c r="AI183" i="9"/>
  <c r="AI149" i="9"/>
  <c r="AI148" i="9"/>
  <c r="AI147" i="9"/>
  <c r="AI118" i="9"/>
  <c r="AI117" i="9"/>
  <c r="AI116" i="9"/>
  <c r="AI115" i="9"/>
  <c r="AI114" i="9"/>
  <c r="AI113" i="9"/>
  <c r="AI112" i="9"/>
  <c r="AI111" i="9"/>
  <c r="AI110" i="9"/>
  <c r="AI82" i="9"/>
  <c r="AI81" i="9"/>
  <c r="AI80" i="9"/>
  <c r="AI79" i="9"/>
  <c r="AI78" i="9"/>
  <c r="AI77" i="9"/>
  <c r="AI76" i="9"/>
  <c r="AI75" i="9"/>
  <c r="AI42" i="9"/>
  <c r="AI41" i="9"/>
  <c r="AI39" i="9"/>
  <c r="AI6" i="9"/>
  <c r="AI5" i="9"/>
  <c r="AI4" i="9"/>
  <c r="AI3" i="9"/>
  <c r="AI2" i="9"/>
  <c r="AI1" i="9"/>
  <c r="U19" i="3"/>
  <c r="U24" i="5"/>
  <c r="U42" i="5" s="1"/>
  <c r="U26" i="5"/>
  <c r="U25" i="5"/>
  <c r="U4" i="2"/>
  <c r="U22" i="2" s="1"/>
  <c r="U37" i="1"/>
  <c r="U33" i="1"/>
  <c r="U43" i="1" s="1"/>
  <c r="U36" i="1"/>
  <c r="U35" i="1"/>
  <c r="U34" i="1"/>
  <c r="U58" i="1"/>
  <c r="V33" i="4"/>
  <c r="V27" i="4"/>
  <c r="V15" i="4"/>
  <c r="AH185" i="9"/>
  <c r="AH184" i="9"/>
  <c r="AH183" i="9"/>
  <c r="AH149" i="9"/>
  <c r="AH148" i="9"/>
  <c r="AH147" i="9"/>
  <c r="AH118" i="9"/>
  <c r="AH117" i="9"/>
  <c r="AH116" i="9"/>
  <c r="AH115" i="9"/>
  <c r="AH114" i="9"/>
  <c r="AH113" i="9"/>
  <c r="AH112" i="9"/>
  <c r="AH111" i="9"/>
  <c r="AH110" i="9"/>
  <c r="T24" i="5"/>
  <c r="T35" i="5" s="1"/>
  <c r="AH82" i="9"/>
  <c r="AH81" i="9"/>
  <c r="AH80" i="9"/>
  <c r="AH79" i="9"/>
  <c r="AH78" i="9"/>
  <c r="AH77" i="9"/>
  <c r="AH76" i="9"/>
  <c r="AH75" i="9"/>
  <c r="T4" i="2"/>
  <c r="T22" i="2" s="1"/>
  <c r="AH42" i="9"/>
  <c r="AH41" i="9"/>
  <c r="AH39" i="9"/>
  <c r="AH6" i="9"/>
  <c r="AH5" i="9"/>
  <c r="AH4" i="9"/>
  <c r="AH3" i="9"/>
  <c r="AH2" i="9"/>
  <c r="AH1" i="9"/>
  <c r="T19" i="3"/>
  <c r="T35" i="3" s="1"/>
  <c r="T26" i="5"/>
  <c r="T25" i="5"/>
  <c r="T37" i="1"/>
  <c r="T33" i="1"/>
  <c r="T53" i="1" s="1"/>
  <c r="T36" i="1"/>
  <c r="T35" i="1"/>
  <c r="T34" i="1"/>
  <c r="U33" i="4"/>
  <c r="U27" i="4"/>
  <c r="U15" i="4"/>
  <c r="AG1" i="9"/>
  <c r="AG2" i="9"/>
  <c r="AG3" i="9"/>
  <c r="AG4" i="9"/>
  <c r="AG5" i="9"/>
  <c r="AG6" i="9"/>
  <c r="AG39" i="9"/>
  <c r="AG40" i="9"/>
  <c r="AG41" i="9"/>
  <c r="AG42" i="9"/>
  <c r="S22" i="2"/>
  <c r="S37" i="2" s="1"/>
  <c r="AG75" i="9"/>
  <c r="AG76" i="9"/>
  <c r="AG77" i="9"/>
  <c r="AG78" i="9"/>
  <c r="AG79" i="9"/>
  <c r="AG80" i="9"/>
  <c r="AG81" i="9"/>
  <c r="AG82" i="9"/>
  <c r="S24" i="5"/>
  <c r="S40" i="5" s="1"/>
  <c r="AG110" i="9"/>
  <c r="AG111" i="9"/>
  <c r="AG112" i="9"/>
  <c r="AG113" i="9"/>
  <c r="AG114" i="9"/>
  <c r="AG115" i="9"/>
  <c r="AG116" i="9"/>
  <c r="AG117" i="9"/>
  <c r="AG118" i="9"/>
  <c r="AG147" i="9"/>
  <c r="AG148" i="9"/>
  <c r="AG149" i="9"/>
  <c r="AG183" i="9"/>
  <c r="AG184" i="9"/>
  <c r="AG185" i="9"/>
  <c r="S19" i="3"/>
  <c r="S37" i="3" s="1"/>
  <c r="S26" i="5"/>
  <c r="S25" i="5"/>
  <c r="S37" i="1"/>
  <c r="S33" i="1"/>
  <c r="S45" i="1" s="1"/>
  <c r="S36" i="1"/>
  <c r="S35" i="1"/>
  <c r="S34" i="1"/>
  <c r="S49" i="1"/>
  <c r="T33" i="4"/>
  <c r="T27" i="4"/>
  <c r="T15" i="4"/>
  <c r="AF1" i="9"/>
  <c r="AF2" i="9"/>
  <c r="AF3" i="9"/>
  <c r="AF4" i="9"/>
  <c r="AF5" i="9"/>
  <c r="AF6" i="9"/>
  <c r="AF39" i="9"/>
  <c r="R4" i="2"/>
  <c r="AF41" i="9"/>
  <c r="AF42" i="9"/>
  <c r="AF75" i="9"/>
  <c r="AF76" i="9"/>
  <c r="AF77" i="9"/>
  <c r="AF78" i="9"/>
  <c r="AF79" i="9"/>
  <c r="AF80" i="9"/>
  <c r="AF81" i="9"/>
  <c r="AF82" i="9"/>
  <c r="R24" i="5"/>
  <c r="AF110" i="9"/>
  <c r="AF111" i="9"/>
  <c r="AF112" i="9"/>
  <c r="AF113" i="9"/>
  <c r="AF114" i="9"/>
  <c r="AF115" i="9"/>
  <c r="AF116" i="9"/>
  <c r="AF117" i="9"/>
  <c r="AF118" i="9"/>
  <c r="AF147" i="9"/>
  <c r="AF148" i="9"/>
  <c r="AF149" i="9"/>
  <c r="AF183" i="9"/>
  <c r="AF184" i="9"/>
  <c r="AF185" i="9"/>
  <c r="R19" i="3"/>
  <c r="AF119" i="9" s="1"/>
  <c r="R26" i="5"/>
  <c r="R25" i="5"/>
  <c r="R37" i="1"/>
  <c r="R33" i="1"/>
  <c r="R36" i="1"/>
  <c r="R35" i="1"/>
  <c r="R34" i="1"/>
  <c r="S27" i="4"/>
  <c r="S33" i="4"/>
  <c r="S15" i="4"/>
  <c r="M75" i="9"/>
  <c r="M38" i="9"/>
  <c r="M1" i="9"/>
  <c r="Q34" i="1"/>
  <c r="Q33" i="1"/>
  <c r="Q64" i="1" s="1"/>
  <c r="AE1" i="9"/>
  <c r="AE2" i="9"/>
  <c r="AE3" i="9"/>
  <c r="AE4" i="9"/>
  <c r="AE5" i="9"/>
  <c r="AE6" i="9"/>
  <c r="AE39" i="9"/>
  <c r="Q4" i="2"/>
  <c r="Q22" i="2" s="1"/>
  <c r="AE41" i="9"/>
  <c r="AE42" i="9"/>
  <c r="AE75" i="9"/>
  <c r="AE76" i="9"/>
  <c r="AE77" i="9"/>
  <c r="AE78" i="9"/>
  <c r="AE79" i="9"/>
  <c r="AE80" i="9"/>
  <c r="AE81" i="9"/>
  <c r="AE82" i="9"/>
  <c r="Q24" i="5"/>
  <c r="AE110" i="9"/>
  <c r="AE111" i="9"/>
  <c r="AE112" i="9"/>
  <c r="AE113" i="9"/>
  <c r="AE114" i="9"/>
  <c r="AE115" i="9"/>
  <c r="AE116" i="9"/>
  <c r="AE117" i="9"/>
  <c r="AE118" i="9"/>
  <c r="AE147" i="9"/>
  <c r="AE148" i="9"/>
  <c r="AE149" i="9"/>
  <c r="AE183" i="9"/>
  <c r="AE184" i="9"/>
  <c r="AE185" i="9"/>
  <c r="Q19" i="3"/>
  <c r="Q25" i="5"/>
  <c r="Q26" i="5"/>
  <c r="Q35" i="1"/>
  <c r="Q36" i="1"/>
  <c r="Q37" i="1"/>
  <c r="R7" i="4"/>
  <c r="R9" i="4" s="1"/>
  <c r="R15" i="4" s="1"/>
  <c r="R14" i="4"/>
  <c r="R27" i="4"/>
  <c r="R33" i="4"/>
  <c r="AD1" i="9"/>
  <c r="AD2" i="9"/>
  <c r="AD3" i="9"/>
  <c r="AD4" i="9"/>
  <c r="AD5" i="9"/>
  <c r="AD6" i="9"/>
  <c r="P33" i="1"/>
  <c r="AD7" i="9" s="1"/>
  <c r="AD39" i="9"/>
  <c r="P4" i="2"/>
  <c r="AD40" i="9" s="1"/>
  <c r="AD41" i="9"/>
  <c r="AD42" i="9"/>
  <c r="P17" i="2"/>
  <c r="AD75" i="9"/>
  <c r="AD76" i="9"/>
  <c r="AD77" i="9"/>
  <c r="AD78" i="9"/>
  <c r="AD79" i="9"/>
  <c r="AD80" i="9"/>
  <c r="AD81" i="9"/>
  <c r="AD82" i="9"/>
  <c r="P24" i="5"/>
  <c r="AD110" i="9"/>
  <c r="AD111" i="9"/>
  <c r="AD112" i="9"/>
  <c r="AD113" i="9"/>
  <c r="AD114" i="9"/>
  <c r="AD115" i="9"/>
  <c r="AD116" i="9"/>
  <c r="AD117" i="9"/>
  <c r="AD118" i="9"/>
  <c r="P19" i="3"/>
  <c r="P40" i="3" s="1"/>
  <c r="AD147" i="9"/>
  <c r="AD148" i="9"/>
  <c r="AD149" i="9"/>
  <c r="AD183" i="9"/>
  <c r="AD184" i="9"/>
  <c r="AD185" i="9"/>
  <c r="AC185" i="9"/>
  <c r="AC184" i="9"/>
  <c r="AC183" i="9"/>
  <c r="AC149" i="9"/>
  <c r="AC148" i="9"/>
  <c r="AC147" i="9"/>
  <c r="O19" i="3"/>
  <c r="AC118" i="9"/>
  <c r="AC117" i="9"/>
  <c r="AC116" i="9"/>
  <c r="AC115" i="9"/>
  <c r="AC114" i="9"/>
  <c r="AC113" i="9"/>
  <c r="AC112" i="9"/>
  <c r="AC111" i="9"/>
  <c r="AC110" i="9"/>
  <c r="O24" i="5"/>
  <c r="O40" i="5" s="1"/>
  <c r="AC82" i="9"/>
  <c r="AC81" i="9"/>
  <c r="AC80" i="9"/>
  <c r="AC79" i="9"/>
  <c r="AC78" i="9"/>
  <c r="AC77" i="9"/>
  <c r="AC76" i="9"/>
  <c r="AC75" i="9"/>
  <c r="O4" i="2"/>
  <c r="AC40" i="9" s="1"/>
  <c r="O17" i="2"/>
  <c r="AC42" i="9"/>
  <c r="AC41" i="9"/>
  <c r="AC39" i="9"/>
  <c r="O33" i="1"/>
  <c r="O61" i="1" s="1"/>
  <c r="AC6" i="9"/>
  <c r="AC5" i="9"/>
  <c r="AC4" i="9"/>
  <c r="AC3" i="9"/>
  <c r="AC2" i="9"/>
  <c r="AC1" i="9"/>
  <c r="AB185" i="9"/>
  <c r="AB184" i="9"/>
  <c r="AB183" i="9"/>
  <c r="AB149" i="9"/>
  <c r="AB148" i="9"/>
  <c r="AB147" i="9"/>
  <c r="AB118" i="9"/>
  <c r="AB117" i="9"/>
  <c r="AB116" i="9"/>
  <c r="AB115" i="9"/>
  <c r="AB114" i="9"/>
  <c r="AB113" i="9"/>
  <c r="AB112" i="9"/>
  <c r="AB111" i="9"/>
  <c r="AB110" i="9"/>
  <c r="AB82" i="9"/>
  <c r="AB81" i="9"/>
  <c r="AB80" i="9"/>
  <c r="AB79" i="9"/>
  <c r="AB78" i="9"/>
  <c r="AB77" i="9"/>
  <c r="AB76" i="9"/>
  <c r="AB75" i="9"/>
  <c r="AB42" i="9"/>
  <c r="AB41" i="9"/>
  <c r="AB39" i="9"/>
  <c r="AB6" i="9"/>
  <c r="AB5" i="9"/>
  <c r="AB4" i="9"/>
  <c r="AB3" i="9"/>
  <c r="AB2" i="9"/>
  <c r="AB1" i="9"/>
  <c r="R185" i="9"/>
  <c r="S185" i="9"/>
  <c r="T185" i="9"/>
  <c r="U185" i="9"/>
  <c r="V185" i="9"/>
  <c r="W185" i="9"/>
  <c r="X185" i="9"/>
  <c r="Y185" i="9"/>
  <c r="Z185" i="9"/>
  <c r="AA185" i="9"/>
  <c r="R82" i="9"/>
  <c r="R5" i="9"/>
  <c r="S5" i="9"/>
  <c r="T5" i="9"/>
  <c r="U5" i="9"/>
  <c r="V5" i="9"/>
  <c r="W5" i="9"/>
  <c r="X5" i="9"/>
  <c r="Y5" i="9"/>
  <c r="Z5" i="9"/>
  <c r="AA5" i="9"/>
  <c r="R184" i="9"/>
  <c r="S184" i="9"/>
  <c r="T184" i="9"/>
  <c r="U184" i="9"/>
  <c r="V184" i="9"/>
  <c r="W184" i="9"/>
  <c r="X184" i="9"/>
  <c r="Y184" i="9"/>
  <c r="Z184" i="9"/>
  <c r="AA184" i="9"/>
  <c r="R183" i="9"/>
  <c r="S183" i="9"/>
  <c r="T183" i="9"/>
  <c r="U183" i="9"/>
  <c r="V183" i="9"/>
  <c r="W183" i="9"/>
  <c r="X183" i="9"/>
  <c r="Y183" i="9"/>
  <c r="Z183" i="9"/>
  <c r="AA183" i="9"/>
  <c r="R148" i="9"/>
  <c r="S148" i="9"/>
  <c r="T148" i="9"/>
  <c r="U148" i="9"/>
  <c r="V148" i="9"/>
  <c r="W148" i="9"/>
  <c r="X148" i="9"/>
  <c r="Y148" i="9"/>
  <c r="Z148" i="9"/>
  <c r="AA148" i="9"/>
  <c r="R149" i="9"/>
  <c r="S149" i="9"/>
  <c r="T149" i="9"/>
  <c r="U149" i="9"/>
  <c r="V149" i="9"/>
  <c r="W149" i="9"/>
  <c r="X149" i="9"/>
  <c r="Y149" i="9"/>
  <c r="Z149" i="9"/>
  <c r="AA149" i="9"/>
  <c r="R147" i="9"/>
  <c r="S147" i="9"/>
  <c r="T147" i="9"/>
  <c r="U147" i="9"/>
  <c r="V147" i="9"/>
  <c r="W147" i="9"/>
  <c r="X147" i="9"/>
  <c r="Y147" i="9"/>
  <c r="Z147" i="9"/>
  <c r="AA147" i="9"/>
  <c r="R118" i="9"/>
  <c r="S118" i="9"/>
  <c r="T118" i="9"/>
  <c r="U118" i="9"/>
  <c r="V118" i="9"/>
  <c r="W118" i="9"/>
  <c r="X118" i="9"/>
  <c r="Y118" i="9"/>
  <c r="Z118" i="9"/>
  <c r="AA118" i="9"/>
  <c r="R117" i="9"/>
  <c r="S117" i="9"/>
  <c r="T117" i="9"/>
  <c r="U117" i="9"/>
  <c r="V117" i="9"/>
  <c r="W117" i="9"/>
  <c r="X117" i="9"/>
  <c r="Y117" i="9"/>
  <c r="Z117" i="9"/>
  <c r="AA117" i="9"/>
  <c r="R114" i="9"/>
  <c r="S114" i="9"/>
  <c r="T114" i="9"/>
  <c r="U114" i="9"/>
  <c r="V114" i="9"/>
  <c r="W114" i="9"/>
  <c r="X114" i="9"/>
  <c r="Y114" i="9"/>
  <c r="Z114" i="9"/>
  <c r="AA114" i="9"/>
  <c r="R115" i="9"/>
  <c r="S115" i="9"/>
  <c r="T115" i="9"/>
  <c r="U115" i="9"/>
  <c r="V115" i="9"/>
  <c r="W115" i="9"/>
  <c r="X115" i="9"/>
  <c r="Y115" i="9"/>
  <c r="Z115" i="9"/>
  <c r="AA115" i="9"/>
  <c r="R116" i="9"/>
  <c r="S116" i="9"/>
  <c r="T116" i="9"/>
  <c r="U116" i="9"/>
  <c r="V116" i="9"/>
  <c r="W116" i="9"/>
  <c r="X116" i="9"/>
  <c r="Y116" i="9"/>
  <c r="Z116" i="9"/>
  <c r="AA116" i="9"/>
  <c r="R113" i="9"/>
  <c r="S113" i="9"/>
  <c r="T113" i="9"/>
  <c r="U113" i="9"/>
  <c r="V113" i="9"/>
  <c r="W113" i="9"/>
  <c r="X113" i="9"/>
  <c r="Y113" i="9"/>
  <c r="Z113" i="9"/>
  <c r="AA113" i="9"/>
  <c r="R112" i="9"/>
  <c r="S112" i="9"/>
  <c r="T112" i="9"/>
  <c r="U112" i="9"/>
  <c r="V112" i="9"/>
  <c r="W112" i="9"/>
  <c r="X112" i="9"/>
  <c r="Y112" i="9"/>
  <c r="Z112" i="9"/>
  <c r="AA112" i="9"/>
  <c r="R111" i="9"/>
  <c r="S111" i="9"/>
  <c r="T111" i="9"/>
  <c r="U111" i="9"/>
  <c r="V111" i="9"/>
  <c r="W111" i="9"/>
  <c r="X111" i="9"/>
  <c r="Y111" i="9"/>
  <c r="Z111" i="9"/>
  <c r="AA111" i="9"/>
  <c r="R110" i="9"/>
  <c r="S110" i="9"/>
  <c r="T110" i="9"/>
  <c r="U110" i="9"/>
  <c r="V110" i="9"/>
  <c r="W110" i="9"/>
  <c r="X110" i="9"/>
  <c r="Y110" i="9"/>
  <c r="Z110" i="9"/>
  <c r="AA110" i="9"/>
  <c r="S82" i="9"/>
  <c r="T82" i="9"/>
  <c r="U82" i="9"/>
  <c r="V82" i="9"/>
  <c r="W82" i="9"/>
  <c r="X82" i="9"/>
  <c r="Y82" i="9"/>
  <c r="Z82" i="9"/>
  <c r="AA82" i="9"/>
  <c r="R81" i="9"/>
  <c r="S81" i="9"/>
  <c r="T81" i="9"/>
  <c r="U81" i="9"/>
  <c r="V81" i="9"/>
  <c r="W81" i="9"/>
  <c r="X81" i="9"/>
  <c r="Y81" i="9"/>
  <c r="Z81" i="9"/>
  <c r="AA81" i="9"/>
  <c r="R80" i="9"/>
  <c r="S80" i="9"/>
  <c r="T80" i="9"/>
  <c r="U80" i="9"/>
  <c r="V80" i="9"/>
  <c r="W80" i="9"/>
  <c r="X80" i="9"/>
  <c r="Y80" i="9"/>
  <c r="Z80" i="9"/>
  <c r="AA80" i="9"/>
  <c r="R79" i="9"/>
  <c r="S79" i="9"/>
  <c r="T79" i="9"/>
  <c r="U79" i="9"/>
  <c r="V79" i="9"/>
  <c r="W79" i="9"/>
  <c r="X79" i="9"/>
  <c r="Y79" i="9"/>
  <c r="Z79" i="9"/>
  <c r="AA79" i="9"/>
  <c r="R78" i="9"/>
  <c r="S78" i="9"/>
  <c r="T78" i="9"/>
  <c r="U78" i="9"/>
  <c r="V78" i="9"/>
  <c r="W78" i="9"/>
  <c r="X78" i="9"/>
  <c r="Y78" i="9"/>
  <c r="Z78" i="9"/>
  <c r="AA78" i="9"/>
  <c r="R77" i="9"/>
  <c r="S77" i="9"/>
  <c r="T77" i="9"/>
  <c r="U77" i="9"/>
  <c r="V77" i="9"/>
  <c r="W77" i="9"/>
  <c r="X77" i="9"/>
  <c r="Y77" i="9"/>
  <c r="Z77" i="9"/>
  <c r="AA77" i="9"/>
  <c r="R75" i="9"/>
  <c r="S75" i="9"/>
  <c r="T75" i="9"/>
  <c r="U75" i="9"/>
  <c r="V75" i="9"/>
  <c r="W75" i="9"/>
  <c r="X75" i="9"/>
  <c r="Y75" i="9"/>
  <c r="Z75" i="9"/>
  <c r="AA75" i="9"/>
  <c r="R76" i="9"/>
  <c r="S76" i="9"/>
  <c r="T76" i="9"/>
  <c r="U76" i="9"/>
  <c r="V76" i="9"/>
  <c r="W76" i="9"/>
  <c r="X76" i="9"/>
  <c r="Y76" i="9"/>
  <c r="Z76" i="9"/>
  <c r="AA76" i="9"/>
  <c r="R42" i="9"/>
  <c r="S42" i="9"/>
  <c r="T42" i="9"/>
  <c r="U42" i="9"/>
  <c r="V42" i="9"/>
  <c r="W42" i="9"/>
  <c r="X42" i="9"/>
  <c r="Y42" i="9"/>
  <c r="Z42" i="9"/>
  <c r="AA42" i="9"/>
  <c r="R41" i="9"/>
  <c r="S41" i="9"/>
  <c r="T41" i="9"/>
  <c r="U41" i="9"/>
  <c r="V41" i="9"/>
  <c r="W41" i="9"/>
  <c r="X41" i="9"/>
  <c r="Y41" i="9"/>
  <c r="Z41" i="9"/>
  <c r="AA41" i="9"/>
  <c r="R39" i="9"/>
  <c r="S39" i="9"/>
  <c r="T39" i="9"/>
  <c r="U39" i="9"/>
  <c r="V39" i="9"/>
  <c r="W39" i="9"/>
  <c r="X39" i="9"/>
  <c r="Y39" i="9"/>
  <c r="Z39" i="9"/>
  <c r="AA39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47" i="9"/>
  <c r="Q147" i="9"/>
  <c r="Q148" i="9"/>
  <c r="Q149" i="9"/>
  <c r="P110" i="9"/>
  <c r="Q110" i="9"/>
  <c r="Q111" i="9"/>
  <c r="Q112" i="9"/>
  <c r="Q113" i="9"/>
  <c r="Q114" i="9"/>
  <c r="Q115" i="9"/>
  <c r="Q116" i="9"/>
  <c r="Q117" i="9"/>
  <c r="Q118" i="9"/>
  <c r="P75" i="9"/>
  <c r="Q75" i="9"/>
  <c r="Q76" i="9"/>
  <c r="Q77" i="9"/>
  <c r="Q78" i="9"/>
  <c r="Q79" i="9"/>
  <c r="Q80" i="9"/>
  <c r="Q81" i="9"/>
  <c r="Q82" i="9"/>
  <c r="Q185" i="9"/>
  <c r="Q183" i="9"/>
  <c r="Q184" i="9"/>
  <c r="Q39" i="9"/>
  <c r="Q41" i="9"/>
  <c r="Q42" i="9"/>
  <c r="Q1" i="9"/>
  <c r="Q2" i="9"/>
  <c r="Q4" i="9"/>
  <c r="Q5" i="9"/>
  <c r="Q6" i="9"/>
  <c r="P7" i="9"/>
  <c r="D4" i="2"/>
  <c r="R40" i="9" s="1"/>
  <c r="D17" i="2"/>
  <c r="D24" i="5"/>
  <c r="D49" i="5" s="1"/>
  <c r="D19" i="3"/>
  <c r="D44" i="3" s="1"/>
  <c r="E4" i="2"/>
  <c r="S40" i="9" s="1"/>
  <c r="E17" i="2"/>
  <c r="E24" i="5"/>
  <c r="E50" i="5" s="1"/>
  <c r="E19" i="3"/>
  <c r="E44" i="3" s="1"/>
  <c r="G4" i="2"/>
  <c r="U40" i="9" s="1"/>
  <c r="G17" i="2"/>
  <c r="G24" i="5"/>
  <c r="G50" i="5" s="1"/>
  <c r="G19" i="3"/>
  <c r="G43" i="3" s="1"/>
  <c r="F4" i="2"/>
  <c r="T40" i="9" s="1"/>
  <c r="F17" i="2"/>
  <c r="F24" i="5"/>
  <c r="F37" i="5" s="1"/>
  <c r="F19" i="3"/>
  <c r="F44" i="3" s="1"/>
  <c r="H4" i="2"/>
  <c r="V40" i="9" s="1"/>
  <c r="H17" i="2"/>
  <c r="H24" i="5"/>
  <c r="H37" i="5" s="1"/>
  <c r="H19" i="3"/>
  <c r="H40" i="3" s="1"/>
  <c r="I4" i="2"/>
  <c r="W40" i="9" s="1"/>
  <c r="I17" i="2"/>
  <c r="I24" i="5"/>
  <c r="I19" i="3"/>
  <c r="I44" i="3" s="1"/>
  <c r="J4" i="2"/>
  <c r="J17" i="2"/>
  <c r="J24" i="5"/>
  <c r="J49" i="5" s="1"/>
  <c r="J19" i="3"/>
  <c r="J40" i="3" s="1"/>
  <c r="K4" i="2"/>
  <c r="Y40" i="9" s="1"/>
  <c r="K17" i="2"/>
  <c r="K24" i="5"/>
  <c r="K33" i="5" s="1"/>
  <c r="K19" i="3"/>
  <c r="K37" i="3" s="1"/>
  <c r="L4" i="2"/>
  <c r="Z40" i="9" s="1"/>
  <c r="L17" i="2"/>
  <c r="L24" i="5"/>
  <c r="L19" i="3"/>
  <c r="L37" i="3" s="1"/>
  <c r="M4" i="2"/>
  <c r="M17" i="2"/>
  <c r="M24" i="5"/>
  <c r="M37" i="5" s="1"/>
  <c r="M19" i="3"/>
  <c r="M36" i="3" s="1"/>
  <c r="L33" i="1"/>
  <c r="L57" i="1" s="1"/>
  <c r="M33" i="1"/>
  <c r="M59" i="1" s="1"/>
  <c r="N33" i="1"/>
  <c r="N4" i="2"/>
  <c r="AB40" i="9" s="1"/>
  <c r="N17" i="2"/>
  <c r="N24" i="5"/>
  <c r="N44" i="5" s="1"/>
  <c r="N19" i="3"/>
  <c r="N33" i="3" s="1"/>
  <c r="D33" i="1"/>
  <c r="D57" i="1" s="1"/>
  <c r="E33" i="1"/>
  <c r="E43" i="1" s="1"/>
  <c r="G33" i="1"/>
  <c r="G50" i="1" s="1"/>
  <c r="F33" i="1"/>
  <c r="F44" i="1" s="1"/>
  <c r="H33" i="1"/>
  <c r="H49" i="1" s="1"/>
  <c r="I33" i="1"/>
  <c r="I50" i="1" s="1"/>
  <c r="J33" i="1"/>
  <c r="J49" i="1" s="1"/>
  <c r="K33" i="1"/>
  <c r="K63" i="1" s="1"/>
  <c r="B33" i="1"/>
  <c r="B54" i="1" s="1"/>
  <c r="B4" i="2"/>
  <c r="Q40" i="9" s="1"/>
  <c r="B17" i="2"/>
  <c r="B24" i="5"/>
  <c r="B39" i="5" s="1"/>
  <c r="B19" i="3"/>
  <c r="AE1" i="5"/>
  <c r="P49" i="5"/>
  <c r="P25" i="5"/>
  <c r="P26" i="5"/>
  <c r="O44" i="5"/>
  <c r="O26" i="5"/>
  <c r="O25" i="5"/>
  <c r="L28" i="5"/>
  <c r="N26" i="5"/>
  <c r="N25" i="5"/>
  <c r="D26" i="5"/>
  <c r="K1" i="5"/>
  <c r="M25" i="5"/>
  <c r="D25" i="5"/>
  <c r="M26" i="5"/>
  <c r="L26" i="5"/>
  <c r="C26" i="5"/>
  <c r="L25" i="5"/>
  <c r="C25" i="5"/>
  <c r="C24" i="5"/>
  <c r="C32" i="5" s="1"/>
  <c r="K46" i="5"/>
  <c r="C42" i="5"/>
  <c r="K38" i="5"/>
  <c r="G32" i="5"/>
  <c r="K26" i="5"/>
  <c r="J26" i="5"/>
  <c r="I26" i="5"/>
  <c r="K25" i="5"/>
  <c r="J25" i="5"/>
  <c r="I25" i="5"/>
  <c r="G26" i="5"/>
  <c r="F26" i="5"/>
  <c r="E26" i="5"/>
  <c r="B26" i="5"/>
  <c r="G25" i="5"/>
  <c r="F25" i="5"/>
  <c r="E25" i="5"/>
  <c r="B25" i="5"/>
  <c r="H25" i="5"/>
  <c r="H26" i="5"/>
  <c r="AE1" i="3"/>
  <c r="O41" i="3"/>
  <c r="M35" i="3"/>
  <c r="C19" i="3"/>
  <c r="C40" i="3" s="1"/>
  <c r="F43" i="3"/>
  <c r="J41" i="3"/>
  <c r="E39" i="3"/>
  <c r="H36" i="3"/>
  <c r="E36" i="3"/>
  <c r="E34" i="3"/>
  <c r="J33" i="3"/>
  <c r="E32" i="3"/>
  <c r="F31" i="3"/>
  <c r="E31" i="3"/>
  <c r="AE1" i="1"/>
  <c r="P44" i="1"/>
  <c r="P63" i="1"/>
  <c r="P34" i="1"/>
  <c r="P35" i="1"/>
  <c r="P36" i="1"/>
  <c r="P37" i="1"/>
  <c r="O37" i="1"/>
  <c r="O36" i="1"/>
  <c r="O35" i="1"/>
  <c r="O34" i="1"/>
  <c r="O52" i="1"/>
  <c r="B34" i="1"/>
  <c r="N37" i="1"/>
  <c r="N36" i="1"/>
  <c r="N35" i="1"/>
  <c r="N34" i="1"/>
  <c r="K1" i="1"/>
  <c r="M37" i="1"/>
  <c r="M36" i="1"/>
  <c r="M35" i="1"/>
  <c r="M34" i="1"/>
  <c r="M50" i="1"/>
  <c r="D34" i="1"/>
  <c r="D35" i="1"/>
  <c r="D36" i="1"/>
  <c r="D37" i="1"/>
  <c r="L37" i="1"/>
  <c r="C37" i="1"/>
  <c r="L36" i="1"/>
  <c r="L74" i="1" s="1"/>
  <c r="C36" i="1"/>
  <c r="L35" i="1"/>
  <c r="C35" i="1"/>
  <c r="L34" i="1"/>
  <c r="L72" i="1" s="1"/>
  <c r="C34" i="1"/>
  <c r="C33" i="1"/>
  <c r="C44" i="1" s="1"/>
  <c r="K37" i="1"/>
  <c r="J37" i="1"/>
  <c r="I37" i="1"/>
  <c r="H37" i="1"/>
  <c r="G37" i="1"/>
  <c r="F37" i="1"/>
  <c r="E37" i="1"/>
  <c r="K36" i="1"/>
  <c r="J36" i="1"/>
  <c r="I36" i="1"/>
  <c r="I74" i="1" s="1"/>
  <c r="H36" i="1"/>
  <c r="G36" i="1"/>
  <c r="F36" i="1"/>
  <c r="E36" i="1"/>
  <c r="E74" i="1" s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L63" i="1"/>
  <c r="I44" i="1"/>
  <c r="I67" i="1"/>
  <c r="E53" i="1"/>
  <c r="E64" i="1"/>
  <c r="D51" i="1"/>
  <c r="B37" i="1"/>
  <c r="B36" i="1"/>
  <c r="B35" i="1"/>
  <c r="B73" i="1" s="1"/>
  <c r="Q7" i="4"/>
  <c r="Q9" i="4" s="1"/>
  <c r="Q15" i="4" s="1"/>
  <c r="Q14" i="4"/>
  <c r="Q27" i="4"/>
  <c r="Q33" i="4"/>
  <c r="P33" i="4"/>
  <c r="P27" i="4"/>
  <c r="P7" i="4"/>
  <c r="P9" i="4" s="1"/>
  <c r="P15" i="4" s="1"/>
  <c r="P14" i="4"/>
  <c r="O33" i="4"/>
  <c r="O27" i="4"/>
  <c r="O7" i="4"/>
  <c r="O9" i="4" s="1"/>
  <c r="O15" i="4" s="1"/>
  <c r="O14" i="4"/>
  <c r="G7" i="4"/>
  <c r="G9" i="4" s="1"/>
  <c r="G15" i="4" s="1"/>
  <c r="H7" i="4"/>
  <c r="H9" i="4" s="1"/>
  <c r="H15" i="4" s="1"/>
  <c r="H14" i="4"/>
  <c r="G14" i="4"/>
  <c r="G27" i="4"/>
  <c r="H27" i="4"/>
  <c r="H33" i="4"/>
  <c r="N33" i="4"/>
  <c r="N27" i="4"/>
  <c r="N7" i="4"/>
  <c r="N9" i="4" s="1"/>
  <c r="N15" i="4" s="1"/>
  <c r="M7" i="4"/>
  <c r="M9" i="4" s="1"/>
  <c r="M15" i="4" s="1"/>
  <c r="N14" i="4"/>
  <c r="K7" i="4"/>
  <c r="K9" i="4" s="1"/>
  <c r="K15" i="4" s="1"/>
  <c r="L7" i="4"/>
  <c r="L9" i="4" s="1"/>
  <c r="L15" i="4" s="1"/>
  <c r="J7" i="4"/>
  <c r="J9" i="4" s="1"/>
  <c r="J15" i="4" s="1"/>
  <c r="I7" i="4"/>
  <c r="I9" i="4" s="1"/>
  <c r="I15" i="4" s="1"/>
  <c r="F7" i="4"/>
  <c r="F9" i="4" s="1"/>
  <c r="F15" i="4" s="1"/>
  <c r="E7" i="4"/>
  <c r="E9" i="4" s="1"/>
  <c r="E15" i="4" s="1"/>
  <c r="D7" i="4"/>
  <c r="D9" i="4" s="1"/>
  <c r="D15" i="4" s="1"/>
  <c r="C7" i="4"/>
  <c r="C9" i="4" s="1"/>
  <c r="C15" i="4" s="1"/>
  <c r="K33" i="4"/>
  <c r="J33" i="4"/>
  <c r="I33" i="4"/>
  <c r="G33" i="4"/>
  <c r="F33" i="4"/>
  <c r="E33" i="4"/>
  <c r="D33" i="4"/>
  <c r="C33" i="4"/>
  <c r="M33" i="4"/>
  <c r="K27" i="4"/>
  <c r="J27" i="4"/>
  <c r="I27" i="4"/>
  <c r="F27" i="4"/>
  <c r="E27" i="4"/>
  <c r="D27" i="4"/>
  <c r="C27" i="4"/>
  <c r="M27" i="4"/>
  <c r="K14" i="4"/>
  <c r="J14" i="4"/>
  <c r="I14" i="4"/>
  <c r="F14" i="4"/>
  <c r="E14" i="4"/>
  <c r="D14" i="4"/>
  <c r="C14" i="4"/>
  <c r="M14" i="4"/>
  <c r="L14" i="4"/>
  <c r="L33" i="4"/>
  <c r="L27" i="4"/>
  <c r="AE1" i="2"/>
  <c r="L24" i="2"/>
  <c r="C4" i="2"/>
  <c r="C17" i="2"/>
  <c r="V49" i="5"/>
  <c r="V34" i="5"/>
  <c r="V40" i="5"/>
  <c r="V38" i="5"/>
  <c r="V75" i="1"/>
  <c r="V48" i="1"/>
  <c r="V57" i="1"/>
  <c r="V65" i="1"/>
  <c r="V43" i="1"/>
  <c r="V51" i="1"/>
  <c r="V60" i="1"/>
  <c r="V68" i="1"/>
  <c r="V42" i="1"/>
  <c r="V50" i="1"/>
  <c r="V59" i="1"/>
  <c r="V67" i="1"/>
  <c r="V49" i="1"/>
  <c r="V58" i="1"/>
  <c r="V66" i="1"/>
  <c r="L48" i="1"/>
  <c r="H50" i="5"/>
  <c r="AE40" i="9"/>
  <c r="E41" i="5"/>
  <c r="T68" i="1"/>
  <c r="B67" i="1"/>
  <c r="L46" i="5"/>
  <c r="D45" i="5"/>
  <c r="D41" i="5"/>
  <c r="S32" i="3"/>
  <c r="S44" i="3"/>
  <c r="E31" i="5"/>
  <c r="P45" i="5"/>
  <c r="S62" i="1"/>
  <c r="T49" i="1"/>
  <c r="T43" i="5"/>
  <c r="U35" i="3"/>
  <c r="AI40" i="9"/>
  <c r="G64" i="1"/>
  <c r="G36" i="3"/>
  <c r="G34" i="3"/>
  <c r="AD83" i="9"/>
  <c r="P46" i="5"/>
  <c r="P50" i="5"/>
  <c r="P47" i="5"/>
  <c r="N50" i="5"/>
  <c r="N33" i="5"/>
  <c r="N45" i="5"/>
  <c r="N34" i="5"/>
  <c r="N38" i="5"/>
  <c r="J42" i="3"/>
  <c r="J34" i="3"/>
  <c r="J32" i="3"/>
  <c r="I48" i="5"/>
  <c r="I46" i="5"/>
  <c r="I37" i="5"/>
  <c r="I32" i="5"/>
  <c r="O33" i="5"/>
  <c r="O34" i="5"/>
  <c r="O38" i="5"/>
  <c r="P42" i="3"/>
  <c r="R43" i="3"/>
  <c r="S43" i="1"/>
  <c r="S51" i="1"/>
  <c r="S60" i="1"/>
  <c r="S68" i="1"/>
  <c r="S44" i="1"/>
  <c r="S52" i="1"/>
  <c r="S61" i="1"/>
  <c r="S38" i="2"/>
  <c r="T49" i="5"/>
  <c r="T32" i="5"/>
  <c r="T44" i="5"/>
  <c r="T50" i="5"/>
  <c r="T41" i="5"/>
  <c r="T45" i="5"/>
  <c r="U32" i="3"/>
  <c r="U44" i="3"/>
  <c r="U33" i="3"/>
  <c r="U45" i="3"/>
  <c r="H44" i="5"/>
  <c r="V83" i="9"/>
  <c r="G33" i="3"/>
  <c r="H40" i="5"/>
  <c r="E47" i="5"/>
  <c r="P48" i="5"/>
  <c r="S37" i="5"/>
  <c r="S33" i="5"/>
  <c r="U39" i="5"/>
  <c r="W39" i="5"/>
  <c r="W34" i="5"/>
  <c r="W32" i="5"/>
  <c r="W37" i="5"/>
  <c r="W41" i="5"/>
  <c r="X66" i="1"/>
  <c r="X51" i="1"/>
  <c r="X68" i="1"/>
  <c r="X47" i="1"/>
  <c r="X49" i="1"/>
  <c r="X45" i="1"/>
  <c r="X62" i="1"/>
  <c r="W55" i="1"/>
  <c r="W68" i="1"/>
  <c r="W64" i="1"/>
  <c r="W60" i="1"/>
  <c r="W49" i="1"/>
  <c r="W58" i="1"/>
  <c r="W66" i="1"/>
  <c r="W73" i="1"/>
  <c r="Q40" i="3"/>
  <c r="T45" i="3"/>
  <c r="F35" i="3"/>
  <c r="H38" i="3"/>
  <c r="Q45" i="3"/>
  <c r="G39" i="3"/>
  <c r="U41" i="3"/>
  <c r="U40" i="3"/>
  <c r="P33" i="3"/>
  <c r="G38" i="3"/>
  <c r="F32" i="3"/>
  <c r="U43" i="3"/>
  <c r="T39" i="3"/>
  <c r="H32" i="3"/>
  <c r="F33" i="3"/>
  <c r="H39" i="3"/>
  <c r="N32" i="3"/>
  <c r="O43" i="3"/>
  <c r="O39" i="3"/>
  <c r="O35" i="3"/>
  <c r="O31" i="3"/>
  <c r="T43" i="3"/>
  <c r="H31" i="3"/>
  <c r="O44" i="3"/>
  <c r="O40" i="3"/>
  <c r="O36" i="3"/>
  <c r="O32" i="3"/>
  <c r="G45" i="3"/>
  <c r="G37" i="3"/>
  <c r="U37" i="3"/>
  <c r="G32" i="3"/>
  <c r="F40" i="3"/>
  <c r="H33" i="3"/>
  <c r="O42" i="3"/>
  <c r="O38" i="3"/>
  <c r="O34" i="3"/>
  <c r="W31" i="3"/>
  <c r="W35" i="3"/>
  <c r="X33" i="3"/>
  <c r="X45" i="3"/>
  <c r="W32" i="3"/>
  <c r="W38" i="3"/>
  <c r="W40" i="3"/>
  <c r="W33" i="3"/>
  <c r="W37" i="3"/>
  <c r="X43" i="3"/>
  <c r="X38" i="3"/>
  <c r="W31" i="5"/>
  <c r="W33" i="5"/>
  <c r="W35" i="5"/>
  <c r="W38" i="5"/>
  <c r="W40" i="5"/>
  <c r="W42" i="5"/>
  <c r="W44" i="5"/>
  <c r="W46" i="5"/>
  <c r="W48" i="5"/>
  <c r="W50" i="5"/>
  <c r="X38" i="5"/>
  <c r="W43" i="5"/>
  <c r="W45" i="5"/>
  <c r="W47" i="5"/>
  <c r="W42" i="1"/>
  <c r="W46" i="1"/>
  <c r="W50" i="1"/>
  <c r="W54" i="1"/>
  <c r="W59" i="1"/>
  <c r="W63" i="1"/>
  <c r="W67" i="1"/>
  <c r="X42" i="1"/>
  <c r="X46" i="1"/>
  <c r="X50" i="1"/>
  <c r="X54" i="1"/>
  <c r="X59" i="1"/>
  <c r="X63" i="1"/>
  <c r="X67" i="1"/>
  <c r="G61" i="1"/>
  <c r="G52" i="1"/>
  <c r="G57" i="1"/>
  <c r="E49" i="5"/>
  <c r="E46" i="5"/>
  <c r="E34" i="5"/>
  <c r="E33" i="5"/>
  <c r="E43" i="5"/>
  <c r="E32" i="5"/>
  <c r="D41" i="3"/>
  <c r="D32" i="3"/>
  <c r="D31" i="3"/>
  <c r="D45" i="3"/>
  <c r="D34" i="3"/>
  <c r="V44" i="3"/>
  <c r="G53" i="1"/>
  <c r="C32" i="3"/>
  <c r="K31" i="3"/>
  <c r="K34" i="3"/>
  <c r="K41" i="3"/>
  <c r="E38" i="5"/>
  <c r="E42" i="5"/>
  <c r="V38" i="3"/>
  <c r="C42" i="3"/>
  <c r="C39" i="3"/>
  <c r="C34" i="3"/>
  <c r="C44" i="3"/>
  <c r="C41" i="3"/>
  <c r="C36" i="3"/>
  <c r="C33" i="3"/>
  <c r="C31" i="3"/>
  <c r="C37" i="3"/>
  <c r="C35" i="3"/>
  <c r="C45" i="3"/>
  <c r="C43" i="3"/>
  <c r="E35" i="5"/>
  <c r="P43" i="3"/>
  <c r="P37" i="3"/>
  <c r="P38" i="3"/>
  <c r="AB83" i="9"/>
  <c r="N49" i="5"/>
  <c r="N43" i="5"/>
  <c r="N32" i="5"/>
  <c r="N35" i="5"/>
  <c r="N39" i="5"/>
  <c r="M41" i="3"/>
  <c r="M45" i="3"/>
  <c r="M42" i="3"/>
  <c r="X40" i="9"/>
  <c r="H47" i="5"/>
  <c r="H45" i="5"/>
  <c r="S34" i="3"/>
  <c r="S42" i="3"/>
  <c r="AG119" i="9"/>
  <c r="S31" i="3"/>
  <c r="AI119" i="9"/>
  <c r="U39" i="3"/>
  <c r="U31" i="3"/>
  <c r="U42" i="3"/>
  <c r="U38" i="3"/>
  <c r="B66" i="1"/>
  <c r="B48" i="1"/>
  <c r="B59" i="1"/>
  <c r="D50" i="1"/>
  <c r="D59" i="1"/>
  <c r="AF7" i="9"/>
  <c r="R61" i="1"/>
  <c r="C62" i="1"/>
  <c r="J37" i="3"/>
  <c r="E40" i="3"/>
  <c r="E45" i="3"/>
  <c r="T83" i="9"/>
  <c r="F43" i="5"/>
  <c r="R33" i="3"/>
  <c r="S67" i="1"/>
  <c r="T39" i="5"/>
  <c r="U59" i="1"/>
  <c r="U67" i="1"/>
  <c r="U68" i="1"/>
  <c r="U34" i="5"/>
  <c r="U35" i="5"/>
  <c r="I40" i="5"/>
  <c r="Q45" i="1"/>
  <c r="R50" i="5"/>
  <c r="R34" i="5"/>
  <c r="S63" i="1"/>
  <c r="S54" i="1"/>
  <c r="T42" i="5"/>
  <c r="T34" i="5"/>
  <c r="V50" i="5"/>
  <c r="Q50" i="5"/>
  <c r="Q38" i="5"/>
  <c r="S44" i="5"/>
  <c r="S39" i="5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32" i="5"/>
  <c r="Y38" i="5"/>
  <c r="Y42" i="5"/>
  <c r="Y46" i="5"/>
  <c r="Y22" i="2"/>
  <c r="AM43" i="9" s="1"/>
  <c r="Y75" i="1"/>
  <c r="Y43" i="1"/>
  <c r="Y45" i="1"/>
  <c r="Y47" i="1"/>
  <c r="Y49" i="1"/>
  <c r="Y51" i="1"/>
  <c r="Y53" i="1"/>
  <c r="Y55" i="1"/>
  <c r="Y57" i="1"/>
  <c r="Y59" i="1"/>
  <c r="Y61" i="1"/>
  <c r="Y63" i="1"/>
  <c r="Y65" i="1"/>
  <c r="Y67" i="1"/>
  <c r="Y69" i="1"/>
  <c r="Y33" i="2"/>
  <c r="I41" i="3" l="1"/>
  <c r="I43" i="3"/>
  <c r="L38" i="3"/>
  <c r="M44" i="3"/>
  <c r="Q73" i="1"/>
  <c r="H54" i="1"/>
  <c r="Q46" i="1"/>
  <c r="H52" i="1"/>
  <c r="H51" i="1"/>
  <c r="H42" i="1"/>
  <c r="X75" i="1"/>
  <c r="AA66" i="1"/>
  <c r="AE7" i="9"/>
  <c r="H72" i="1"/>
  <c r="AA63" i="1"/>
  <c r="X73" i="1"/>
  <c r="AA62" i="1"/>
  <c r="AA59" i="1"/>
  <c r="U42" i="1"/>
  <c r="AA57" i="1"/>
  <c r="AA67" i="1"/>
  <c r="AA53" i="1"/>
  <c r="C48" i="5"/>
  <c r="K42" i="5"/>
  <c r="G42" i="1"/>
  <c r="G59" i="1"/>
  <c r="G65" i="1"/>
  <c r="G54" i="1"/>
  <c r="G49" i="1"/>
  <c r="J44" i="1"/>
  <c r="J55" i="1"/>
  <c r="J72" i="1"/>
  <c r="G73" i="1"/>
  <c r="M67" i="1"/>
  <c r="M48" i="1"/>
  <c r="B44" i="1"/>
  <c r="O48" i="1"/>
  <c r="G62" i="1"/>
  <c r="C60" i="1"/>
  <c r="M65" i="1"/>
  <c r="O63" i="1"/>
  <c r="G66" i="1"/>
  <c r="G55" i="1"/>
  <c r="G68" i="1"/>
  <c r="U7" i="9"/>
  <c r="G63" i="1"/>
  <c r="G60" i="1"/>
  <c r="G58" i="1"/>
  <c r="G44" i="1"/>
  <c r="G51" i="1"/>
  <c r="C48" i="1"/>
  <c r="O73" i="1"/>
  <c r="N70" i="1"/>
  <c r="N65" i="1"/>
  <c r="L48" i="5"/>
  <c r="L44" i="5"/>
  <c r="L33" i="5"/>
  <c r="R45" i="5"/>
  <c r="R42" i="5"/>
  <c r="R43" i="5"/>
  <c r="R41" i="5"/>
  <c r="R47" i="5"/>
  <c r="R37" i="3"/>
  <c r="N43" i="3"/>
  <c r="N44" i="3"/>
  <c r="R39" i="3"/>
  <c r="AA83" i="9"/>
  <c r="D72" i="1"/>
  <c r="N59" i="1"/>
  <c r="E35" i="3"/>
  <c r="I37" i="3"/>
  <c r="L39" i="3"/>
  <c r="H42" i="3"/>
  <c r="M43" i="3"/>
  <c r="C46" i="5"/>
  <c r="C45" i="5"/>
  <c r="C35" i="5"/>
  <c r="C31" i="5"/>
  <c r="C40" i="5"/>
  <c r="R48" i="5"/>
  <c r="R38" i="5"/>
  <c r="R49" i="5"/>
  <c r="J31" i="3"/>
  <c r="M50" i="5"/>
  <c r="B51" i="1"/>
  <c r="Q7" i="9"/>
  <c r="AA119" i="9"/>
  <c r="K36" i="3"/>
  <c r="D35" i="3"/>
  <c r="H41" i="3"/>
  <c r="R44" i="3"/>
  <c r="O37" i="5"/>
  <c r="F67" i="1"/>
  <c r="I32" i="3"/>
  <c r="I35" i="3"/>
  <c r="I40" i="3"/>
  <c r="I42" i="3"/>
  <c r="Q43" i="3"/>
  <c r="Q36" i="3"/>
  <c r="Q38" i="3"/>
  <c r="Q37" i="3"/>
  <c r="Q41" i="3"/>
  <c r="Q35" i="3"/>
  <c r="Q42" i="3"/>
  <c r="Q32" i="3"/>
  <c r="Q42" i="5"/>
  <c r="Q43" i="5"/>
  <c r="N48" i="1"/>
  <c r="B34" i="5"/>
  <c r="B46" i="5"/>
  <c r="M31" i="5"/>
  <c r="M35" i="5"/>
  <c r="R34" i="3"/>
  <c r="R38" i="3"/>
  <c r="R31" i="3"/>
  <c r="R32" i="3"/>
  <c r="R41" i="3"/>
  <c r="R45" i="3"/>
  <c r="R35" i="3"/>
  <c r="R36" i="3"/>
  <c r="AB31" i="5"/>
  <c r="AB36" i="5"/>
  <c r="AB45" i="5"/>
  <c r="AB50" i="5"/>
  <c r="AB39" i="5"/>
  <c r="AB47" i="5"/>
  <c r="AB41" i="5"/>
  <c r="AB48" i="5"/>
  <c r="R39" i="5"/>
  <c r="R33" i="5"/>
  <c r="R42" i="3"/>
  <c r="R37" i="5"/>
  <c r="M38" i="5"/>
  <c r="R40" i="3"/>
  <c r="L39" i="5"/>
  <c r="L35" i="5"/>
  <c r="B36" i="3"/>
  <c r="B39" i="3"/>
  <c r="B57" i="1"/>
  <c r="B62" i="1"/>
  <c r="B55" i="1"/>
  <c r="B49" i="1"/>
  <c r="B52" i="1"/>
  <c r="B68" i="1"/>
  <c r="B42" i="1"/>
  <c r="B64" i="1"/>
  <c r="B58" i="1"/>
  <c r="B61" i="1"/>
  <c r="H43" i="1"/>
  <c r="H47" i="1"/>
  <c r="H62" i="1"/>
  <c r="H61" i="1"/>
  <c r="H59" i="1"/>
  <c r="H50" i="1"/>
  <c r="H63" i="1"/>
  <c r="D47" i="1"/>
  <c r="D62" i="1"/>
  <c r="D67" i="1"/>
  <c r="D68" i="1"/>
  <c r="R7" i="9"/>
  <c r="M31" i="3"/>
  <c r="M39" i="3"/>
  <c r="M33" i="3"/>
  <c r="M34" i="3"/>
  <c r="M32" i="3"/>
  <c r="M46" i="3" s="1"/>
  <c r="M40" i="3"/>
  <c r="M37" i="3"/>
  <c r="M38" i="3"/>
  <c r="Z119" i="9"/>
  <c r="L43" i="3"/>
  <c r="L34" i="3"/>
  <c r="L31" i="3"/>
  <c r="L42" i="3"/>
  <c r="L41" i="3"/>
  <c r="L40" i="3"/>
  <c r="K32" i="3"/>
  <c r="K35" i="3"/>
  <c r="K44" i="3"/>
  <c r="K33" i="3"/>
  <c r="K39" i="3"/>
  <c r="K38" i="3"/>
  <c r="K45" i="3"/>
  <c r="K42" i="3"/>
  <c r="Y119" i="9"/>
  <c r="X119" i="9"/>
  <c r="J39" i="3"/>
  <c r="J38" i="3"/>
  <c r="J45" i="3"/>
  <c r="J43" i="3"/>
  <c r="J35" i="3"/>
  <c r="J44" i="3"/>
  <c r="J36" i="3"/>
  <c r="W119" i="9"/>
  <c r="I38" i="3"/>
  <c r="I33" i="3"/>
  <c r="I45" i="3"/>
  <c r="I39" i="3"/>
  <c r="I36" i="3"/>
  <c r="I34" i="3"/>
  <c r="I31" i="3"/>
  <c r="V119" i="9"/>
  <c r="H37" i="3"/>
  <c r="H34" i="3"/>
  <c r="H44" i="3"/>
  <c r="H43" i="3"/>
  <c r="H35" i="3"/>
  <c r="H45" i="3"/>
  <c r="F37" i="3"/>
  <c r="F36" i="3"/>
  <c r="F39" i="3"/>
  <c r="F38" i="3"/>
  <c r="F41" i="3"/>
  <c r="F42" i="3"/>
  <c r="T119" i="9"/>
  <c r="F45" i="3"/>
  <c r="G40" i="3"/>
  <c r="G44" i="3"/>
  <c r="G35" i="3"/>
  <c r="G31" i="3"/>
  <c r="G42" i="3"/>
  <c r="G41" i="3"/>
  <c r="S119" i="9"/>
  <c r="E43" i="3"/>
  <c r="E42" i="3"/>
  <c r="E41" i="3"/>
  <c r="E37" i="3"/>
  <c r="E38" i="3"/>
  <c r="E33" i="3"/>
  <c r="D36" i="3"/>
  <c r="D43" i="3"/>
  <c r="D40" i="3"/>
  <c r="D37" i="3"/>
  <c r="D42" i="3"/>
  <c r="R119" i="9"/>
  <c r="D33" i="3"/>
  <c r="D38" i="3"/>
  <c r="D39" i="3"/>
  <c r="D46" i="3" s="1"/>
  <c r="O49" i="5"/>
  <c r="AC83" i="9"/>
  <c r="O41" i="5"/>
  <c r="O42" i="5"/>
  <c r="O32" i="5"/>
  <c r="O50" i="5"/>
  <c r="O45" i="5"/>
  <c r="O47" i="5"/>
  <c r="S39" i="3"/>
  <c r="S36" i="3"/>
  <c r="S41" i="3"/>
  <c r="S35" i="3"/>
  <c r="S38" i="3"/>
  <c r="S40" i="3"/>
  <c r="S45" i="3"/>
  <c r="S43" i="3"/>
  <c r="S33" i="3"/>
  <c r="AG83" i="9"/>
  <c r="S46" i="5"/>
  <c r="S43" i="5"/>
  <c r="S45" i="5"/>
  <c r="S50" i="5"/>
  <c r="S32" i="5"/>
  <c r="S31" i="5"/>
  <c r="S48" i="5"/>
  <c r="S41" i="5"/>
  <c r="S35" i="5"/>
  <c r="AB43" i="5"/>
  <c r="H74" i="1"/>
  <c r="D75" i="1"/>
  <c r="B72" i="1"/>
  <c r="B75" i="1"/>
  <c r="K72" i="1"/>
  <c r="F75" i="1"/>
  <c r="K41" i="5"/>
  <c r="J50" i="5"/>
  <c r="Z66" i="1"/>
  <c r="Z74" i="1"/>
  <c r="Y49" i="5"/>
  <c r="Y45" i="5"/>
  <c r="Y41" i="5"/>
  <c r="Y35" i="5"/>
  <c r="Y31" i="5"/>
  <c r="Q66" i="1"/>
  <c r="Q65" i="1"/>
  <c r="U50" i="5"/>
  <c r="U49" i="5"/>
  <c r="P41" i="3"/>
  <c r="P32" i="3"/>
  <c r="P35" i="3"/>
  <c r="E53" i="5"/>
  <c r="X36" i="3"/>
  <c r="X37" i="3"/>
  <c r="X41" i="3"/>
  <c r="T36" i="3"/>
  <c r="T44" i="3"/>
  <c r="T40" i="3"/>
  <c r="T42" i="3"/>
  <c r="U43" i="5"/>
  <c r="T59" i="1"/>
  <c r="P45" i="3"/>
  <c r="T33" i="3"/>
  <c r="T51" i="1"/>
  <c r="C53" i="1"/>
  <c r="E62" i="1"/>
  <c r="E49" i="1"/>
  <c r="I63" i="1"/>
  <c r="L51" i="1"/>
  <c r="P59" i="1"/>
  <c r="B40" i="5"/>
  <c r="L38" i="5"/>
  <c r="K48" i="5"/>
  <c r="Z35" i="3"/>
  <c r="T54" i="1"/>
  <c r="Y48" i="5"/>
  <c r="Y40" i="5"/>
  <c r="U47" i="5"/>
  <c r="P39" i="3"/>
  <c r="X34" i="3"/>
  <c r="T31" i="3"/>
  <c r="T41" i="3"/>
  <c r="T32" i="3"/>
  <c r="L65" i="1"/>
  <c r="E58" i="1"/>
  <c r="E47" i="1"/>
  <c r="I59" i="1"/>
  <c r="P54" i="1"/>
  <c r="P31" i="3"/>
  <c r="Y44" i="5"/>
  <c r="Y34" i="5"/>
  <c r="Q58" i="1"/>
  <c r="Q57" i="1"/>
  <c r="U45" i="5"/>
  <c r="T45" i="1"/>
  <c r="P44" i="3"/>
  <c r="AD119" i="9"/>
  <c r="X42" i="3"/>
  <c r="X31" i="3"/>
  <c r="X39" i="3"/>
  <c r="T37" i="3"/>
  <c r="U46" i="5"/>
  <c r="U48" i="5"/>
  <c r="L50" i="1"/>
  <c r="L49" i="1"/>
  <c r="Y47" i="5"/>
  <c r="Y43" i="5"/>
  <c r="Y39" i="5"/>
  <c r="Q50" i="1"/>
  <c r="Q49" i="1"/>
  <c r="U41" i="5"/>
  <c r="U40" i="5"/>
  <c r="Q55" i="1"/>
  <c r="P34" i="3"/>
  <c r="P36" i="3"/>
  <c r="D22" i="2"/>
  <c r="D44" i="2" s="1"/>
  <c r="X40" i="3"/>
  <c r="X32" i="3"/>
  <c r="T38" i="3"/>
  <c r="AH119" i="9"/>
  <c r="T34" i="3"/>
  <c r="U31" i="5"/>
  <c r="L62" i="1"/>
  <c r="L60" i="1"/>
  <c r="T57" i="1"/>
  <c r="E66" i="1"/>
  <c r="E55" i="1"/>
  <c r="K44" i="1"/>
  <c r="N54" i="1"/>
  <c r="P67" i="1"/>
  <c r="P50" i="1"/>
  <c r="J41" i="5"/>
  <c r="C43" i="5"/>
  <c r="C47" i="5"/>
  <c r="W74" i="1"/>
  <c r="R44" i="1"/>
  <c r="R59" i="1"/>
  <c r="R64" i="1"/>
  <c r="R52" i="1"/>
  <c r="R53" i="1"/>
  <c r="R55" i="1"/>
  <c r="R45" i="1"/>
  <c r="R63" i="1"/>
  <c r="V39" i="3"/>
  <c r="V36" i="3"/>
  <c r="V34" i="3"/>
  <c r="V40" i="3"/>
  <c r="V31" i="3"/>
  <c r="AJ119" i="9"/>
  <c r="X37" i="5"/>
  <c r="X45" i="5"/>
  <c r="X31" i="5"/>
  <c r="X40" i="5"/>
  <c r="X48" i="5"/>
  <c r="X49" i="5"/>
  <c r="X32" i="5"/>
  <c r="X33" i="5"/>
  <c r="X42" i="5"/>
  <c r="V33" i="3"/>
  <c r="X35" i="5"/>
  <c r="S41" i="2"/>
  <c r="R48" i="1"/>
  <c r="R67" i="1"/>
  <c r="R66" i="1"/>
  <c r="V41" i="3"/>
  <c r="V35" i="3"/>
  <c r="X46" i="5"/>
  <c r="V42" i="3"/>
  <c r="X34" i="5"/>
  <c r="AE119" i="9"/>
  <c r="Q33" i="3"/>
  <c r="Q44" i="3"/>
  <c r="Q34" i="3"/>
  <c r="Q31" i="3"/>
  <c r="Q39" i="3"/>
  <c r="AE83" i="9"/>
  <c r="Q34" i="5"/>
  <c r="Q40" i="5"/>
  <c r="Q45" i="5"/>
  <c r="Q35" i="5"/>
  <c r="Q41" i="5"/>
  <c r="Q47" i="5"/>
  <c r="Q32" i="5"/>
  <c r="Q44" i="5"/>
  <c r="Q46" i="5"/>
  <c r="Q33" i="5"/>
  <c r="Q37" i="5"/>
  <c r="Q48" i="5"/>
  <c r="Q39" i="5"/>
  <c r="Q49" i="5"/>
  <c r="S36" i="2"/>
  <c r="S43" i="2"/>
  <c r="S29" i="2"/>
  <c r="S33" i="2"/>
  <c r="S31" i="2"/>
  <c r="S32" i="2"/>
  <c r="S34" i="2"/>
  <c r="S28" i="2"/>
  <c r="AB44" i="1"/>
  <c r="AB48" i="1"/>
  <c r="AB52" i="1"/>
  <c r="AB56" i="1"/>
  <c r="AB46" i="1"/>
  <c r="AB54" i="1"/>
  <c r="AB42" i="1"/>
  <c r="AB50" i="1"/>
  <c r="AA31" i="5"/>
  <c r="AA32" i="5"/>
  <c r="AA36" i="5"/>
  <c r="AA41" i="5"/>
  <c r="AA45" i="5"/>
  <c r="AA34" i="5"/>
  <c r="AA39" i="5"/>
  <c r="AA43" i="5"/>
  <c r="AB35" i="3"/>
  <c r="AB32" i="3"/>
  <c r="V32" i="3"/>
  <c r="V45" i="3"/>
  <c r="X39" i="5"/>
  <c r="Y52" i="5"/>
  <c r="R57" i="1"/>
  <c r="V43" i="3"/>
  <c r="X44" i="5"/>
  <c r="W52" i="5"/>
  <c r="X47" i="5"/>
  <c r="X43" i="5"/>
  <c r="R47" i="1"/>
  <c r="S44" i="2"/>
  <c r="V37" i="3"/>
  <c r="Q31" i="5"/>
  <c r="AB75" i="1"/>
  <c r="Q83" i="9"/>
  <c r="B31" i="5"/>
  <c r="B50" i="5"/>
  <c r="B43" i="5"/>
  <c r="B38" i="5"/>
  <c r="B33" i="5"/>
  <c r="B48" i="5"/>
  <c r="B42" i="5"/>
  <c r="B35" i="5"/>
  <c r="T7" i="9"/>
  <c r="F54" i="1"/>
  <c r="F59" i="1"/>
  <c r="N38" i="3"/>
  <c r="N34" i="3"/>
  <c r="N45" i="3"/>
  <c r="N37" i="3"/>
  <c r="M49" i="5"/>
  <c r="M44" i="5"/>
  <c r="M33" i="5"/>
  <c r="M39" i="5"/>
  <c r="M42" i="5"/>
  <c r="M43" i="5"/>
  <c r="Y83" i="9"/>
  <c r="K39" i="5"/>
  <c r="K35" i="5"/>
  <c r="K34" i="5"/>
  <c r="K32" i="5"/>
  <c r="K40" i="5"/>
  <c r="K31" i="5"/>
  <c r="I42" i="5"/>
  <c r="I47" i="5"/>
  <c r="I44" i="5"/>
  <c r="W83" i="9"/>
  <c r="I43" i="5"/>
  <c r="I34" i="5"/>
  <c r="F47" i="5"/>
  <c r="F50" i="5"/>
  <c r="F49" i="5"/>
  <c r="F48" i="5"/>
  <c r="F45" i="5"/>
  <c r="F34" i="5"/>
  <c r="U83" i="9"/>
  <c r="G49" i="5"/>
  <c r="G48" i="5"/>
  <c r="G45" i="5"/>
  <c r="G38" i="5"/>
  <c r="G37" i="5"/>
  <c r="G33" i="5"/>
  <c r="R83" i="9"/>
  <c r="D50" i="5"/>
  <c r="D32" i="5"/>
  <c r="D48" i="5"/>
  <c r="P38" i="5"/>
  <c r="P34" i="5"/>
  <c r="R22" i="2"/>
  <c r="AF40" i="9"/>
  <c r="V37" i="5"/>
  <c r="V35" i="5"/>
  <c r="V43" i="5"/>
  <c r="V48" i="5"/>
  <c r="V46" i="5"/>
  <c r="V53" i="5" s="1"/>
  <c r="V45" i="5"/>
  <c r="V44" i="5"/>
  <c r="V47" i="5"/>
  <c r="V33" i="5"/>
  <c r="AJ83" i="9"/>
  <c r="T31" i="5"/>
  <c r="U60" i="1"/>
  <c r="U51" i="1"/>
  <c r="I33" i="5"/>
  <c r="M41" i="5"/>
  <c r="H39" i="5"/>
  <c r="E48" i="5"/>
  <c r="E37" i="5"/>
  <c r="S83" i="9"/>
  <c r="E45" i="5"/>
  <c r="W44" i="3"/>
  <c r="W36" i="3"/>
  <c r="W43" i="3"/>
  <c r="N35" i="3"/>
  <c r="N36" i="3"/>
  <c r="P31" i="5"/>
  <c r="M40" i="5"/>
  <c r="H31" i="5"/>
  <c r="H35" i="5"/>
  <c r="T37" i="5"/>
  <c r="T40" i="5"/>
  <c r="I39" i="5"/>
  <c r="I50" i="5"/>
  <c r="N58" i="1"/>
  <c r="P43" i="5"/>
  <c r="P42" i="5"/>
  <c r="M45" i="5"/>
  <c r="H49" i="5"/>
  <c r="M34" i="5"/>
  <c r="V31" i="5"/>
  <c r="V32" i="5"/>
  <c r="V52" i="5" s="1"/>
  <c r="F63" i="1"/>
  <c r="N42" i="3"/>
  <c r="B44" i="5"/>
  <c r="D33" i="5"/>
  <c r="D38" i="5"/>
  <c r="K43" i="5"/>
  <c r="J45" i="5"/>
  <c r="K47" i="5"/>
  <c r="P32" i="5"/>
  <c r="J61" i="1"/>
  <c r="J47" i="1"/>
  <c r="J66" i="1"/>
  <c r="J63" i="1"/>
  <c r="G67" i="1"/>
  <c r="G43" i="1"/>
  <c r="N46" i="5"/>
  <c r="N31" i="5"/>
  <c r="N52" i="5" s="1"/>
  <c r="N40" i="5"/>
  <c r="N41" i="5"/>
  <c r="N42" i="5"/>
  <c r="AA7" i="9"/>
  <c r="M42" i="1"/>
  <c r="M52" i="1"/>
  <c r="M61" i="1"/>
  <c r="M44" i="1"/>
  <c r="M54" i="1"/>
  <c r="M63" i="1"/>
  <c r="AC7" i="9"/>
  <c r="O70" i="1"/>
  <c r="O42" i="1"/>
  <c r="O54" i="1"/>
  <c r="O65" i="1"/>
  <c r="O69" i="1"/>
  <c r="O44" i="1"/>
  <c r="O57" i="1"/>
  <c r="AC119" i="9"/>
  <c r="O33" i="3"/>
  <c r="O37" i="3"/>
  <c r="R31" i="5"/>
  <c r="R35" i="5"/>
  <c r="AM83" i="9"/>
  <c r="Y36" i="5"/>
  <c r="Y50" i="5"/>
  <c r="Y7" i="9"/>
  <c r="K50" i="1"/>
  <c r="K67" i="1"/>
  <c r="K54" i="1"/>
  <c r="N69" i="1"/>
  <c r="N44" i="1"/>
  <c r="N63" i="1"/>
  <c r="N50" i="1"/>
  <c r="N67" i="1"/>
  <c r="N57" i="1"/>
  <c r="N66" i="1"/>
  <c r="Z83" i="9"/>
  <c r="L40" i="5"/>
  <c r="L31" i="5"/>
  <c r="L43" i="5"/>
  <c r="L34" i="5"/>
  <c r="L49" i="5"/>
  <c r="L53" i="5" s="1"/>
  <c r="L45" i="5"/>
  <c r="L50" i="5"/>
  <c r="L41" i="5"/>
  <c r="L32" i="5"/>
  <c r="X83" i="9"/>
  <c r="J47" i="5"/>
  <c r="J46" i="5"/>
  <c r="J44" i="5"/>
  <c r="J43" i="5"/>
  <c r="J38" i="5"/>
  <c r="J37" i="5"/>
  <c r="J39" i="5"/>
  <c r="J35" i="5"/>
  <c r="J32" i="5"/>
  <c r="H42" i="5"/>
  <c r="H33" i="5"/>
  <c r="H46" i="5"/>
  <c r="H34" i="5"/>
  <c r="H43" i="5"/>
  <c r="H32" i="5"/>
  <c r="H38" i="5"/>
  <c r="T47" i="5"/>
  <c r="AH83" i="9"/>
  <c r="I49" i="5"/>
  <c r="I53" i="5" s="1"/>
  <c r="U48" i="1"/>
  <c r="I31" i="5"/>
  <c r="M47" i="5"/>
  <c r="M32" i="5"/>
  <c r="M52" i="5" s="1"/>
  <c r="H48" i="5"/>
  <c r="E44" i="5"/>
  <c r="E39" i="5"/>
  <c r="W22" i="2"/>
  <c r="W41" i="2" s="1"/>
  <c r="W41" i="3"/>
  <c r="W42" i="3"/>
  <c r="W34" i="3"/>
  <c r="N39" i="3"/>
  <c r="N40" i="3"/>
  <c r="P40" i="5"/>
  <c r="M48" i="5"/>
  <c r="G48" i="1"/>
  <c r="T33" i="5"/>
  <c r="T52" i="5" s="1"/>
  <c r="I45" i="5"/>
  <c r="I41" i="5"/>
  <c r="N49" i="1"/>
  <c r="N47" i="5"/>
  <c r="N37" i="5"/>
  <c r="P39" i="5"/>
  <c r="P33" i="5"/>
  <c r="E40" i="5"/>
  <c r="D37" i="5"/>
  <c r="L37" i="5"/>
  <c r="M46" i="5"/>
  <c r="M53" i="5" s="1"/>
  <c r="H41" i="5"/>
  <c r="V42" i="5"/>
  <c r="V39" i="5"/>
  <c r="V41" i="5"/>
  <c r="F50" i="1"/>
  <c r="K59" i="1"/>
  <c r="M57" i="1"/>
  <c r="M73" i="1"/>
  <c r="N73" i="1"/>
  <c r="N41" i="3"/>
  <c r="B47" i="5"/>
  <c r="F31" i="5"/>
  <c r="F33" i="5"/>
  <c r="F35" i="5"/>
  <c r="F38" i="5"/>
  <c r="J40" i="5"/>
  <c r="J42" i="5"/>
  <c r="F44" i="5"/>
  <c r="K45" i="5"/>
  <c r="K49" i="5"/>
  <c r="K53" i="5" s="1"/>
  <c r="N48" i="5"/>
  <c r="C65" i="1"/>
  <c r="G75" i="1"/>
  <c r="C73" i="1"/>
  <c r="M22" i="2"/>
  <c r="AA70" i="1"/>
  <c r="AA61" i="1"/>
  <c r="AB32" i="5"/>
  <c r="AA45" i="3"/>
  <c r="AC45" i="2"/>
  <c r="F73" i="1"/>
  <c r="K74" i="1"/>
  <c r="M75" i="1"/>
  <c r="N75" i="1"/>
  <c r="O75" i="1"/>
  <c r="U73" i="1"/>
  <c r="AA69" i="1"/>
  <c r="AA64" i="1"/>
  <c r="AA60" i="1"/>
  <c r="AA55" i="1"/>
  <c r="AA51" i="1"/>
  <c r="AA47" i="1"/>
  <c r="AA43" i="1"/>
  <c r="AA41" i="3"/>
  <c r="AA32" i="3"/>
  <c r="AC71" i="1"/>
  <c r="Q119" i="9"/>
  <c r="B31" i="3"/>
  <c r="B41" i="3"/>
  <c r="B35" i="3"/>
  <c r="B32" i="3"/>
  <c r="H52" i="5"/>
  <c r="B37" i="3"/>
  <c r="X7" i="9"/>
  <c r="J52" i="1"/>
  <c r="J64" i="1"/>
  <c r="J54" i="1"/>
  <c r="B43" i="3"/>
  <c r="B38" i="3"/>
  <c r="B45" i="3"/>
  <c r="N53" i="5"/>
  <c r="B40" i="3"/>
  <c r="B33" i="3"/>
  <c r="P53" i="5"/>
  <c r="E52" i="5"/>
  <c r="B44" i="3"/>
  <c r="J58" i="1"/>
  <c r="J42" i="1"/>
  <c r="J74" i="1"/>
  <c r="B42" i="3"/>
  <c r="B34" i="3"/>
  <c r="W7" i="9"/>
  <c r="I54" i="1"/>
  <c r="S7" i="9"/>
  <c r="E51" i="1"/>
  <c r="E60" i="1"/>
  <c r="E68" i="1"/>
  <c r="L44" i="1"/>
  <c r="Z7" i="9"/>
  <c r="L53" i="1"/>
  <c r="L73" i="1"/>
  <c r="R73" i="1"/>
  <c r="S59" i="1"/>
  <c r="S47" i="5"/>
  <c r="S38" i="5"/>
  <c r="S49" i="5"/>
  <c r="T73" i="1"/>
  <c r="U37" i="5"/>
  <c r="Z70" i="1"/>
  <c r="AA22" i="2"/>
  <c r="AA39" i="2" s="1"/>
  <c r="AB22" i="2"/>
  <c r="AB39" i="2" s="1"/>
  <c r="AA50" i="5"/>
  <c r="AA48" i="5"/>
  <c r="AA44" i="3"/>
  <c r="AA40" i="3"/>
  <c r="AA36" i="3"/>
  <c r="AA34" i="3"/>
  <c r="AO40" i="9"/>
  <c r="AO119" i="9"/>
  <c r="AA43" i="3"/>
  <c r="AA39" i="3"/>
  <c r="AA33" i="3"/>
  <c r="AA31" i="3"/>
  <c r="AO7" i="9"/>
  <c r="AO83" i="9"/>
  <c r="E72" i="1"/>
  <c r="I72" i="1"/>
  <c r="L75" i="1"/>
  <c r="O67" i="1"/>
  <c r="O59" i="1"/>
  <c r="O50" i="1"/>
  <c r="O45" i="3"/>
  <c r="B37" i="5"/>
  <c r="B41" i="5"/>
  <c r="B45" i="5"/>
  <c r="B49" i="5"/>
  <c r="B53" i="5" s="1"/>
  <c r="B32" i="5"/>
  <c r="J31" i="5"/>
  <c r="F32" i="5"/>
  <c r="J33" i="5"/>
  <c r="J34" i="5"/>
  <c r="I35" i="5"/>
  <c r="C37" i="5"/>
  <c r="K37" i="5"/>
  <c r="I38" i="5"/>
  <c r="F39" i="5"/>
  <c r="F40" i="5"/>
  <c r="F41" i="5"/>
  <c r="F42" i="5"/>
  <c r="L42" i="5"/>
  <c r="C44" i="5"/>
  <c r="K44" i="5"/>
  <c r="F46" i="5"/>
  <c r="L47" i="5"/>
  <c r="J48" i="5"/>
  <c r="C50" i="5"/>
  <c r="K50" i="5"/>
  <c r="U119" i="9"/>
  <c r="S75" i="1"/>
  <c r="S42" i="5"/>
  <c r="S34" i="5"/>
  <c r="AA68" i="1"/>
  <c r="AA65" i="1"/>
  <c r="Z62" i="1"/>
  <c r="AA58" i="1"/>
  <c r="AA56" i="1"/>
  <c r="AA54" i="1"/>
  <c r="AA52" i="1"/>
  <c r="AA50" i="1"/>
  <c r="AA48" i="1"/>
  <c r="AA46" i="1"/>
  <c r="AA44" i="1"/>
  <c r="AA75" i="1"/>
  <c r="AA49" i="5"/>
  <c r="AA47" i="5"/>
  <c r="AB44" i="5"/>
  <c r="AB42" i="5"/>
  <c r="AB40" i="5"/>
  <c r="AB38" i="5"/>
  <c r="AB35" i="5"/>
  <c r="AB33" i="5"/>
  <c r="AA42" i="3"/>
  <c r="AA38" i="3"/>
  <c r="J53" i="5"/>
  <c r="S73" i="1"/>
  <c r="Z58" i="1"/>
  <c r="Z56" i="1"/>
  <c r="Z54" i="1"/>
  <c r="Z52" i="1"/>
  <c r="Z50" i="1"/>
  <c r="Z48" i="1"/>
  <c r="Z46" i="1"/>
  <c r="Z44" i="1"/>
  <c r="Z75" i="1"/>
  <c r="AA46" i="5"/>
  <c r="AA44" i="5"/>
  <c r="AA42" i="5"/>
  <c r="AA40" i="5"/>
  <c r="AA38" i="5"/>
  <c r="AA35" i="5"/>
  <c r="AA33" i="5"/>
  <c r="P37" i="5"/>
  <c r="P35" i="5"/>
  <c r="P44" i="5"/>
  <c r="Q47" i="1"/>
  <c r="Q42" i="1"/>
  <c r="Q59" i="1"/>
  <c r="Q68" i="1"/>
  <c r="Q74" i="1"/>
  <c r="T46" i="5"/>
  <c r="T53" i="5" s="1"/>
  <c r="T38" i="5"/>
  <c r="U45" i="1"/>
  <c r="U46" i="1"/>
  <c r="U54" i="1"/>
  <c r="U62" i="1"/>
  <c r="U69" i="1"/>
  <c r="U36" i="3"/>
  <c r="U34" i="3"/>
  <c r="AK83" i="9"/>
  <c r="W49" i="5"/>
  <c r="W51" i="5" s="1"/>
  <c r="AK119" i="9"/>
  <c r="W45" i="3"/>
  <c r="AA37" i="2"/>
  <c r="Z22" i="2"/>
  <c r="AN43" i="9" s="1"/>
  <c r="AN40" i="9"/>
  <c r="AB41" i="2"/>
  <c r="AB33" i="2"/>
  <c r="Y29" i="2"/>
  <c r="Y37" i="2"/>
  <c r="H44" i="1"/>
  <c r="H58" i="1"/>
  <c r="H68" i="1"/>
  <c r="H66" i="1"/>
  <c r="J67" i="1"/>
  <c r="J59" i="1"/>
  <c r="J50" i="1"/>
  <c r="G47" i="1"/>
  <c r="F34" i="3"/>
  <c r="H65" i="1"/>
  <c r="H57" i="1"/>
  <c r="H48" i="1"/>
  <c r="H55" i="1"/>
  <c r="H67" i="1"/>
  <c r="V7" i="9"/>
  <c r="H60" i="1"/>
  <c r="D34" i="5"/>
  <c r="D39" i="5"/>
  <c r="D43" i="5"/>
  <c r="D46" i="5"/>
  <c r="K40" i="3"/>
  <c r="D42" i="1"/>
  <c r="B60" i="1"/>
  <c r="B43" i="1"/>
  <c r="B63" i="1"/>
  <c r="B50" i="1"/>
  <c r="B74" i="1"/>
  <c r="D65" i="1"/>
  <c r="D60" i="1"/>
  <c r="D53" i="1"/>
  <c r="H64" i="1"/>
  <c r="H53" i="1"/>
  <c r="J68" i="1"/>
  <c r="J65" i="1"/>
  <c r="J62" i="1"/>
  <c r="J60" i="1"/>
  <c r="J57" i="1"/>
  <c r="J53" i="1"/>
  <c r="J51" i="1"/>
  <c r="J48" i="1"/>
  <c r="J43" i="1"/>
  <c r="G72" i="1"/>
  <c r="H73" i="1"/>
  <c r="J73" i="1"/>
  <c r="G74" i="1"/>
  <c r="H75" i="1"/>
  <c r="J75" i="1"/>
  <c r="D74" i="1"/>
  <c r="B65" i="1"/>
  <c r="B53" i="1"/>
  <c r="B47" i="1"/>
  <c r="P74" i="1"/>
  <c r="P72" i="1"/>
  <c r="P65" i="1"/>
  <c r="P61" i="1"/>
  <c r="P57" i="1"/>
  <c r="P52" i="1"/>
  <c r="P48" i="1"/>
  <c r="P42" i="1"/>
  <c r="L32" i="3"/>
  <c r="L33" i="3"/>
  <c r="L35" i="3"/>
  <c r="L36" i="3"/>
  <c r="C38" i="3"/>
  <c r="C46" i="3" s="1"/>
  <c r="K43" i="3"/>
  <c r="L44" i="3"/>
  <c r="L45" i="3"/>
  <c r="D31" i="5"/>
  <c r="G31" i="5"/>
  <c r="C33" i="5"/>
  <c r="C34" i="5"/>
  <c r="G34" i="5"/>
  <c r="D35" i="5"/>
  <c r="G35" i="5"/>
  <c r="C38" i="5"/>
  <c r="C39" i="5"/>
  <c r="G39" i="5"/>
  <c r="D40" i="5"/>
  <c r="G40" i="5"/>
  <c r="C41" i="5"/>
  <c r="G41" i="5"/>
  <c r="D42" i="5"/>
  <c r="G42" i="5"/>
  <c r="G43" i="5"/>
  <c r="D44" i="5"/>
  <c r="G44" i="5"/>
  <c r="G46" i="5"/>
  <c r="G53" i="5" s="1"/>
  <c r="D47" i="5"/>
  <c r="G47" i="5"/>
  <c r="C49" i="5"/>
  <c r="P41" i="5"/>
  <c r="N31" i="3"/>
  <c r="AB119" i="9"/>
  <c r="O35" i="5"/>
  <c r="O46" i="5"/>
  <c r="O53" i="5" s="1"/>
  <c r="O31" i="5"/>
  <c r="O52" i="5" s="1"/>
  <c r="O39" i="5"/>
  <c r="O43" i="5"/>
  <c r="O48" i="5"/>
  <c r="Q51" i="1"/>
  <c r="AF83" i="9"/>
  <c r="R46" i="5"/>
  <c r="R53" i="5" s="1"/>
  <c r="R32" i="5"/>
  <c r="R40" i="5"/>
  <c r="R44" i="5"/>
  <c r="S35" i="2"/>
  <c r="S40" i="2"/>
  <c r="S30" i="2"/>
  <c r="T48" i="5"/>
  <c r="U66" i="1"/>
  <c r="U50" i="1"/>
  <c r="AI83" i="9"/>
  <c r="U32" i="5"/>
  <c r="U38" i="5"/>
  <c r="U44" i="5"/>
  <c r="AL83" i="9"/>
  <c r="X50" i="5"/>
  <c r="AL119" i="9"/>
  <c r="X44" i="3"/>
  <c r="AB43" i="1"/>
  <c r="AP7" i="9"/>
  <c r="Z43" i="1"/>
  <c r="AN7" i="9"/>
  <c r="Z60" i="1"/>
  <c r="Z64" i="1"/>
  <c r="Z68" i="1"/>
  <c r="AA43" i="2"/>
  <c r="AB44" i="2"/>
  <c r="AB46" i="5"/>
  <c r="AB53" i="5" s="1"/>
  <c r="AP83" i="9"/>
  <c r="Z32" i="5"/>
  <c r="AN83" i="9"/>
  <c r="Z46" i="5"/>
  <c r="AB33" i="3"/>
  <c r="AP119" i="9"/>
  <c r="Z32" i="3"/>
  <c r="AN119" i="9"/>
  <c r="Z33" i="3"/>
  <c r="Z36" i="3"/>
  <c r="Z37" i="3"/>
  <c r="Z38" i="3"/>
  <c r="Z39" i="3"/>
  <c r="Z40" i="3"/>
  <c r="Z41" i="3"/>
  <c r="Z42" i="3"/>
  <c r="Z43" i="3"/>
  <c r="Z44" i="3"/>
  <c r="Z45" i="3"/>
  <c r="O22" i="2"/>
  <c r="O35" i="2" s="1"/>
  <c r="AB73" i="1"/>
  <c r="Z73" i="1"/>
  <c r="AB43" i="3"/>
  <c r="AB45" i="3"/>
  <c r="AB39" i="3"/>
  <c r="AB44" i="3"/>
  <c r="AB41" i="3"/>
  <c r="AB37" i="3"/>
  <c r="AB42" i="3"/>
  <c r="AB40" i="3"/>
  <c r="AB38" i="3"/>
  <c r="AB36" i="3"/>
  <c r="AB34" i="3"/>
  <c r="Z34" i="3"/>
  <c r="Z50" i="5"/>
  <c r="Z42" i="5"/>
  <c r="Z48" i="5"/>
  <c r="Z44" i="5"/>
  <c r="Z38" i="5"/>
  <c r="Z40" i="5"/>
  <c r="Z35" i="5"/>
  <c r="Z49" i="5"/>
  <c r="Z47" i="5"/>
  <c r="Z45" i="5"/>
  <c r="Z43" i="5"/>
  <c r="Z41" i="5"/>
  <c r="Z39" i="5"/>
  <c r="Z36" i="5"/>
  <c r="Z33" i="5"/>
  <c r="Z34" i="5"/>
  <c r="H22" i="2"/>
  <c r="H32" i="2" s="1"/>
  <c r="F22" i="2"/>
  <c r="F38" i="2" s="1"/>
  <c r="Y41" i="2"/>
  <c r="V22" i="2"/>
  <c r="V32" i="2" s="1"/>
  <c r="H31" i="2"/>
  <c r="H44" i="2"/>
  <c r="H40" i="2"/>
  <c r="Y27" i="2"/>
  <c r="Y31" i="2"/>
  <c r="Y35" i="2"/>
  <c r="Y39" i="2"/>
  <c r="Y43" i="2"/>
  <c r="D36" i="2"/>
  <c r="W33" i="2"/>
  <c r="L22" i="2"/>
  <c r="L37" i="2" s="1"/>
  <c r="K22" i="2"/>
  <c r="K27" i="2" s="1"/>
  <c r="J22" i="2"/>
  <c r="J37" i="2" s="1"/>
  <c r="M30" i="2"/>
  <c r="M39" i="2"/>
  <c r="M32" i="2"/>
  <c r="M33" i="2"/>
  <c r="AA43" i="9"/>
  <c r="M34" i="2"/>
  <c r="M35" i="2"/>
  <c r="M41" i="2"/>
  <c r="M31" i="2"/>
  <c r="M43" i="2"/>
  <c r="M36" i="2"/>
  <c r="M37" i="2"/>
  <c r="M29" i="2"/>
  <c r="M42" i="2"/>
  <c r="M44" i="2"/>
  <c r="M38" i="2"/>
  <c r="M28" i="2"/>
  <c r="R31" i="2"/>
  <c r="AF43" i="9"/>
  <c r="R40" i="2"/>
  <c r="R30" i="2"/>
  <c r="R37" i="2"/>
  <c r="R29" i="2"/>
  <c r="R28" i="2"/>
  <c r="R34" i="2"/>
  <c r="R35" i="2"/>
  <c r="R38" i="2"/>
  <c r="R33" i="2"/>
  <c r="R36" i="2"/>
  <c r="R42" i="2"/>
  <c r="R32" i="2"/>
  <c r="R41" i="2"/>
  <c r="R44" i="2"/>
  <c r="R43" i="2"/>
  <c r="R39" i="2"/>
  <c r="L35" i="2"/>
  <c r="L31" i="2"/>
  <c r="L42" i="2"/>
  <c r="K38" i="2"/>
  <c r="J30" i="2"/>
  <c r="Q31" i="2"/>
  <c r="Q35" i="2"/>
  <c r="Q43" i="2"/>
  <c r="Q36" i="2"/>
  <c r="Q33" i="2"/>
  <c r="Q29" i="2"/>
  <c r="Q30" i="2"/>
  <c r="Q34" i="2"/>
  <c r="Q28" i="2"/>
  <c r="AE43" i="9"/>
  <c r="Q39" i="2"/>
  <c r="Q32" i="2"/>
  <c r="Q40" i="2"/>
  <c r="Q41" i="2"/>
  <c r="Q42" i="2"/>
  <c r="Q38" i="2"/>
  <c r="Q27" i="2"/>
  <c r="Q37" i="2"/>
  <c r="Q44" i="2"/>
  <c r="M40" i="2"/>
  <c r="D42" i="2"/>
  <c r="D31" i="2"/>
  <c r="H29" i="2"/>
  <c r="H43" i="2"/>
  <c r="H39" i="2"/>
  <c r="V34" i="2"/>
  <c r="M27" i="2"/>
  <c r="B22" i="2"/>
  <c r="X22" i="2"/>
  <c r="X27" i="2" s="1"/>
  <c r="F35" i="2"/>
  <c r="AH40" i="9"/>
  <c r="P22" i="2"/>
  <c r="AA40" i="9"/>
  <c r="R27" i="2"/>
  <c r="N22" i="2"/>
  <c r="T43" i="2"/>
  <c r="T37" i="2"/>
  <c r="T29" i="2"/>
  <c r="T44" i="2"/>
  <c r="T39" i="2"/>
  <c r="AH43" i="9"/>
  <c r="T40" i="2"/>
  <c r="T35" i="2"/>
  <c r="T32" i="2"/>
  <c r="T28" i="2"/>
  <c r="T41" i="2"/>
  <c r="T38" i="2"/>
  <c r="T33" i="2"/>
  <c r="T31" i="2"/>
  <c r="T30" i="2"/>
  <c r="T27" i="2"/>
  <c r="T42" i="2"/>
  <c r="T36" i="2"/>
  <c r="T34" i="2"/>
  <c r="C22" i="2"/>
  <c r="C37" i="2" s="1"/>
  <c r="E22" i="2"/>
  <c r="S43" i="9" s="1"/>
  <c r="S42" i="2"/>
  <c r="S39" i="2"/>
  <c r="S27" i="2"/>
  <c r="AG43" i="9"/>
  <c r="AA44" i="2"/>
  <c r="AA42" i="2"/>
  <c r="AA40" i="2"/>
  <c r="AA38" i="2"/>
  <c r="AA36" i="2"/>
  <c r="AA33" i="2"/>
  <c r="AA29" i="2"/>
  <c r="I22" i="2"/>
  <c r="AA34" i="2"/>
  <c r="AA32" i="2"/>
  <c r="AA30" i="2"/>
  <c r="E41" i="2"/>
  <c r="E32" i="2"/>
  <c r="U36" i="2"/>
  <c r="U42" i="2"/>
  <c r="U37" i="2"/>
  <c r="U35" i="2"/>
  <c r="AI43" i="9"/>
  <c r="U44" i="2"/>
  <c r="U31" i="2"/>
  <c r="U30" i="2"/>
  <c r="U38" i="2"/>
  <c r="U39" i="2"/>
  <c r="U40" i="2"/>
  <c r="U32" i="2"/>
  <c r="U41" i="2"/>
  <c r="U43" i="2"/>
  <c r="U34" i="2"/>
  <c r="U28" i="2"/>
  <c r="U33" i="2"/>
  <c r="U27" i="2"/>
  <c r="U29" i="2"/>
  <c r="Z27" i="2"/>
  <c r="Z35" i="2"/>
  <c r="Z43" i="2"/>
  <c r="Z34" i="2"/>
  <c r="Z42" i="2"/>
  <c r="Y28" i="2"/>
  <c r="Y30" i="2"/>
  <c r="Y32" i="2"/>
  <c r="Y34" i="2"/>
  <c r="Y36" i="2"/>
  <c r="Y38" i="2"/>
  <c r="Y40" i="2"/>
  <c r="Y42" i="2"/>
  <c r="Y44" i="2"/>
  <c r="P27" i="2"/>
  <c r="U33" i="5"/>
  <c r="Y45" i="3"/>
  <c r="Y46" i="3" s="1"/>
  <c r="AB45" i="1"/>
  <c r="AB60" i="1"/>
  <c r="AB64" i="1"/>
  <c r="AB68" i="1"/>
  <c r="G22" i="2"/>
  <c r="AB58" i="1"/>
  <c r="AB62" i="1"/>
  <c r="AB66" i="1"/>
  <c r="AB70" i="1"/>
  <c r="AB57" i="1"/>
  <c r="AB59" i="1"/>
  <c r="AB61" i="1"/>
  <c r="AB63" i="1"/>
  <c r="AB65" i="1"/>
  <c r="AB67" i="1"/>
  <c r="AB69" i="1"/>
  <c r="Y73" i="1"/>
  <c r="W72" i="1"/>
  <c r="W75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Q70" i="1"/>
  <c r="Q62" i="1"/>
  <c r="Q54" i="1"/>
  <c r="Q44" i="1"/>
  <c r="Q69" i="1"/>
  <c r="Q61" i="1"/>
  <c r="Q53" i="1"/>
  <c r="Q43" i="1"/>
  <c r="T46" i="1"/>
  <c r="Q63" i="1"/>
  <c r="C54" i="1"/>
  <c r="W65" i="1"/>
  <c r="W61" i="1"/>
  <c r="W57" i="1"/>
  <c r="W52" i="1"/>
  <c r="W48" i="1"/>
  <c r="W44" i="1"/>
  <c r="W70" i="1"/>
  <c r="W62" i="1"/>
  <c r="W53" i="1"/>
  <c r="W45" i="1"/>
  <c r="W43" i="1"/>
  <c r="W47" i="1"/>
  <c r="W51" i="1"/>
  <c r="T42" i="1"/>
  <c r="N62" i="1"/>
  <c r="N53" i="1"/>
  <c r="N43" i="1"/>
  <c r="N61" i="1"/>
  <c r="N52" i="1"/>
  <c r="N42" i="1"/>
  <c r="AB7" i="9"/>
  <c r="T66" i="1"/>
  <c r="T65" i="1"/>
  <c r="T48" i="1"/>
  <c r="T60" i="1"/>
  <c r="T43" i="1"/>
  <c r="C68" i="1"/>
  <c r="C63" i="1"/>
  <c r="C57" i="1"/>
  <c r="C51" i="1"/>
  <c r="C43" i="1"/>
  <c r="E67" i="1"/>
  <c r="E65" i="1"/>
  <c r="E63" i="1"/>
  <c r="E61" i="1"/>
  <c r="E59" i="1"/>
  <c r="E57" i="1"/>
  <c r="E54" i="1"/>
  <c r="E52" i="1"/>
  <c r="E50" i="1"/>
  <c r="E48" i="1"/>
  <c r="E44" i="1"/>
  <c r="E42" i="1"/>
  <c r="F65" i="1"/>
  <c r="F61" i="1"/>
  <c r="F57" i="1"/>
  <c r="F52" i="1"/>
  <c r="F48" i="1"/>
  <c r="F42" i="1"/>
  <c r="I65" i="1"/>
  <c r="I61" i="1"/>
  <c r="I57" i="1"/>
  <c r="I52" i="1"/>
  <c r="I48" i="1"/>
  <c r="I42" i="1"/>
  <c r="K65" i="1"/>
  <c r="K61" i="1"/>
  <c r="K57" i="1"/>
  <c r="K52" i="1"/>
  <c r="K48" i="1"/>
  <c r="K42" i="1"/>
  <c r="E73" i="1"/>
  <c r="E75" i="1"/>
  <c r="M68" i="1"/>
  <c r="M66" i="1"/>
  <c r="M64" i="1"/>
  <c r="M62" i="1"/>
  <c r="M60" i="1"/>
  <c r="M58" i="1"/>
  <c r="M55" i="1"/>
  <c r="M53" i="1"/>
  <c r="M51" i="1"/>
  <c r="M49" i="1"/>
  <c r="M47" i="1"/>
  <c r="M43" i="1"/>
  <c r="M72" i="1"/>
  <c r="M74" i="1"/>
  <c r="N68" i="1"/>
  <c r="N64" i="1"/>
  <c r="N60" i="1"/>
  <c r="N55" i="1"/>
  <c r="N51" i="1"/>
  <c r="N47" i="1"/>
  <c r="N72" i="1"/>
  <c r="N74" i="1"/>
  <c r="Q75" i="1"/>
  <c r="Q67" i="1"/>
  <c r="Q60" i="1"/>
  <c r="Q52" i="1"/>
  <c r="Q48" i="1"/>
  <c r="Y70" i="1"/>
  <c r="Y72" i="1"/>
  <c r="Y74" i="1"/>
  <c r="Z72" i="1"/>
  <c r="D73" i="1"/>
  <c r="S66" i="1"/>
  <c r="S42" i="1"/>
  <c r="S50" i="1"/>
  <c r="R72" i="1"/>
  <c r="U64" i="1"/>
  <c r="U52" i="1"/>
  <c r="U44" i="1"/>
  <c r="U63" i="1"/>
  <c r="U55" i="1"/>
  <c r="U47" i="1"/>
  <c r="AI7" i="9"/>
  <c r="T63" i="1"/>
  <c r="T62" i="1"/>
  <c r="S46" i="1"/>
  <c r="R74" i="1"/>
  <c r="C50" i="1"/>
  <c r="C58" i="1"/>
  <c r="C66" i="1"/>
  <c r="R65" i="1"/>
  <c r="R42" i="1"/>
  <c r="R49" i="1"/>
  <c r="R70" i="1"/>
  <c r="R58" i="1"/>
  <c r="R46" i="1"/>
  <c r="R62" i="1"/>
  <c r="R50" i="1"/>
  <c r="D63" i="1"/>
  <c r="D54" i="1"/>
  <c r="D43" i="1"/>
  <c r="X65" i="1"/>
  <c r="X61" i="1"/>
  <c r="X57" i="1"/>
  <c r="X52" i="1"/>
  <c r="X48" i="1"/>
  <c r="X44" i="1"/>
  <c r="X70" i="1"/>
  <c r="X53" i="1"/>
  <c r="X58" i="1"/>
  <c r="X64" i="1"/>
  <c r="X60" i="1"/>
  <c r="X43" i="1"/>
  <c r="X55" i="1"/>
  <c r="R43" i="1"/>
  <c r="R51" i="1"/>
  <c r="R60" i="1"/>
  <c r="R68" i="1"/>
  <c r="T74" i="1"/>
  <c r="T50" i="1"/>
  <c r="T67" i="1"/>
  <c r="L43" i="1"/>
  <c r="L55" i="1"/>
  <c r="L67" i="1"/>
  <c r="L59" i="1"/>
  <c r="S65" i="1"/>
  <c r="S57" i="1"/>
  <c r="S48" i="1"/>
  <c r="AG7" i="9"/>
  <c r="S64" i="1"/>
  <c r="S55" i="1"/>
  <c r="S47" i="1"/>
  <c r="AH7" i="9"/>
  <c r="T72" i="1"/>
  <c r="T58" i="1"/>
  <c r="S53" i="1"/>
  <c r="S70" i="1"/>
  <c r="L54" i="1"/>
  <c r="L66" i="1"/>
  <c r="L47" i="1"/>
  <c r="L64" i="1"/>
  <c r="D48" i="1"/>
  <c r="T61" i="1"/>
  <c r="T52" i="1"/>
  <c r="T44" i="1"/>
  <c r="T64" i="1"/>
  <c r="T55" i="1"/>
  <c r="T47" i="1"/>
  <c r="L61" i="1"/>
  <c r="L52" i="1"/>
  <c r="L42" i="1"/>
  <c r="V62" i="1"/>
  <c r="V53" i="1"/>
  <c r="V45" i="1"/>
  <c r="V63" i="1"/>
  <c r="V54" i="1"/>
  <c r="V46" i="1"/>
  <c r="V72" i="1"/>
  <c r="V64" i="1"/>
  <c r="V55" i="1"/>
  <c r="V47" i="1"/>
  <c r="V69" i="1"/>
  <c r="V61" i="1"/>
  <c r="V52" i="1"/>
  <c r="V44" i="1"/>
  <c r="C75" i="1"/>
  <c r="C67" i="1"/>
  <c r="C64" i="1"/>
  <c r="C61" i="1"/>
  <c r="C59" i="1"/>
  <c r="C55" i="1"/>
  <c r="C52" i="1"/>
  <c r="C49" i="1"/>
  <c r="C47" i="1"/>
  <c r="C42" i="1"/>
  <c r="D66" i="1"/>
  <c r="D64" i="1"/>
  <c r="D61" i="1"/>
  <c r="D58" i="1"/>
  <c r="D55" i="1"/>
  <c r="D52" i="1"/>
  <c r="D49" i="1"/>
  <c r="D44" i="1"/>
  <c r="F68" i="1"/>
  <c r="F66" i="1"/>
  <c r="F64" i="1"/>
  <c r="F62" i="1"/>
  <c r="F60" i="1"/>
  <c r="F58" i="1"/>
  <c r="F55" i="1"/>
  <c r="F53" i="1"/>
  <c r="F51" i="1"/>
  <c r="F49" i="1"/>
  <c r="F47" i="1"/>
  <c r="F43" i="1"/>
  <c r="I68" i="1"/>
  <c r="I66" i="1"/>
  <c r="I64" i="1"/>
  <c r="I62" i="1"/>
  <c r="I60" i="1"/>
  <c r="I58" i="1"/>
  <c r="I55" i="1"/>
  <c r="I53" i="1"/>
  <c r="I51" i="1"/>
  <c r="I49" i="1"/>
  <c r="I47" i="1"/>
  <c r="I43" i="1"/>
  <c r="K68" i="1"/>
  <c r="K66" i="1"/>
  <c r="K64" i="1"/>
  <c r="K62" i="1"/>
  <c r="K60" i="1"/>
  <c r="K58" i="1"/>
  <c r="K55" i="1"/>
  <c r="K53" i="1"/>
  <c r="K51" i="1"/>
  <c r="K49" i="1"/>
  <c r="K47" i="1"/>
  <c r="K43" i="1"/>
  <c r="L68" i="1"/>
  <c r="L58" i="1"/>
  <c r="F72" i="1"/>
  <c r="I73" i="1"/>
  <c r="K73" i="1"/>
  <c r="F74" i="1"/>
  <c r="I75" i="1"/>
  <c r="K75" i="1"/>
  <c r="O68" i="1"/>
  <c r="O66" i="1"/>
  <c r="O64" i="1"/>
  <c r="O62" i="1"/>
  <c r="O60" i="1"/>
  <c r="O58" i="1"/>
  <c r="O55" i="1"/>
  <c r="O53" i="1"/>
  <c r="O51" i="1"/>
  <c r="O49" i="1"/>
  <c r="O47" i="1"/>
  <c r="O43" i="1"/>
  <c r="O72" i="1"/>
  <c r="O74" i="1"/>
  <c r="P75" i="1"/>
  <c r="P73" i="1"/>
  <c r="P68" i="1"/>
  <c r="P66" i="1"/>
  <c r="P64" i="1"/>
  <c r="P62" i="1"/>
  <c r="P60" i="1"/>
  <c r="P58" i="1"/>
  <c r="P55" i="1"/>
  <c r="P53" i="1"/>
  <c r="P51" i="1"/>
  <c r="P49" i="1"/>
  <c r="P47" i="1"/>
  <c r="P43" i="1"/>
  <c r="P69" i="1"/>
  <c r="P70" i="1"/>
  <c r="R69" i="1"/>
  <c r="R54" i="1"/>
  <c r="R75" i="1"/>
  <c r="S69" i="1"/>
  <c r="S58" i="1"/>
  <c r="S72" i="1"/>
  <c r="S74" i="1"/>
  <c r="T69" i="1"/>
  <c r="U70" i="1"/>
  <c r="U65" i="1"/>
  <c r="U61" i="1"/>
  <c r="U57" i="1"/>
  <c r="U53" i="1"/>
  <c r="U49" i="1"/>
  <c r="U72" i="1"/>
  <c r="U74" i="1"/>
  <c r="C72" i="1"/>
  <c r="T75" i="1"/>
  <c r="V70" i="1"/>
  <c r="Q72" i="1"/>
  <c r="U75" i="1"/>
  <c r="V73" i="1"/>
  <c r="C74" i="1"/>
  <c r="V74" i="1"/>
  <c r="W69" i="1"/>
  <c r="AL7" i="9"/>
  <c r="T70" i="1"/>
  <c r="AB74" i="1"/>
  <c r="AB72" i="1"/>
  <c r="AA74" i="1"/>
  <c r="AA72" i="1"/>
  <c r="Z69" i="1"/>
  <c r="Z67" i="1"/>
  <c r="Z65" i="1"/>
  <c r="Z63" i="1"/>
  <c r="Z61" i="1"/>
  <c r="Z59" i="1"/>
  <c r="Z57" i="1"/>
  <c r="AB55" i="1"/>
  <c r="Z55" i="1"/>
  <c r="AB53" i="1"/>
  <c r="Z53" i="1"/>
  <c r="AB51" i="1"/>
  <c r="Z51" i="1"/>
  <c r="AB49" i="1"/>
  <c r="Z49" i="1"/>
  <c r="AB47" i="1"/>
  <c r="Z47" i="1"/>
  <c r="Z45" i="1"/>
  <c r="E46" i="3" l="1"/>
  <c r="G46" i="3"/>
  <c r="H46" i="3"/>
  <c r="J46" i="3"/>
  <c r="X46" i="3"/>
  <c r="F46" i="3"/>
  <c r="S46" i="3"/>
  <c r="I46" i="3"/>
  <c r="R46" i="3"/>
  <c r="N46" i="3"/>
  <c r="T46" i="3"/>
  <c r="D52" i="5"/>
  <c r="R43" i="9"/>
  <c r="F52" i="5"/>
  <c r="D30" i="2"/>
  <c r="Y53" i="5"/>
  <c r="Z32" i="2"/>
  <c r="Z33" i="2"/>
  <c r="V43" i="2"/>
  <c r="D28" i="2"/>
  <c r="J27" i="2"/>
  <c r="D39" i="2"/>
  <c r="Z38" i="2"/>
  <c r="Z30" i="2"/>
  <c r="Z39" i="2"/>
  <c r="Z31" i="2"/>
  <c r="W39" i="2"/>
  <c r="D38" i="2"/>
  <c r="D29" i="2"/>
  <c r="K34" i="2"/>
  <c r="D34" i="2"/>
  <c r="O33" i="2"/>
  <c r="AB32" i="2"/>
  <c r="C53" i="5"/>
  <c r="D35" i="2"/>
  <c r="AB34" i="2"/>
  <c r="AB43" i="2"/>
  <c r="W46" i="3"/>
  <c r="S53" i="5"/>
  <c r="U53" i="5"/>
  <c r="Z40" i="2"/>
  <c r="Z41" i="2"/>
  <c r="D32" i="2"/>
  <c r="Z44" i="2"/>
  <c r="Z36" i="2"/>
  <c r="Z28" i="2"/>
  <c r="Z37" i="2"/>
  <c r="Z29" i="2"/>
  <c r="O30" i="2"/>
  <c r="W36" i="2"/>
  <c r="D37" i="2"/>
  <c r="D43" i="2"/>
  <c r="D27" i="2"/>
  <c r="K37" i="2"/>
  <c r="L27" i="2"/>
  <c r="V37" i="2"/>
  <c r="D33" i="2"/>
  <c r="O37" i="2"/>
  <c r="AB28" i="2"/>
  <c r="AB30" i="2"/>
  <c r="AA52" i="5"/>
  <c r="S52" i="5"/>
  <c r="O46" i="3"/>
  <c r="Q51" i="5"/>
  <c r="P46" i="3"/>
  <c r="Y51" i="5"/>
  <c r="F42" i="2"/>
  <c r="V46" i="3"/>
  <c r="V33" i="2"/>
  <c r="F41" i="2"/>
  <c r="W44" i="2"/>
  <c r="W35" i="2"/>
  <c r="W30" i="2"/>
  <c r="K44" i="2"/>
  <c r="Y43" i="9"/>
  <c r="V29" i="2"/>
  <c r="W40" i="2"/>
  <c r="T43" i="9"/>
  <c r="L51" i="5"/>
  <c r="M51" i="5"/>
  <c r="E51" i="5"/>
  <c r="L52" i="5"/>
  <c r="D40" i="2"/>
  <c r="D41" i="2"/>
  <c r="W32" i="2"/>
  <c r="W38" i="2"/>
  <c r="F29" i="2"/>
  <c r="X53" i="5"/>
  <c r="D53" i="5"/>
  <c r="G71" i="1"/>
  <c r="AB52" i="5"/>
  <c r="F53" i="5"/>
  <c r="W29" i="2"/>
  <c r="N51" i="5"/>
  <c r="F40" i="2"/>
  <c r="W31" i="2"/>
  <c r="W27" i="2"/>
  <c r="F71" i="1"/>
  <c r="F27" i="2"/>
  <c r="V40" i="2"/>
  <c r="W43" i="2"/>
  <c r="W42" i="2"/>
  <c r="V43" i="9"/>
  <c r="J40" i="2"/>
  <c r="J32" i="2"/>
  <c r="K28" i="2"/>
  <c r="F36" i="2"/>
  <c r="H34" i="2"/>
  <c r="AA35" i="2"/>
  <c r="AA31" i="2"/>
  <c r="Q46" i="3"/>
  <c r="C42" i="2"/>
  <c r="V27" i="2"/>
  <c r="V30" i="2"/>
  <c r="H35" i="2"/>
  <c r="H38" i="2"/>
  <c r="K43" i="2"/>
  <c r="K42" i="2"/>
  <c r="K30" i="2"/>
  <c r="Z43" i="9"/>
  <c r="L28" i="2"/>
  <c r="L32" i="2"/>
  <c r="V28" i="2"/>
  <c r="H28" i="2"/>
  <c r="H42" i="2"/>
  <c r="Z46" i="3"/>
  <c r="J71" i="1"/>
  <c r="B71" i="1"/>
  <c r="H71" i="1"/>
  <c r="AA41" i="2"/>
  <c r="AA53" i="5"/>
  <c r="AB51" i="5"/>
  <c r="AA51" i="5"/>
  <c r="J51" i="5"/>
  <c r="AA46" i="3"/>
  <c r="S51" i="5"/>
  <c r="AK43" i="9"/>
  <c r="W37" i="2"/>
  <c r="W28" i="2"/>
  <c r="K52" i="5"/>
  <c r="I51" i="5"/>
  <c r="J52" i="5"/>
  <c r="H51" i="5"/>
  <c r="H53" i="5"/>
  <c r="P52" i="5"/>
  <c r="I52" i="5"/>
  <c r="Q52" i="5"/>
  <c r="X52" i="5"/>
  <c r="V51" i="5"/>
  <c r="M71" i="1"/>
  <c r="AB71" i="1"/>
  <c r="V71" i="1"/>
  <c r="X71" i="1"/>
  <c r="C28" i="2"/>
  <c r="V44" i="2"/>
  <c r="F28" i="2"/>
  <c r="V35" i="2"/>
  <c r="H41" i="2"/>
  <c r="H30" i="2"/>
  <c r="J43" i="2"/>
  <c r="K29" i="2"/>
  <c r="K33" i="2"/>
  <c r="K32" i="2"/>
  <c r="K40" i="2"/>
  <c r="L44" i="2"/>
  <c r="L33" i="2"/>
  <c r="V41" i="2"/>
  <c r="F39" i="2"/>
  <c r="F44" i="2"/>
  <c r="H33" i="2"/>
  <c r="H37" i="2"/>
  <c r="AO43" i="9"/>
  <c r="AB35" i="2"/>
  <c r="AA28" i="2"/>
  <c r="K51" i="5"/>
  <c r="W34" i="2"/>
  <c r="Q53" i="5"/>
  <c r="E37" i="2"/>
  <c r="C51" i="5"/>
  <c r="L46" i="3"/>
  <c r="K46" i="3"/>
  <c r="B46" i="3"/>
  <c r="E40" i="2"/>
  <c r="F51" i="5"/>
  <c r="O32" i="2"/>
  <c r="O27" i="2"/>
  <c r="O31" i="2"/>
  <c r="O51" i="5"/>
  <c r="E33" i="2"/>
  <c r="E30" i="2"/>
  <c r="C31" i="2"/>
  <c r="O44" i="2"/>
  <c r="O41" i="2"/>
  <c r="F30" i="2"/>
  <c r="F34" i="2"/>
  <c r="O29" i="2"/>
  <c r="J42" i="2"/>
  <c r="J36" i="2"/>
  <c r="O40" i="2"/>
  <c r="F32" i="2"/>
  <c r="F43" i="2"/>
  <c r="O36" i="2"/>
  <c r="O38" i="2"/>
  <c r="AC43" i="9"/>
  <c r="AB40" i="2"/>
  <c r="AB42" i="2"/>
  <c r="AB29" i="2"/>
  <c r="AB37" i="2"/>
  <c r="B52" i="5"/>
  <c r="B51" i="5"/>
  <c r="AA27" i="2"/>
  <c r="AA71" i="1"/>
  <c r="E31" i="2"/>
  <c r="O43" i="2"/>
  <c r="O34" i="2"/>
  <c r="T51" i="5"/>
  <c r="E34" i="2"/>
  <c r="E35" i="2"/>
  <c r="E43" i="2"/>
  <c r="C34" i="2"/>
  <c r="O28" i="2"/>
  <c r="O42" i="2"/>
  <c r="F37" i="2"/>
  <c r="F31" i="2"/>
  <c r="M45" i="2"/>
  <c r="J38" i="2"/>
  <c r="J31" i="2"/>
  <c r="J34" i="2"/>
  <c r="F33" i="2"/>
  <c r="H27" i="2"/>
  <c r="H36" i="2"/>
  <c r="O39" i="2"/>
  <c r="Z53" i="5"/>
  <c r="AB27" i="2"/>
  <c r="AB36" i="2"/>
  <c r="C52" i="5"/>
  <c r="AP43" i="9"/>
  <c r="AB38" i="2"/>
  <c r="AB31" i="2"/>
  <c r="P51" i="5"/>
  <c r="C35" i="2"/>
  <c r="C27" i="2"/>
  <c r="C36" i="2"/>
  <c r="C30" i="2"/>
  <c r="C39" i="2"/>
  <c r="AB46" i="3"/>
  <c r="R52" i="5"/>
  <c r="R51" i="5"/>
  <c r="D51" i="5"/>
  <c r="G52" i="5"/>
  <c r="U46" i="3"/>
  <c r="X51" i="5"/>
  <c r="G51" i="5"/>
  <c r="W53" i="5"/>
  <c r="Z52" i="5"/>
  <c r="Z51" i="5"/>
  <c r="AA45" i="2"/>
  <c r="E27" i="2"/>
  <c r="E39" i="2"/>
  <c r="E38" i="2"/>
  <c r="E29" i="2"/>
  <c r="E42" i="2"/>
  <c r="E28" i="2"/>
  <c r="E44" i="2"/>
  <c r="E36" i="2"/>
  <c r="V38" i="2"/>
  <c r="V42" i="2"/>
  <c r="AJ43" i="9"/>
  <c r="V39" i="2"/>
  <c r="V31" i="2"/>
  <c r="V36" i="2"/>
  <c r="U45" i="2"/>
  <c r="S45" i="2"/>
  <c r="D45" i="2"/>
  <c r="K39" i="2"/>
  <c r="K36" i="2"/>
  <c r="K35" i="2"/>
  <c r="K31" i="2"/>
  <c r="K41" i="2"/>
  <c r="C44" i="2"/>
  <c r="C33" i="2"/>
  <c r="C38" i="2"/>
  <c r="C43" i="2"/>
  <c r="C32" i="2"/>
  <c r="C40" i="2"/>
  <c r="C41" i="2"/>
  <c r="C29" i="2"/>
  <c r="R45" i="2"/>
  <c r="L40" i="2"/>
  <c r="J44" i="2"/>
  <c r="J28" i="2"/>
  <c r="J35" i="2"/>
  <c r="J29" i="2"/>
  <c r="J33" i="2"/>
  <c r="J41" i="2"/>
  <c r="X43" i="9"/>
  <c r="J39" i="2"/>
  <c r="L41" i="2"/>
  <c r="L36" i="2"/>
  <c r="L39" i="2"/>
  <c r="L29" i="2"/>
  <c r="L34" i="2"/>
  <c r="L38" i="2"/>
  <c r="L30" i="2"/>
  <c r="L43" i="2"/>
  <c r="P40" i="2"/>
  <c r="P28" i="2"/>
  <c r="P31" i="2"/>
  <c r="P30" i="2"/>
  <c r="P29" i="2"/>
  <c r="P38" i="2"/>
  <c r="P34" i="2"/>
  <c r="P36" i="2"/>
  <c r="P39" i="2"/>
  <c r="P41" i="2"/>
  <c r="P44" i="2"/>
  <c r="P43" i="2"/>
  <c r="AD43" i="9"/>
  <c r="P32" i="2"/>
  <c r="P35" i="2"/>
  <c r="P37" i="2"/>
  <c r="P33" i="2"/>
  <c r="P42" i="2"/>
  <c r="Q45" i="2"/>
  <c r="N34" i="2"/>
  <c r="N37" i="2"/>
  <c r="N43" i="2"/>
  <c r="N33" i="2"/>
  <c r="N29" i="2"/>
  <c r="AB43" i="9"/>
  <c r="N35" i="2"/>
  <c r="N42" i="2"/>
  <c r="N32" i="2"/>
  <c r="N36" i="2"/>
  <c r="N38" i="2"/>
  <c r="N44" i="2"/>
  <c r="N41" i="2"/>
  <c r="N31" i="2"/>
  <c r="N28" i="2"/>
  <c r="N27" i="2"/>
  <c r="N39" i="2"/>
  <c r="N30" i="2"/>
  <c r="X41" i="2"/>
  <c r="X37" i="2"/>
  <c r="X33" i="2"/>
  <c r="X29" i="2"/>
  <c r="X32" i="2"/>
  <c r="X44" i="2"/>
  <c r="X38" i="2"/>
  <c r="X34" i="2"/>
  <c r="AL43" i="9"/>
  <c r="X43" i="2"/>
  <c r="X39" i="2"/>
  <c r="X35" i="2"/>
  <c r="X31" i="2"/>
  <c r="X42" i="2"/>
  <c r="X28" i="2"/>
  <c r="X40" i="2"/>
  <c r="X36" i="2"/>
  <c r="X30" i="2"/>
  <c r="B34" i="2"/>
  <c r="B43" i="2"/>
  <c r="B39" i="2"/>
  <c r="B35" i="2"/>
  <c r="B33" i="2"/>
  <c r="B36" i="2"/>
  <c r="B42" i="2"/>
  <c r="Q43" i="9"/>
  <c r="B38" i="2"/>
  <c r="B40" i="2"/>
  <c r="B28" i="2"/>
  <c r="B29" i="2"/>
  <c r="B44" i="2"/>
  <c r="B27" i="2"/>
  <c r="B32" i="2"/>
  <c r="B30" i="2"/>
  <c r="B31" i="2"/>
  <c r="B37" i="2"/>
  <c r="B41" i="2"/>
  <c r="N40" i="2"/>
  <c r="I27" i="2"/>
  <c r="I35" i="2"/>
  <c r="I37" i="2"/>
  <c r="I40" i="2"/>
  <c r="I43" i="2"/>
  <c r="I41" i="2"/>
  <c r="I33" i="2"/>
  <c r="I30" i="2"/>
  <c r="I29" i="2"/>
  <c r="W43" i="9"/>
  <c r="I44" i="2"/>
  <c r="I32" i="2"/>
  <c r="I36" i="2"/>
  <c r="I39" i="2"/>
  <c r="I42" i="2"/>
  <c r="I31" i="2"/>
  <c r="I28" i="2"/>
  <c r="I34" i="2"/>
  <c r="I38" i="2"/>
  <c r="T45" i="2"/>
  <c r="Y45" i="2"/>
  <c r="G38" i="2"/>
  <c r="G39" i="2"/>
  <c r="G33" i="2"/>
  <c r="G43" i="2"/>
  <c r="G37" i="2"/>
  <c r="G28" i="2"/>
  <c r="G31" i="2"/>
  <c r="G44" i="2"/>
  <c r="G34" i="2"/>
  <c r="U43" i="9"/>
  <c r="G40" i="2"/>
  <c r="G32" i="2"/>
  <c r="G41" i="2"/>
  <c r="G27" i="2"/>
  <c r="G35" i="2"/>
  <c r="G36" i="2"/>
  <c r="G42" i="2"/>
  <c r="G30" i="2"/>
  <c r="G29" i="2"/>
  <c r="U52" i="5"/>
  <c r="U51" i="5"/>
  <c r="Z45" i="2"/>
  <c r="C45" i="2"/>
  <c r="Z71" i="1"/>
  <c r="Q71" i="1"/>
  <c r="Y71" i="1"/>
  <c r="N71" i="1"/>
  <c r="E71" i="1"/>
  <c r="W71" i="1"/>
  <c r="S71" i="1"/>
  <c r="P71" i="1"/>
  <c r="O71" i="1"/>
  <c r="K71" i="1"/>
  <c r="I71" i="1"/>
  <c r="C71" i="1"/>
  <c r="L71" i="1"/>
  <c r="T71" i="1"/>
  <c r="R71" i="1"/>
  <c r="D71" i="1"/>
  <c r="U71" i="1"/>
  <c r="F45" i="2" l="1"/>
  <c r="O45" i="2"/>
  <c r="W45" i="2"/>
  <c r="H45" i="2"/>
  <c r="E45" i="2"/>
  <c r="L45" i="2"/>
  <c r="AB45" i="2"/>
  <c r="V45" i="2"/>
  <c r="P45" i="2"/>
  <c r="J45" i="2"/>
  <c r="K45" i="2"/>
  <c r="X45" i="2"/>
  <c r="N45" i="2"/>
  <c r="B45" i="2"/>
  <c r="I45" i="2"/>
  <c r="G45" i="2"/>
</calcChain>
</file>

<file path=xl/sharedStrings.xml><?xml version="1.0" encoding="utf-8"?>
<sst xmlns="http://schemas.openxmlformats.org/spreadsheetml/2006/main" count="546" uniqueCount="240">
  <si>
    <t>　 歳 入 合 計</t>
  </si>
  <si>
    <t>一般財源(1～11）</t>
    <phoneticPr fontId="3"/>
  </si>
  <si>
    <t>９７（H9）</t>
    <phoneticPr fontId="3"/>
  </si>
  <si>
    <t>９６（H8）</t>
    <phoneticPr fontId="3"/>
  </si>
  <si>
    <t>９５（H7）</t>
    <phoneticPr fontId="3"/>
  </si>
  <si>
    <t>９４（H6）</t>
    <phoneticPr fontId="3"/>
  </si>
  <si>
    <t>９３（H5）</t>
    <phoneticPr fontId="3"/>
  </si>
  <si>
    <t>９２（H4）</t>
    <phoneticPr fontId="3"/>
  </si>
  <si>
    <t>９１（H3）</t>
    <phoneticPr fontId="3"/>
  </si>
  <si>
    <t>９０（H2）</t>
    <phoneticPr fontId="3"/>
  </si>
  <si>
    <t>８９（元）</t>
    <rPh sb="3" eb="4">
      <t>ガン</t>
    </rPh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</si>
  <si>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</si>
  <si>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</si>
  <si>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</si>
  <si>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</si>
  <si>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</si>
  <si>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</si>
  <si>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</si>
  <si>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</si>
  <si>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</si>
  <si>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</si>
  <si>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</si>
  <si>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</si>
  <si>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</si>
  <si>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</si>
  <si>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</si>
  <si>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</si>
  <si>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</si>
  <si>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</si>
  <si>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</si>
  <si>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</si>
  <si>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</si>
  <si>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</si>
  <si>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</si>
  <si>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</si>
  <si>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</si>
  <si>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</si>
  <si>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</si>
  <si>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</si>
  <si>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</si>
  <si>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</si>
  <si>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</si>
  <si>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</si>
  <si>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</si>
  <si>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</si>
  <si>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</si>
  <si>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</si>
  <si>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</si>
  <si>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</si>
  <si>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</si>
  <si>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</si>
  <si>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</si>
  <si>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</si>
  <si>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</si>
  <si>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</si>
  <si>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</si>
  <si>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</si>
  <si>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</si>
  <si>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</si>
  <si>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</si>
  <si>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</si>
  <si>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</si>
  <si>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</si>
  <si>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</si>
  <si>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</si>
  <si>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</si>
  <si>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</si>
  <si>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</si>
  <si>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</si>
  <si>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</si>
  <si>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</si>
  <si>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</si>
  <si>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</si>
  <si>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</si>
  <si>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</si>
  <si>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</si>
  <si>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</si>
  <si>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</si>
  <si>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</si>
  <si>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</si>
  <si>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</si>
  <si>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９８(H10)</t>
    <phoneticPr fontId="3"/>
  </si>
  <si>
    <t>９９(H11)</t>
    <phoneticPr fontId="3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</si>
  <si>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</si>
  <si>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</si>
  <si>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</si>
  <si>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</si>
  <si>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</si>
  <si>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</si>
  <si>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</si>
  <si>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</si>
  <si>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</si>
  <si>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</si>
  <si>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</si>
  <si>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</si>
  <si>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</si>
  <si>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</si>
  <si>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</si>
  <si>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</si>
  <si>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</si>
  <si>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</si>
  <si>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</si>
  <si>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</si>
  <si>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</si>
  <si>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</si>
  <si>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</si>
  <si>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</si>
  <si>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</si>
  <si>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</si>
  <si>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</si>
  <si>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</si>
  <si>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</si>
  <si>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</si>
  <si>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</si>
  <si>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</si>
  <si>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</si>
  <si>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</si>
  <si>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</si>
  <si>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</si>
  <si>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</si>
  <si>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</si>
  <si>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</si>
  <si>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</si>
  <si>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</si>
  <si>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</si>
  <si>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</si>
  <si>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</si>
  <si>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</si>
  <si>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</si>
  <si>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</si>
  <si>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</si>
  <si>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</si>
  <si>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</si>
  <si>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</si>
  <si>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</si>
  <si>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</si>
  <si>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</si>
  <si>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</si>
  <si>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</si>
  <si>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</si>
  <si>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</si>
  <si>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</si>
  <si>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</si>
  <si>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</si>
  <si>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</si>
  <si>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</si>
  <si>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</si>
  <si>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</si>
  <si>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</si>
  <si>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</si>
  <si>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</si>
  <si>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</si>
  <si>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</si>
  <si>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</si>
  <si>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</si>
  <si>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</si>
  <si>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</si>
  <si>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</si>
  <si>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</si>
  <si>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</si>
  <si>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</si>
  <si>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</si>
  <si>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</si>
  <si>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</si>
  <si>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</si>
  <si>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９７(H9）</t>
    <phoneticPr fontId="3"/>
  </si>
  <si>
    <t>９８(H10）</t>
    <phoneticPr fontId="3"/>
  </si>
  <si>
    <t>９９(H11）</t>
    <phoneticPr fontId="3"/>
  </si>
  <si>
    <t>９９(H11)</t>
    <phoneticPr fontId="3"/>
  </si>
  <si>
    <t>（百万円）</t>
    <rPh sb="1" eb="2">
      <t>ヒャク</t>
    </rPh>
    <rPh sb="2" eb="4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</si>
  <si>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</si>
  <si>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</si>
  <si>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</si>
  <si>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００(H12)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</si>
  <si>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</si>
  <si>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</si>
  <si>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</si>
  <si>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</si>
  <si>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</si>
  <si>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>足利市</t>
    <rPh sb="0" eb="3">
      <t>アシカガシ</t>
    </rPh>
    <phoneticPr fontId="3"/>
  </si>
  <si>
    <t>０１(H13)</t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</si>
  <si>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</si>
  <si>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</si>
  <si>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>０２(H14)</t>
    <phoneticPr fontId="3"/>
  </si>
  <si>
    <t>０３(H15)</t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</si>
  <si>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</si>
  <si>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</si>
  <si>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</si>
  <si>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</si>
  <si>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０４(H16)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</si>
  <si>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</si>
  <si>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</si>
  <si>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</si>
  <si>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</si>
  <si>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</si>
  <si>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</si>
  <si>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</si>
  <si>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</si>
  <si>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</si>
  <si>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</si>
  <si>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</si>
  <si>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０８(H20</t>
    <phoneticPr fontId="3"/>
  </si>
  <si>
    <t>０８(H20)</t>
    <phoneticPr fontId="3"/>
  </si>
  <si>
    <t>０８(H20)</t>
    <phoneticPr fontId="3"/>
  </si>
  <si>
    <t xml:space="preserve">    個人均等割</t>
    <rPh sb="4" eb="6">
      <t>コジン</t>
    </rPh>
    <rPh sb="6" eb="9">
      <t>キントウワ</t>
    </rPh>
    <phoneticPr fontId="3"/>
  </si>
  <si>
    <t>０９(H21)</t>
    <phoneticPr fontId="3"/>
  </si>
  <si>
    <t>　　（百万円、％）</t>
    <rPh sb="3" eb="4">
      <t>ヒャク</t>
    </rPh>
    <rPh sb="4" eb="6">
      <t>マンエン</t>
    </rPh>
    <phoneticPr fontId="3"/>
  </si>
  <si>
    <t>１０(H22)</t>
  </si>
  <si>
    <t>１０(H22)</t>
    <phoneticPr fontId="3"/>
  </si>
  <si>
    <t>１１(H23)</t>
  </si>
  <si>
    <t>１１(H23)</t>
    <phoneticPr fontId="3"/>
  </si>
  <si>
    <t xml:space="preserve"> (3) 震災復興特別交付税</t>
    <phoneticPr fontId="3"/>
  </si>
  <si>
    <t>１２(H24)</t>
    <phoneticPr fontId="3"/>
  </si>
  <si>
    <t>１２(H24)</t>
    <phoneticPr fontId="3"/>
  </si>
  <si>
    <t>　　元利償還金  ・元金</t>
    <rPh sb="2" eb="4">
      <t>ガンリ</t>
    </rPh>
    <rPh sb="4" eb="7">
      <t>ショウカンキン</t>
    </rPh>
    <rPh sb="10" eb="12">
      <t>ガンキン</t>
    </rPh>
    <phoneticPr fontId="3"/>
  </si>
  <si>
    <t xml:space="preserve">                  利子</t>
    <rPh sb="18" eb="20">
      <t>リシ</t>
    </rPh>
    <phoneticPr fontId="3"/>
  </si>
  <si>
    <t>１３(H25)</t>
    <phoneticPr fontId="3"/>
  </si>
  <si>
    <t>１４(H26)</t>
    <phoneticPr fontId="3"/>
  </si>
  <si>
    <t>１５(H27)</t>
    <phoneticPr fontId="3"/>
  </si>
  <si>
    <t>１５(H27)</t>
    <phoneticPr fontId="3"/>
  </si>
  <si>
    <t>１４(H26)</t>
    <phoneticPr fontId="3"/>
  </si>
  <si>
    <t>１５(H27)</t>
    <phoneticPr fontId="3"/>
  </si>
  <si>
    <t>-</t>
    <phoneticPr fontId="3"/>
  </si>
  <si>
    <t>１３(H25)</t>
    <phoneticPr fontId="3"/>
  </si>
  <si>
    <t>１４(H26)</t>
    <phoneticPr fontId="3"/>
  </si>
  <si>
    <t>１５(H27)</t>
    <phoneticPr fontId="3"/>
  </si>
  <si>
    <t>１３(H25)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</si>
  <si>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</si>
  <si>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</si>
  <si>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</si>
  <si>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3"/>
  </si>
  <si>
    <t>１７(H29)</t>
    <phoneticPr fontId="3"/>
  </si>
  <si>
    <t>１７(H29)</t>
    <phoneticPr fontId="3"/>
  </si>
  <si>
    <t>１６(H28）</t>
    <phoneticPr fontId="3"/>
  </si>
  <si>
    <t>１７(H28)</t>
    <phoneticPr fontId="3"/>
  </si>
  <si>
    <t>１８(H30)</t>
    <phoneticPr fontId="3"/>
  </si>
  <si>
    <t>-</t>
  </si>
  <si>
    <t>ｰ</t>
    <phoneticPr fontId="3"/>
  </si>
  <si>
    <t>８　自動車税環境性能割交付金</t>
    <phoneticPr fontId="3"/>
  </si>
  <si>
    <t>１９(R１)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</si>
</sst>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5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120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38" fontId="6" fillId="0" borderId="1" xfId="1" applyFont="1" applyBorder="1"/>
    <xf numFmtId="38" fontId="6" fillId="0" borderId="0" xfId="1" applyFont="1"/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6" fillId="0" borderId="0" xfId="1" applyNumberFormat="1" applyFont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6" fillId="0" borderId="0" xfId="1" applyNumberFormat="1" applyFont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1" applyNumberFormat="1" applyFont="1" applyBorder="1"/>
    <xf numFmtId="183" fontId="5" fillId="0" borderId="1" xfId="0" applyNumberFormat="1" applyFont="1" applyFill="1" applyBorder="1" applyAlignment="1" applyProtection="1">
      <alignment vertical="center"/>
    </xf>
    <xf numFmtId="183" fontId="5" fillId="0" borderId="0" xfId="1" applyNumberFormat="1" applyFont="1"/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1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182" fontId="5" fillId="0" borderId="0" xfId="1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6" fillId="0" borderId="1" xfId="0" applyNumberFormat="1" applyFont="1" applyBorder="1" applyAlignme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/>
    <xf numFmtId="183" fontId="6" fillId="0" borderId="1" xfId="0" applyNumberFormat="1" applyFont="1" applyBorder="1" applyAlignment="1">
      <alignment horizontal="right" vertical="center"/>
    </xf>
    <xf numFmtId="179" fontId="5" fillId="0" borderId="1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183" fontId="5" fillId="0" borderId="2" xfId="0" applyNumberFormat="1" applyFont="1" applyFill="1" applyBorder="1" applyAlignment="1" applyProtection="1"/>
    <xf numFmtId="183" fontId="6" fillId="0" borderId="2" xfId="0" applyNumberFormat="1" applyFont="1" applyBorder="1" applyAlignment="1"/>
    <xf numFmtId="183" fontId="6" fillId="0" borderId="2" xfId="1" applyNumberFormat="1" applyFont="1" applyBorder="1" applyAlignment="1"/>
    <xf numFmtId="183" fontId="5" fillId="0" borderId="2" xfId="1" applyNumberFormat="1" applyFont="1" applyFill="1" applyBorder="1" applyAlignment="1" applyProtection="1"/>
    <xf numFmtId="183" fontId="5" fillId="0" borderId="3" xfId="0" applyNumberFormat="1" applyFont="1" applyFill="1" applyBorder="1" applyAlignment="1" applyProtection="1"/>
    <xf numFmtId="183" fontId="6" fillId="0" borderId="3" xfId="0" applyNumberFormat="1" applyFont="1" applyBorder="1" applyAlignment="1"/>
    <xf numFmtId="183" fontId="6" fillId="0" borderId="3" xfId="1" applyNumberFormat="1" applyFont="1" applyBorder="1" applyAlignment="1"/>
    <xf numFmtId="183" fontId="5" fillId="0" borderId="3" xfId="1" applyNumberFormat="1" applyFont="1" applyFill="1" applyBorder="1" applyAlignment="1" applyProtection="1"/>
    <xf numFmtId="184" fontId="5" fillId="0" borderId="2" xfId="0" applyNumberFormat="1" applyFont="1" applyFill="1" applyBorder="1" applyAlignment="1" applyProtection="1"/>
    <xf numFmtId="184" fontId="5" fillId="0" borderId="3" xfId="0" applyNumberFormat="1" applyFont="1" applyFill="1" applyBorder="1" applyAlignment="1" applyProtection="1"/>
    <xf numFmtId="183" fontId="6" fillId="0" borderId="1" xfId="1" applyNumberFormat="1" applyFont="1" applyBorder="1" applyAlignment="1" applyProtection="1">
      <alignment vertical="center"/>
    </xf>
    <xf numFmtId="182" fontId="6" fillId="0" borderId="1" xfId="0" applyNumberFormat="1" applyFont="1" applyBorder="1" applyAlignment="1">
      <alignment horizontal="right" vertical="center"/>
    </xf>
    <xf numFmtId="183" fontId="6" fillId="0" borderId="0" xfId="0" applyNumberFormat="1" applyFont="1" applyAlignment="1"/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/>
    </xf>
    <xf numFmtId="179" fontId="6" fillId="0" borderId="1" xfId="1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 vertical="center"/>
    </xf>
    <xf numFmtId="179" fontId="11" fillId="0" borderId="0" xfId="0" applyNumberFormat="1" applyFont="1"/>
    <xf numFmtId="183" fontId="11" fillId="0" borderId="0" xfId="0" applyNumberFormat="1" applyFont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78" fontId="6" fillId="0" borderId="4" xfId="1" applyNumberFormat="1" applyFont="1" applyBorder="1" applyAlignment="1">
      <alignment vertical="center"/>
    </xf>
    <xf numFmtId="184" fontId="6" fillId="0" borderId="1" xfId="1" applyNumberFormat="1" applyFont="1" applyFill="1" applyBorder="1" applyProtection="1"/>
    <xf numFmtId="183" fontId="6" fillId="0" borderId="0" xfId="0" applyNumberFormat="1" applyFont="1" applyFill="1"/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15" fillId="0" borderId="6" xfId="27" applyFont="1" applyBorder="1">
      <alignment vertical="center"/>
    </xf>
    <xf numFmtId="0" fontId="15" fillId="0" borderId="0" xfId="27" applyFont="1">
      <alignment vertical="center"/>
    </xf>
    <xf numFmtId="0" fontId="15" fillId="0" borderId="7" xfId="27" applyFont="1" applyBorder="1">
      <alignment vertical="center"/>
    </xf>
    <xf numFmtId="0" fontId="8" fillId="0" borderId="0" xfId="0" applyFont="1" applyAlignment="1">
      <alignment horizontal="center"/>
    </xf>
    <xf numFmtId="185" fontId="6" fillId="0" borderId="0" xfId="0" applyNumberFormat="1" applyFont="1" applyAlignment="1">
      <alignment horizontal="center"/>
    </xf>
    <xf numFmtId="183" fontId="5" fillId="0" borderId="0" xfId="0" applyNumberFormat="1" applyFont="1" applyAlignment="1">
      <alignment horizontal="center"/>
    </xf>
    <xf numFmtId="183" fontId="6" fillId="0" borderId="0" xfId="0" applyNumberFormat="1" applyFont="1" applyFill="1" applyAlignment="1">
      <alignment horizontal="center"/>
    </xf>
    <xf numFmtId="183" fontId="6" fillId="0" borderId="0" xfId="0" applyNumberFormat="1" applyFont="1" applyAlignment="1">
      <alignment horizontal="center"/>
    </xf>
    <xf numFmtId="183" fontId="10" fillId="0" borderId="0" xfId="0" applyNumberFormat="1" applyFont="1" applyAlignment="1">
      <alignment horizontal="center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1.3568521031207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57088511878186E-2"/>
          <c:y val="8.9157563858894284E-2"/>
          <c:w val="0.86743917855651809"/>
          <c:h val="0.7382613811204633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45295461</c:v>
                </c:pt>
                <c:pt idx="1">
                  <c:v>50568864</c:v>
                </c:pt>
                <c:pt idx="2">
                  <c:v>52183375</c:v>
                </c:pt>
                <c:pt idx="3">
                  <c:v>51164222</c:v>
                </c:pt>
                <c:pt idx="4">
                  <c:v>52254142</c:v>
                </c:pt>
                <c:pt idx="5">
                  <c:v>54458856</c:v>
                </c:pt>
                <c:pt idx="6">
                  <c:v>54756329</c:v>
                </c:pt>
                <c:pt idx="7">
                  <c:v>57588360</c:v>
                </c:pt>
                <c:pt idx="8">
                  <c:v>57280417</c:v>
                </c:pt>
                <c:pt idx="9">
                  <c:v>52215280</c:v>
                </c:pt>
                <c:pt idx="10">
                  <c:v>52739967</c:v>
                </c:pt>
                <c:pt idx="11">
                  <c:v>53163719</c:v>
                </c:pt>
                <c:pt idx="12">
                  <c:v>54761057</c:v>
                </c:pt>
                <c:pt idx="13">
                  <c:v>49845479</c:v>
                </c:pt>
                <c:pt idx="14">
                  <c:v>48678685</c:v>
                </c:pt>
                <c:pt idx="15">
                  <c:v>49925264</c:v>
                </c:pt>
                <c:pt idx="16">
                  <c:v>48226983</c:v>
                </c:pt>
                <c:pt idx="17">
                  <c:v>49435330</c:v>
                </c:pt>
                <c:pt idx="18">
                  <c:v>51244056</c:v>
                </c:pt>
                <c:pt idx="19">
                  <c:v>51227363</c:v>
                </c:pt>
                <c:pt idx="20">
                  <c:v>50907987</c:v>
                </c:pt>
                <c:pt idx="21">
                  <c:v>49265973</c:v>
                </c:pt>
                <c:pt idx="22">
                  <c:v>50567724</c:v>
                </c:pt>
                <c:pt idx="23">
                  <c:v>51886703</c:v>
                </c:pt>
                <c:pt idx="24">
                  <c:v>53230674</c:v>
                </c:pt>
                <c:pt idx="25">
                  <c:v>52981903</c:v>
                </c:pt>
                <c:pt idx="26">
                  <c:v>53740567</c:v>
                </c:pt>
                <c:pt idx="27">
                  <c:v>54405315</c:v>
                </c:pt>
                <c:pt idx="28">
                  <c:v>55079264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6-4EDB-A10D-9F494EB74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6333312"/>
        <c:axId val="12633523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20805789</c:v>
                </c:pt>
                <c:pt idx="1">
                  <c:v>21642547</c:v>
                </c:pt>
                <c:pt idx="2">
                  <c:v>21911987</c:v>
                </c:pt>
                <c:pt idx="3">
                  <c:v>21009740</c:v>
                </c:pt>
                <c:pt idx="4">
                  <c:v>21693934</c:v>
                </c:pt>
                <c:pt idx="5">
                  <c:v>21864325</c:v>
                </c:pt>
                <c:pt idx="6">
                  <c:v>22503894</c:v>
                </c:pt>
                <c:pt idx="7">
                  <c:v>21668341</c:v>
                </c:pt>
                <c:pt idx="8">
                  <c:v>21705852</c:v>
                </c:pt>
                <c:pt idx="9">
                  <c:v>20917070</c:v>
                </c:pt>
                <c:pt idx="10">
                  <c:v>20864035</c:v>
                </c:pt>
                <c:pt idx="11">
                  <c:v>20585217</c:v>
                </c:pt>
                <c:pt idx="12">
                  <c:v>19549233</c:v>
                </c:pt>
                <c:pt idx="13">
                  <c:v>19253974</c:v>
                </c:pt>
                <c:pt idx="14">
                  <c:v>19775735</c:v>
                </c:pt>
                <c:pt idx="15">
                  <c:v>19841714</c:v>
                </c:pt>
                <c:pt idx="16">
                  <c:v>21367074</c:v>
                </c:pt>
                <c:pt idx="17">
                  <c:v>21259358</c:v>
                </c:pt>
                <c:pt idx="18">
                  <c:v>20272548</c:v>
                </c:pt>
                <c:pt idx="19">
                  <c:v>19686597</c:v>
                </c:pt>
                <c:pt idx="20">
                  <c:v>19649903</c:v>
                </c:pt>
                <c:pt idx="21">
                  <c:v>19299294</c:v>
                </c:pt>
                <c:pt idx="22">
                  <c:v>19294243</c:v>
                </c:pt>
                <c:pt idx="23">
                  <c:v>19623447</c:v>
                </c:pt>
                <c:pt idx="24">
                  <c:v>19393417</c:v>
                </c:pt>
                <c:pt idx="25">
                  <c:v>19450887</c:v>
                </c:pt>
                <c:pt idx="26">
                  <c:v>19875253</c:v>
                </c:pt>
                <c:pt idx="27">
                  <c:v>19728213</c:v>
                </c:pt>
                <c:pt idx="28">
                  <c:v>19962551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6-4EDB-A10D-9F494EB74344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4651488</c:v>
                </c:pt>
                <c:pt idx="1">
                  <c:v>5372832</c:v>
                </c:pt>
                <c:pt idx="2">
                  <c:v>4947674</c:v>
                </c:pt>
                <c:pt idx="3">
                  <c:v>5058193</c:v>
                </c:pt>
                <c:pt idx="4">
                  <c:v>5999154</c:v>
                </c:pt>
                <c:pt idx="5">
                  <c:v>6230983</c:v>
                </c:pt>
                <c:pt idx="6">
                  <c:v>6485989</c:v>
                </c:pt>
                <c:pt idx="7">
                  <c:v>7348468</c:v>
                </c:pt>
                <c:pt idx="8">
                  <c:v>8725873</c:v>
                </c:pt>
                <c:pt idx="9">
                  <c:v>8705203</c:v>
                </c:pt>
                <c:pt idx="10">
                  <c:v>8663334</c:v>
                </c:pt>
                <c:pt idx="11">
                  <c:v>8332438</c:v>
                </c:pt>
                <c:pt idx="12">
                  <c:v>6713560</c:v>
                </c:pt>
                <c:pt idx="13">
                  <c:v>6740614</c:v>
                </c:pt>
                <c:pt idx="14">
                  <c:v>6501971</c:v>
                </c:pt>
                <c:pt idx="15">
                  <c:v>5613613</c:v>
                </c:pt>
                <c:pt idx="16">
                  <c:v>5603851</c:v>
                </c:pt>
                <c:pt idx="17">
                  <c:v>5689756</c:v>
                </c:pt>
                <c:pt idx="18">
                  <c:v>6237532</c:v>
                </c:pt>
                <c:pt idx="19">
                  <c:v>7190406</c:v>
                </c:pt>
                <c:pt idx="20">
                  <c:v>7281985</c:v>
                </c:pt>
                <c:pt idx="21">
                  <c:v>7558324</c:v>
                </c:pt>
                <c:pt idx="22">
                  <c:v>6976833</c:v>
                </c:pt>
                <c:pt idx="23">
                  <c:v>6814020</c:v>
                </c:pt>
                <c:pt idx="24">
                  <c:v>6521901</c:v>
                </c:pt>
                <c:pt idx="25">
                  <c:v>6519743</c:v>
                </c:pt>
                <c:pt idx="26">
                  <c:v>6150898</c:v>
                </c:pt>
                <c:pt idx="27">
                  <c:v>5910231</c:v>
                </c:pt>
                <c:pt idx="28">
                  <c:v>6186366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6-4EDB-A10D-9F494EB74344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3028880</c:v>
                </c:pt>
                <c:pt idx="1">
                  <c:v>4772506</c:v>
                </c:pt>
                <c:pt idx="2">
                  <c:v>4576680</c:v>
                </c:pt>
                <c:pt idx="3">
                  <c:v>4350281</c:v>
                </c:pt>
                <c:pt idx="4">
                  <c:v>3860606</c:v>
                </c:pt>
                <c:pt idx="5">
                  <c:v>4078016</c:v>
                </c:pt>
                <c:pt idx="6">
                  <c:v>4290857</c:v>
                </c:pt>
                <c:pt idx="7">
                  <c:v>5895916</c:v>
                </c:pt>
                <c:pt idx="8">
                  <c:v>6258098</c:v>
                </c:pt>
                <c:pt idx="9">
                  <c:v>3394790</c:v>
                </c:pt>
                <c:pt idx="10">
                  <c:v>3904723</c:v>
                </c:pt>
                <c:pt idx="11">
                  <c:v>4326370</c:v>
                </c:pt>
                <c:pt idx="12">
                  <c:v>4571012</c:v>
                </c:pt>
                <c:pt idx="13">
                  <c:v>4010107</c:v>
                </c:pt>
                <c:pt idx="14">
                  <c:v>4242762</c:v>
                </c:pt>
                <c:pt idx="15">
                  <c:v>4094601</c:v>
                </c:pt>
                <c:pt idx="16">
                  <c:v>4071175</c:v>
                </c:pt>
                <c:pt idx="17">
                  <c:v>4388603</c:v>
                </c:pt>
                <c:pt idx="18">
                  <c:v>7227338</c:v>
                </c:pt>
                <c:pt idx="19">
                  <c:v>6962326</c:v>
                </c:pt>
                <c:pt idx="20">
                  <c:v>6338744</c:v>
                </c:pt>
                <c:pt idx="21">
                  <c:v>6016447</c:v>
                </c:pt>
                <c:pt idx="22">
                  <c:v>6883593</c:v>
                </c:pt>
                <c:pt idx="23">
                  <c:v>7511871</c:v>
                </c:pt>
                <c:pt idx="24">
                  <c:v>7849383</c:v>
                </c:pt>
                <c:pt idx="25">
                  <c:v>8091156</c:v>
                </c:pt>
                <c:pt idx="26">
                  <c:v>7393741</c:v>
                </c:pt>
                <c:pt idx="27">
                  <c:v>7161913</c:v>
                </c:pt>
                <c:pt idx="28">
                  <c:v>7605542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76-4EDB-A10D-9F494EB74344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1100320</c:v>
                </c:pt>
                <c:pt idx="1">
                  <c:v>1273611</c:v>
                </c:pt>
                <c:pt idx="2">
                  <c:v>1416674</c:v>
                </c:pt>
                <c:pt idx="3">
                  <c:v>1220433</c:v>
                </c:pt>
                <c:pt idx="4">
                  <c:v>1477845</c:v>
                </c:pt>
                <c:pt idx="5">
                  <c:v>1826244</c:v>
                </c:pt>
                <c:pt idx="6">
                  <c:v>1685198</c:v>
                </c:pt>
                <c:pt idx="7">
                  <c:v>1915514</c:v>
                </c:pt>
                <c:pt idx="8">
                  <c:v>1876350</c:v>
                </c:pt>
                <c:pt idx="9">
                  <c:v>1839858</c:v>
                </c:pt>
                <c:pt idx="10">
                  <c:v>1921925</c:v>
                </c:pt>
                <c:pt idx="11">
                  <c:v>2001248</c:v>
                </c:pt>
                <c:pt idx="12">
                  <c:v>2191423</c:v>
                </c:pt>
                <c:pt idx="13">
                  <c:v>2058299</c:v>
                </c:pt>
                <c:pt idx="14">
                  <c:v>2087094</c:v>
                </c:pt>
                <c:pt idx="15">
                  <c:v>2176877</c:v>
                </c:pt>
                <c:pt idx="16">
                  <c:v>2492221</c:v>
                </c:pt>
                <c:pt idx="17">
                  <c:v>2774982</c:v>
                </c:pt>
                <c:pt idx="18">
                  <c:v>3139682</c:v>
                </c:pt>
                <c:pt idx="19">
                  <c:v>3394125</c:v>
                </c:pt>
                <c:pt idx="20">
                  <c:v>3702125</c:v>
                </c:pt>
                <c:pt idx="21">
                  <c:v>3316337</c:v>
                </c:pt>
                <c:pt idx="22">
                  <c:v>3276706</c:v>
                </c:pt>
                <c:pt idx="23">
                  <c:v>3413784</c:v>
                </c:pt>
                <c:pt idx="24">
                  <c:v>3374238</c:v>
                </c:pt>
                <c:pt idx="25">
                  <c:v>4173487</c:v>
                </c:pt>
                <c:pt idx="26">
                  <c:v>3733565</c:v>
                </c:pt>
                <c:pt idx="27">
                  <c:v>4123063</c:v>
                </c:pt>
                <c:pt idx="28">
                  <c:v>4732975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76-4EDB-A10D-9F494EB74344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4150474</c:v>
                </c:pt>
                <c:pt idx="1">
                  <c:v>4835387</c:v>
                </c:pt>
                <c:pt idx="2">
                  <c:v>4954080</c:v>
                </c:pt>
                <c:pt idx="3">
                  <c:v>5249600</c:v>
                </c:pt>
                <c:pt idx="4">
                  <c:v>4777700</c:v>
                </c:pt>
                <c:pt idx="5">
                  <c:v>6768700</c:v>
                </c:pt>
                <c:pt idx="6">
                  <c:v>6607200</c:v>
                </c:pt>
                <c:pt idx="7">
                  <c:v>7155100</c:v>
                </c:pt>
                <c:pt idx="8">
                  <c:v>4804200</c:v>
                </c:pt>
                <c:pt idx="9">
                  <c:v>3937800</c:v>
                </c:pt>
                <c:pt idx="10">
                  <c:v>4439400</c:v>
                </c:pt>
                <c:pt idx="11">
                  <c:v>6103785</c:v>
                </c:pt>
                <c:pt idx="12">
                  <c:v>7094724</c:v>
                </c:pt>
                <c:pt idx="13">
                  <c:v>5178700</c:v>
                </c:pt>
                <c:pt idx="14">
                  <c:v>4280500</c:v>
                </c:pt>
                <c:pt idx="15">
                  <c:v>3381100</c:v>
                </c:pt>
                <c:pt idx="16">
                  <c:v>2925900</c:v>
                </c:pt>
                <c:pt idx="17">
                  <c:v>2819000</c:v>
                </c:pt>
                <c:pt idx="18">
                  <c:v>3409200</c:v>
                </c:pt>
                <c:pt idx="19">
                  <c:v>2920400</c:v>
                </c:pt>
                <c:pt idx="20">
                  <c:v>3256356</c:v>
                </c:pt>
                <c:pt idx="21">
                  <c:v>2187791</c:v>
                </c:pt>
                <c:pt idx="22">
                  <c:v>4221800</c:v>
                </c:pt>
                <c:pt idx="23">
                  <c:v>4059200</c:v>
                </c:pt>
                <c:pt idx="24">
                  <c:v>3517400</c:v>
                </c:pt>
                <c:pt idx="25">
                  <c:v>3074200</c:v>
                </c:pt>
                <c:pt idx="26">
                  <c:v>4326600</c:v>
                </c:pt>
                <c:pt idx="27">
                  <c:v>4260314</c:v>
                </c:pt>
                <c:pt idx="28">
                  <c:v>4111532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76-4EDB-A10D-9F494EB74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5984"/>
        <c:axId val="126347520"/>
      </c:lineChart>
      <c:catAx>
        <c:axId val="12633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3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335232"/>
        <c:scaling>
          <c:orientation val="minMax"/>
          <c:max val="600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90725478003E-2"/>
              <c:y val="4.69421179779583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33312"/>
        <c:crosses val="autoZero"/>
        <c:crossBetween val="between"/>
      </c:valAx>
      <c:catAx>
        <c:axId val="12634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347520"/>
        <c:crosses val="autoZero"/>
        <c:auto val="0"/>
        <c:lblAlgn val="ctr"/>
        <c:lblOffset val="100"/>
        <c:noMultiLvlLbl val="0"/>
      </c:catAx>
      <c:valAx>
        <c:axId val="126347520"/>
        <c:scaling>
          <c:orientation val="minMax"/>
        </c:scaling>
        <c:delete val="0"/>
        <c:axPos val="r"/>
        <c:majorGridlines>
          <c:spPr>
            <a:ln w="1270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67454944105291"/>
              <c:y val="4.12679184332727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459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1790368151994148"/>
          <c:y val="0.91813094815402718"/>
          <c:w val="0.79921600963608264"/>
          <c:h val="5.46887292271489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799034379961786"/>
          <c:y val="1.7567567567567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00283016224399E-2"/>
          <c:y val="0.10945967613692227"/>
          <c:w val="0.85655689279943226"/>
          <c:h val="0.72483367862298242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グラフ!$P$43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グラフ!$Q$39:$AT$39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20805789</c:v>
                </c:pt>
                <c:pt idx="1">
                  <c:v>21642547</c:v>
                </c:pt>
                <c:pt idx="2">
                  <c:v>21911987</c:v>
                </c:pt>
                <c:pt idx="3">
                  <c:v>21009740</c:v>
                </c:pt>
                <c:pt idx="4">
                  <c:v>21693934</c:v>
                </c:pt>
                <c:pt idx="5">
                  <c:v>21864325</c:v>
                </c:pt>
                <c:pt idx="6">
                  <c:v>22503894</c:v>
                </c:pt>
                <c:pt idx="7">
                  <c:v>21668341</c:v>
                </c:pt>
                <c:pt idx="8">
                  <c:v>21705852</c:v>
                </c:pt>
                <c:pt idx="9">
                  <c:v>20917070</c:v>
                </c:pt>
                <c:pt idx="10">
                  <c:v>20864035</c:v>
                </c:pt>
                <c:pt idx="11">
                  <c:v>20585217</c:v>
                </c:pt>
                <c:pt idx="12">
                  <c:v>19549233</c:v>
                </c:pt>
                <c:pt idx="13">
                  <c:v>19253976</c:v>
                </c:pt>
                <c:pt idx="14">
                  <c:v>19775737</c:v>
                </c:pt>
                <c:pt idx="15">
                  <c:v>19841749</c:v>
                </c:pt>
                <c:pt idx="16">
                  <c:v>21367109</c:v>
                </c:pt>
                <c:pt idx="17">
                  <c:v>21259393</c:v>
                </c:pt>
                <c:pt idx="18">
                  <c:v>20272583</c:v>
                </c:pt>
                <c:pt idx="19">
                  <c:v>19686632</c:v>
                </c:pt>
                <c:pt idx="20">
                  <c:v>19649938</c:v>
                </c:pt>
                <c:pt idx="21">
                  <c:v>19299329</c:v>
                </c:pt>
                <c:pt idx="22">
                  <c:v>19294281</c:v>
                </c:pt>
                <c:pt idx="23">
                  <c:v>19623488</c:v>
                </c:pt>
                <c:pt idx="24">
                  <c:v>19393461</c:v>
                </c:pt>
                <c:pt idx="25">
                  <c:v>19450887</c:v>
                </c:pt>
                <c:pt idx="26">
                  <c:v>19875253</c:v>
                </c:pt>
                <c:pt idx="27">
                  <c:v>19728213</c:v>
                </c:pt>
                <c:pt idx="28">
                  <c:v>19952527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E-4EC3-B29A-7D99DAD4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910464"/>
        <c:axId val="12891238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グラフ!$Q$39:$AT$39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グラフ!$Q$40:$AT$40</c:f>
              <c:numCache>
                <c:formatCode>#,##0,</c:formatCode>
                <c:ptCount val="29"/>
                <c:pt idx="0">
                  <c:v>10072044</c:v>
                </c:pt>
                <c:pt idx="1">
                  <c:v>10345101</c:v>
                </c:pt>
                <c:pt idx="2">
                  <c:v>10008704</c:v>
                </c:pt>
                <c:pt idx="3">
                  <c:v>8648806</c:v>
                </c:pt>
                <c:pt idx="4">
                  <c:v>8815196</c:v>
                </c:pt>
                <c:pt idx="5">
                  <c:v>8742814</c:v>
                </c:pt>
                <c:pt idx="6">
                  <c:v>9319355</c:v>
                </c:pt>
                <c:pt idx="7">
                  <c:v>8222576</c:v>
                </c:pt>
                <c:pt idx="8">
                  <c:v>7864758</c:v>
                </c:pt>
                <c:pt idx="9">
                  <c:v>7641496</c:v>
                </c:pt>
                <c:pt idx="10">
                  <c:v>7387042</c:v>
                </c:pt>
                <c:pt idx="11">
                  <c:v>7191525</c:v>
                </c:pt>
                <c:pt idx="12">
                  <c:v>6828983</c:v>
                </c:pt>
                <c:pt idx="13">
                  <c:v>6838907</c:v>
                </c:pt>
                <c:pt idx="14">
                  <c:v>7361583</c:v>
                </c:pt>
                <c:pt idx="15">
                  <c:v>7963356</c:v>
                </c:pt>
                <c:pt idx="16">
                  <c:v>9413470</c:v>
                </c:pt>
                <c:pt idx="17">
                  <c:v>9155373</c:v>
                </c:pt>
                <c:pt idx="18">
                  <c:v>8513168</c:v>
                </c:pt>
                <c:pt idx="19">
                  <c:v>8001126</c:v>
                </c:pt>
                <c:pt idx="20">
                  <c:v>7906099</c:v>
                </c:pt>
                <c:pt idx="21">
                  <c:v>8253957</c:v>
                </c:pt>
                <c:pt idx="22">
                  <c:v>8100808</c:v>
                </c:pt>
                <c:pt idx="23">
                  <c:v>8445798</c:v>
                </c:pt>
                <c:pt idx="24">
                  <c:v>8392533</c:v>
                </c:pt>
                <c:pt idx="25">
                  <c:v>8419796</c:v>
                </c:pt>
                <c:pt idx="26">
                  <c:v>8662282</c:v>
                </c:pt>
                <c:pt idx="27">
                  <c:v>8754989</c:v>
                </c:pt>
                <c:pt idx="28">
                  <c:v>8708818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E-4EC3-B29A-7D99DAD4ADC3}"/>
            </c:ext>
          </c:extLst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グラフ!$Q$39:$AT$39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グラフ!$Q$41:$AT$41</c:f>
              <c:numCache>
                <c:formatCode>#,##0,</c:formatCode>
                <c:ptCount val="29"/>
                <c:pt idx="0">
                  <c:v>8077974</c:v>
                </c:pt>
                <c:pt idx="1">
                  <c:v>8571130</c:v>
                </c:pt>
                <c:pt idx="2">
                  <c:v>9106245</c:v>
                </c:pt>
                <c:pt idx="3">
                  <c:v>9542011</c:v>
                </c:pt>
                <c:pt idx="4">
                  <c:v>9949140</c:v>
                </c:pt>
                <c:pt idx="5">
                  <c:v>10149224</c:v>
                </c:pt>
                <c:pt idx="6">
                  <c:v>10131761</c:v>
                </c:pt>
                <c:pt idx="7">
                  <c:v>10353013</c:v>
                </c:pt>
                <c:pt idx="8">
                  <c:v>10674984</c:v>
                </c:pt>
                <c:pt idx="9">
                  <c:v>10212694</c:v>
                </c:pt>
                <c:pt idx="10">
                  <c:v>10395671</c:v>
                </c:pt>
                <c:pt idx="11">
                  <c:v>10373279</c:v>
                </c:pt>
                <c:pt idx="12">
                  <c:v>9790581</c:v>
                </c:pt>
                <c:pt idx="13">
                  <c:v>9519593</c:v>
                </c:pt>
                <c:pt idx="14">
                  <c:v>9570125</c:v>
                </c:pt>
                <c:pt idx="15">
                  <c:v>9106015</c:v>
                </c:pt>
                <c:pt idx="16">
                  <c:v>9188810</c:v>
                </c:pt>
                <c:pt idx="17">
                  <c:v>9378519</c:v>
                </c:pt>
                <c:pt idx="18">
                  <c:v>9118060</c:v>
                </c:pt>
                <c:pt idx="19">
                  <c:v>9033065</c:v>
                </c:pt>
                <c:pt idx="20">
                  <c:v>8968729</c:v>
                </c:pt>
                <c:pt idx="21">
                  <c:v>8387887</c:v>
                </c:pt>
                <c:pt idx="22">
                  <c:v>8412382</c:v>
                </c:pt>
                <c:pt idx="23">
                  <c:v>8440632</c:v>
                </c:pt>
                <c:pt idx="24">
                  <c:v>8292244</c:v>
                </c:pt>
                <c:pt idx="25">
                  <c:v>8311904</c:v>
                </c:pt>
                <c:pt idx="26">
                  <c:v>8523579</c:v>
                </c:pt>
                <c:pt idx="27">
                  <c:v>8331924</c:v>
                </c:pt>
                <c:pt idx="28">
                  <c:v>8572093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4E-4EC3-B29A-7D99DAD4ADC3}"/>
            </c:ext>
          </c:extLst>
        </c:ser>
        <c:ser>
          <c:idx val="2"/>
          <c:order val="2"/>
          <c:tx>
            <c:strRef>
              <c:f>グラフ!$P$42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グラフ!$Q$39:$AT$39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830083</c:v>
                </c:pt>
                <c:pt idx="1">
                  <c:v>836772</c:v>
                </c:pt>
                <c:pt idx="2">
                  <c:v>845375</c:v>
                </c:pt>
                <c:pt idx="3">
                  <c:v>834038</c:v>
                </c:pt>
                <c:pt idx="4">
                  <c:v>842220</c:v>
                </c:pt>
                <c:pt idx="5">
                  <c:v>833718</c:v>
                </c:pt>
                <c:pt idx="6">
                  <c:v>986058</c:v>
                </c:pt>
                <c:pt idx="7">
                  <c:v>994929</c:v>
                </c:pt>
                <c:pt idx="8">
                  <c:v>1048881</c:v>
                </c:pt>
                <c:pt idx="9">
                  <c:v>1041518</c:v>
                </c:pt>
                <c:pt idx="10">
                  <c:v>1016105</c:v>
                </c:pt>
                <c:pt idx="11">
                  <c:v>987555</c:v>
                </c:pt>
                <c:pt idx="12">
                  <c:v>1010092</c:v>
                </c:pt>
                <c:pt idx="13">
                  <c:v>1023978</c:v>
                </c:pt>
                <c:pt idx="14">
                  <c:v>982461</c:v>
                </c:pt>
                <c:pt idx="15">
                  <c:v>1000602</c:v>
                </c:pt>
                <c:pt idx="16">
                  <c:v>989133</c:v>
                </c:pt>
                <c:pt idx="17">
                  <c:v>933815</c:v>
                </c:pt>
                <c:pt idx="18">
                  <c:v>880250</c:v>
                </c:pt>
                <c:pt idx="19">
                  <c:v>892439</c:v>
                </c:pt>
                <c:pt idx="20">
                  <c:v>1010873</c:v>
                </c:pt>
                <c:pt idx="21">
                  <c:v>983096</c:v>
                </c:pt>
                <c:pt idx="22">
                  <c:v>1097084</c:v>
                </c:pt>
                <c:pt idx="23">
                  <c:v>1053594</c:v>
                </c:pt>
                <c:pt idx="24">
                  <c:v>1048552</c:v>
                </c:pt>
                <c:pt idx="25">
                  <c:v>1012630</c:v>
                </c:pt>
                <c:pt idx="26">
                  <c:v>954444</c:v>
                </c:pt>
                <c:pt idx="27">
                  <c:v>924837</c:v>
                </c:pt>
                <c:pt idx="28">
                  <c:v>938956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4E-4EC3-B29A-7D99DAD4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26848"/>
        <c:axId val="128928384"/>
      </c:lineChart>
      <c:catAx>
        <c:axId val="128910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91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1238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00352733686073E-2"/>
              <c:y val="6.8919096261615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910464"/>
        <c:crosses val="autoZero"/>
        <c:crossBetween val="between"/>
      </c:valAx>
      <c:catAx>
        <c:axId val="12892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28384"/>
        <c:crosses val="autoZero"/>
        <c:auto val="0"/>
        <c:lblAlgn val="ctr"/>
        <c:lblOffset val="100"/>
        <c:noMultiLvlLbl val="0"/>
      </c:catAx>
      <c:valAx>
        <c:axId val="128928384"/>
        <c:scaling>
          <c:orientation val="minMax"/>
        </c:scaling>
        <c:delete val="0"/>
        <c:axPos val="r"/>
        <c:majorGridlines>
          <c:spPr>
            <a:ln w="12700" cmpd="sng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06984957366142"/>
              <c:y val="6.30854777173471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9268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59222312513427"/>
          <c:y val="0.91613295661031879"/>
          <c:w val="0.69882450191946643"/>
          <c:h val="6.76528687847585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9449437703738988"/>
          <c:y val="3.505003854413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68145262980916E-2"/>
          <c:y val="0.1081083221105405"/>
          <c:w val="0.90740092097028791"/>
          <c:h val="0.7236075931942074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グラフ!$P$185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グラフ!$Q$183:$AT$183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グラフ!$Q$185:$AT$185</c:f>
              <c:numCache>
                <c:formatCode>#,##0,</c:formatCode>
                <c:ptCount val="29"/>
                <c:pt idx="0">
                  <c:v>39355147</c:v>
                </c:pt>
                <c:pt idx="1">
                  <c:v>41589122</c:v>
                </c:pt>
                <c:pt idx="2">
                  <c:v>42777950</c:v>
                </c:pt>
                <c:pt idx="3">
                  <c:v>43312205</c:v>
                </c:pt>
                <c:pt idx="4">
                  <c:v>44883079</c:v>
                </c:pt>
                <c:pt idx="5">
                  <c:v>48097287</c:v>
                </c:pt>
                <c:pt idx="6">
                  <c:v>50849164</c:v>
                </c:pt>
                <c:pt idx="7">
                  <c:v>54062403</c:v>
                </c:pt>
                <c:pt idx="8">
                  <c:v>54571142</c:v>
                </c:pt>
                <c:pt idx="9">
                  <c:v>53832252</c:v>
                </c:pt>
                <c:pt idx="10">
                  <c:v>53638224</c:v>
                </c:pt>
                <c:pt idx="11">
                  <c:v>54754328</c:v>
                </c:pt>
                <c:pt idx="12">
                  <c:v>56678469</c:v>
                </c:pt>
                <c:pt idx="13">
                  <c:v>56525730</c:v>
                </c:pt>
                <c:pt idx="14">
                  <c:v>55559475</c:v>
                </c:pt>
                <c:pt idx="15">
                  <c:v>53656773</c:v>
                </c:pt>
                <c:pt idx="16">
                  <c:v>51360693</c:v>
                </c:pt>
                <c:pt idx="17">
                  <c:v>48781094</c:v>
                </c:pt>
                <c:pt idx="18">
                  <c:v>47484423</c:v>
                </c:pt>
                <c:pt idx="19">
                  <c:v>46050491</c:v>
                </c:pt>
                <c:pt idx="20">
                  <c:v>44835776</c:v>
                </c:pt>
                <c:pt idx="21">
                  <c:v>42559522</c:v>
                </c:pt>
                <c:pt idx="22">
                  <c:v>42507027</c:v>
                </c:pt>
                <c:pt idx="23">
                  <c:v>42584911</c:v>
                </c:pt>
                <c:pt idx="24">
                  <c:v>41889597</c:v>
                </c:pt>
                <c:pt idx="25">
                  <c:v>40436301</c:v>
                </c:pt>
                <c:pt idx="26">
                  <c:v>40132169</c:v>
                </c:pt>
                <c:pt idx="27">
                  <c:v>39915559</c:v>
                </c:pt>
                <c:pt idx="28">
                  <c:v>39645607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7-4113-8807-EA3CA0CF2E95}"/>
            </c:ext>
          </c:extLst>
        </c:ser>
        <c:ser>
          <c:idx val="2"/>
          <c:order val="2"/>
          <c:tx>
            <c:strRef>
              <c:f>グラフ!$P$186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グラフ!$Q$183:$AT$183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グラフ!$Q$186:$AT$186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656500</c:v>
                </c:pt>
                <c:pt idx="11">
                  <c:v>2048000</c:v>
                </c:pt>
                <c:pt idx="12">
                  <c:v>4876900</c:v>
                </c:pt>
                <c:pt idx="13">
                  <c:v>6855862</c:v>
                </c:pt>
                <c:pt idx="14">
                  <c:v>8322406</c:v>
                </c:pt>
                <c:pt idx="15">
                  <c:v>9583950</c:v>
                </c:pt>
                <c:pt idx="16">
                  <c:v>10563609</c:v>
                </c:pt>
                <c:pt idx="17">
                  <c:v>11351671</c:v>
                </c:pt>
                <c:pt idx="18">
                  <c:v>12697492</c:v>
                </c:pt>
                <c:pt idx="19">
                  <c:v>14367349</c:v>
                </c:pt>
                <c:pt idx="20">
                  <c:v>16381033</c:v>
                </c:pt>
                <c:pt idx="21">
                  <c:v>17499515</c:v>
                </c:pt>
                <c:pt idx="22">
                  <c:v>19225935</c:v>
                </c:pt>
                <c:pt idx="23">
                  <c:v>20816757</c:v>
                </c:pt>
                <c:pt idx="24">
                  <c:v>21520540</c:v>
                </c:pt>
                <c:pt idx="25">
                  <c:v>21737772</c:v>
                </c:pt>
                <c:pt idx="26">
                  <c:v>22079955</c:v>
                </c:pt>
                <c:pt idx="27">
                  <c:v>22199527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7-4113-8807-EA3CA0CF2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28944768"/>
        <c:axId val="128979712"/>
      </c:barChart>
      <c:lineChart>
        <c:grouping val="standard"/>
        <c:varyColors val="0"/>
        <c:ser>
          <c:idx val="1"/>
          <c:order val="0"/>
          <c:tx>
            <c:strRef>
              <c:f>グラフ!$P$184</c:f>
              <c:strCache>
                <c:ptCount val="1"/>
                <c:pt idx="0">
                  <c:v>歳出総額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グラフ!$Q$183:$AT$183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グラフ!$Q$184:$AT$184</c:f>
              <c:numCache>
                <c:formatCode>#,##0,</c:formatCode>
                <c:ptCount val="29"/>
                <c:pt idx="0">
                  <c:v>44089543</c:v>
                </c:pt>
                <c:pt idx="1">
                  <c:v>49311065</c:v>
                </c:pt>
                <c:pt idx="2">
                  <c:v>50730491</c:v>
                </c:pt>
                <c:pt idx="3">
                  <c:v>49495841</c:v>
                </c:pt>
                <c:pt idx="4">
                  <c:v>50583059</c:v>
                </c:pt>
                <c:pt idx="5">
                  <c:v>52836952</c:v>
                </c:pt>
                <c:pt idx="6">
                  <c:v>53380826</c:v>
                </c:pt>
                <c:pt idx="7">
                  <c:v>55730743</c:v>
                </c:pt>
                <c:pt idx="8">
                  <c:v>55947804</c:v>
                </c:pt>
                <c:pt idx="9">
                  <c:v>50883623</c:v>
                </c:pt>
                <c:pt idx="10">
                  <c:v>51331642</c:v>
                </c:pt>
                <c:pt idx="11">
                  <c:v>51679172</c:v>
                </c:pt>
                <c:pt idx="12">
                  <c:v>53388535</c:v>
                </c:pt>
                <c:pt idx="13">
                  <c:v>48600367</c:v>
                </c:pt>
                <c:pt idx="14">
                  <c:v>47134416</c:v>
                </c:pt>
                <c:pt idx="15">
                  <c:v>48569498</c:v>
                </c:pt>
                <c:pt idx="16">
                  <c:v>46815125</c:v>
                </c:pt>
                <c:pt idx="17">
                  <c:v>48062108</c:v>
                </c:pt>
                <c:pt idx="18">
                  <c:v>49609575</c:v>
                </c:pt>
                <c:pt idx="19">
                  <c:v>49141449</c:v>
                </c:pt>
                <c:pt idx="20">
                  <c:v>48468893</c:v>
                </c:pt>
                <c:pt idx="21">
                  <c:v>47736799</c:v>
                </c:pt>
                <c:pt idx="22">
                  <c:v>48739141</c:v>
                </c:pt>
                <c:pt idx="23">
                  <c:v>49883102</c:v>
                </c:pt>
                <c:pt idx="24">
                  <c:v>51795355</c:v>
                </c:pt>
                <c:pt idx="25">
                  <c:v>51463978</c:v>
                </c:pt>
                <c:pt idx="26">
                  <c:v>52195222</c:v>
                </c:pt>
                <c:pt idx="27">
                  <c:v>52526090</c:v>
                </c:pt>
                <c:pt idx="28">
                  <c:v>53184390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7-4113-8807-EA3CA0CF2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4768"/>
        <c:axId val="128979712"/>
      </c:lineChart>
      <c:catAx>
        <c:axId val="12894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97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9797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1979043958087911E-2"/>
              <c:y val="5.5063134395731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944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67929207556529"/>
          <c:y val="0.91824770777273024"/>
          <c:w val="0.49809835091368299"/>
          <c:h val="6.5982974813437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2107988512758904"/>
          <c:y val="4.4428899822132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89795688530589E-2"/>
          <c:y val="0.10884357356889539"/>
          <c:w val="0.89786925286007913"/>
          <c:h val="0.74426819500930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グラフ!$P$148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グラフ!$Q$147:$AT$147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グラフ!$Q$148:$AT$148</c:f>
              <c:numCache>
                <c:formatCode>#,##0,</c:formatCode>
                <c:ptCount val="29"/>
                <c:pt idx="0">
                  <c:v>3764728</c:v>
                </c:pt>
                <c:pt idx="1">
                  <c:v>4881986</c:v>
                </c:pt>
                <c:pt idx="2">
                  <c:v>4687861</c:v>
                </c:pt>
                <c:pt idx="3">
                  <c:v>3612367</c:v>
                </c:pt>
                <c:pt idx="4">
                  <c:v>2684782</c:v>
                </c:pt>
                <c:pt idx="5">
                  <c:v>3585986</c:v>
                </c:pt>
                <c:pt idx="6">
                  <c:v>3754780</c:v>
                </c:pt>
                <c:pt idx="7">
                  <c:v>4862014</c:v>
                </c:pt>
                <c:pt idx="8">
                  <c:v>3159239</c:v>
                </c:pt>
                <c:pt idx="9">
                  <c:v>1679244</c:v>
                </c:pt>
                <c:pt idx="10">
                  <c:v>2932531</c:v>
                </c:pt>
                <c:pt idx="11">
                  <c:v>3836079</c:v>
                </c:pt>
                <c:pt idx="12">
                  <c:v>2390214</c:v>
                </c:pt>
                <c:pt idx="13">
                  <c:v>846228</c:v>
                </c:pt>
                <c:pt idx="14">
                  <c:v>917821</c:v>
                </c:pt>
                <c:pt idx="15">
                  <c:v>1670103</c:v>
                </c:pt>
                <c:pt idx="16">
                  <c:v>1335784</c:v>
                </c:pt>
                <c:pt idx="17">
                  <c:v>3255553</c:v>
                </c:pt>
                <c:pt idx="18">
                  <c:v>1217159</c:v>
                </c:pt>
                <c:pt idx="19">
                  <c:v>1273772</c:v>
                </c:pt>
                <c:pt idx="20">
                  <c:v>1216832</c:v>
                </c:pt>
                <c:pt idx="21">
                  <c:v>1196140</c:v>
                </c:pt>
                <c:pt idx="22">
                  <c:v>2665652</c:v>
                </c:pt>
                <c:pt idx="23">
                  <c:v>2427118</c:v>
                </c:pt>
                <c:pt idx="24">
                  <c:v>2230283</c:v>
                </c:pt>
                <c:pt idx="25">
                  <c:v>1726562</c:v>
                </c:pt>
                <c:pt idx="26">
                  <c:v>1326450</c:v>
                </c:pt>
                <c:pt idx="27">
                  <c:v>1590862</c:v>
                </c:pt>
                <c:pt idx="28">
                  <c:v>1782588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D-4F05-95D7-1B48D78EA80E}"/>
            </c:ext>
          </c:extLst>
        </c:ser>
        <c:ser>
          <c:idx val="1"/>
          <c:order val="1"/>
          <c:tx>
            <c:strRef>
              <c:f>グラフ!$P$149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グラフ!$Q$147:$AT$147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グラフ!$Q$149:$AT$149</c:f>
              <c:numCache>
                <c:formatCode>#,##0,</c:formatCode>
                <c:ptCount val="29"/>
                <c:pt idx="0">
                  <c:v>9141405</c:v>
                </c:pt>
                <c:pt idx="1">
                  <c:v>10399056</c:v>
                </c:pt>
                <c:pt idx="2">
                  <c:v>11178809</c:v>
                </c:pt>
                <c:pt idx="3">
                  <c:v>9526111</c:v>
                </c:pt>
                <c:pt idx="4">
                  <c:v>9476527</c:v>
                </c:pt>
                <c:pt idx="5">
                  <c:v>10437200</c:v>
                </c:pt>
                <c:pt idx="6">
                  <c:v>10521343</c:v>
                </c:pt>
                <c:pt idx="7">
                  <c:v>9773196</c:v>
                </c:pt>
                <c:pt idx="8">
                  <c:v>8908172</c:v>
                </c:pt>
                <c:pt idx="9">
                  <c:v>8585398</c:v>
                </c:pt>
                <c:pt idx="10">
                  <c:v>7766712</c:v>
                </c:pt>
                <c:pt idx="11">
                  <c:v>6806824</c:v>
                </c:pt>
                <c:pt idx="12">
                  <c:v>6375637</c:v>
                </c:pt>
                <c:pt idx="13">
                  <c:v>5425839</c:v>
                </c:pt>
                <c:pt idx="14">
                  <c:v>4722104</c:v>
                </c:pt>
                <c:pt idx="15">
                  <c:v>3717325</c:v>
                </c:pt>
                <c:pt idx="16">
                  <c:v>3567132</c:v>
                </c:pt>
                <c:pt idx="17">
                  <c:v>1774536</c:v>
                </c:pt>
                <c:pt idx="18">
                  <c:v>3512866</c:v>
                </c:pt>
                <c:pt idx="19">
                  <c:v>3882511</c:v>
                </c:pt>
                <c:pt idx="20">
                  <c:v>2754941</c:v>
                </c:pt>
                <c:pt idx="21">
                  <c:v>2823471</c:v>
                </c:pt>
                <c:pt idx="22">
                  <c:v>2701393</c:v>
                </c:pt>
                <c:pt idx="23">
                  <c:v>2274282</c:v>
                </c:pt>
                <c:pt idx="24">
                  <c:v>2823474</c:v>
                </c:pt>
                <c:pt idx="25">
                  <c:v>1905453</c:v>
                </c:pt>
                <c:pt idx="26">
                  <c:v>3564348</c:v>
                </c:pt>
                <c:pt idx="27">
                  <c:v>4451539</c:v>
                </c:pt>
                <c:pt idx="28">
                  <c:v>3523140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D-4F05-95D7-1B48D78E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153664"/>
        <c:axId val="129237376"/>
      </c:barChart>
      <c:catAx>
        <c:axId val="12915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2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373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86956521739E-2"/>
              <c:y val="6.5306122448979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53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08765121582689"/>
          <c:y val="0.93125595925344196"/>
          <c:w val="0.56521876069839094"/>
          <c:h val="3.9455782312925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7995089196822118"/>
          <c:y val="1.2362690219785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9980808850506E-2"/>
          <c:y val="8.3791250941308501E-2"/>
          <c:w val="0.85369123161844085"/>
          <c:h val="0.7165007291421295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グラフ!$P$119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グラフ!$Q$119:$AT$119</c:f>
              <c:numCache>
                <c:formatCode>#,##0,</c:formatCode>
                <c:ptCount val="29"/>
                <c:pt idx="0">
                  <c:v>44089543</c:v>
                </c:pt>
                <c:pt idx="1">
                  <c:v>49311065</c:v>
                </c:pt>
                <c:pt idx="2">
                  <c:v>50730461</c:v>
                </c:pt>
                <c:pt idx="3">
                  <c:v>49495841</c:v>
                </c:pt>
                <c:pt idx="4">
                  <c:v>50583059</c:v>
                </c:pt>
                <c:pt idx="5">
                  <c:v>52836952</c:v>
                </c:pt>
                <c:pt idx="6">
                  <c:v>53380826</c:v>
                </c:pt>
                <c:pt idx="7">
                  <c:v>55730336</c:v>
                </c:pt>
                <c:pt idx="8">
                  <c:v>55947804</c:v>
                </c:pt>
                <c:pt idx="9">
                  <c:v>50883623</c:v>
                </c:pt>
                <c:pt idx="10">
                  <c:v>51331642</c:v>
                </c:pt>
                <c:pt idx="11">
                  <c:v>51679172</c:v>
                </c:pt>
                <c:pt idx="12">
                  <c:v>53388535</c:v>
                </c:pt>
                <c:pt idx="13">
                  <c:v>48600369</c:v>
                </c:pt>
                <c:pt idx="14">
                  <c:v>47134418</c:v>
                </c:pt>
                <c:pt idx="15">
                  <c:v>48569500</c:v>
                </c:pt>
                <c:pt idx="16">
                  <c:v>46815127</c:v>
                </c:pt>
                <c:pt idx="17">
                  <c:v>48062110</c:v>
                </c:pt>
                <c:pt idx="18">
                  <c:v>49609577</c:v>
                </c:pt>
                <c:pt idx="19">
                  <c:v>49141451</c:v>
                </c:pt>
                <c:pt idx="20">
                  <c:v>48468895</c:v>
                </c:pt>
                <c:pt idx="21">
                  <c:v>47736801</c:v>
                </c:pt>
                <c:pt idx="22">
                  <c:v>48739146</c:v>
                </c:pt>
                <c:pt idx="23">
                  <c:v>49883110</c:v>
                </c:pt>
                <c:pt idx="24">
                  <c:v>51795366</c:v>
                </c:pt>
                <c:pt idx="25">
                  <c:v>51463982</c:v>
                </c:pt>
                <c:pt idx="26">
                  <c:v>52195226</c:v>
                </c:pt>
                <c:pt idx="27">
                  <c:v>52526094</c:v>
                </c:pt>
                <c:pt idx="28">
                  <c:v>53184394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4-47A8-AE36-262EBF99B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129105920"/>
        <c:axId val="129226624"/>
      </c:barChart>
      <c:lineChart>
        <c:grouping val="standard"/>
        <c:varyColors val="0"/>
        <c:ser>
          <c:idx val="1"/>
          <c:order val="0"/>
          <c:tx>
            <c:strRef>
              <c:f>グラフ!$P$111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グラフ!$Q$111:$AT$111</c:f>
              <c:numCache>
                <c:formatCode>#,##0,</c:formatCode>
                <c:ptCount val="29"/>
                <c:pt idx="0">
                  <c:v>4643500</c:v>
                </c:pt>
                <c:pt idx="1">
                  <c:v>5759414</c:v>
                </c:pt>
                <c:pt idx="2">
                  <c:v>4806211</c:v>
                </c:pt>
                <c:pt idx="3">
                  <c:v>4170851</c:v>
                </c:pt>
                <c:pt idx="4">
                  <c:v>5071388</c:v>
                </c:pt>
                <c:pt idx="5">
                  <c:v>4240645</c:v>
                </c:pt>
                <c:pt idx="6">
                  <c:v>4102755</c:v>
                </c:pt>
                <c:pt idx="7">
                  <c:v>4589077</c:v>
                </c:pt>
                <c:pt idx="8">
                  <c:v>5103487</c:v>
                </c:pt>
                <c:pt idx="9">
                  <c:v>4202835</c:v>
                </c:pt>
                <c:pt idx="10">
                  <c:v>4268280</c:v>
                </c:pt>
                <c:pt idx="11">
                  <c:v>4098359</c:v>
                </c:pt>
                <c:pt idx="12">
                  <c:v>5314126</c:v>
                </c:pt>
                <c:pt idx="13">
                  <c:v>4228761</c:v>
                </c:pt>
                <c:pt idx="14">
                  <c:v>3851644</c:v>
                </c:pt>
                <c:pt idx="15">
                  <c:v>6778982</c:v>
                </c:pt>
                <c:pt idx="16">
                  <c:v>4398474</c:v>
                </c:pt>
                <c:pt idx="17">
                  <c:v>4439455</c:v>
                </c:pt>
                <c:pt idx="18">
                  <c:v>7579163</c:v>
                </c:pt>
                <c:pt idx="19">
                  <c:v>5282513</c:v>
                </c:pt>
                <c:pt idx="20">
                  <c:v>4097249</c:v>
                </c:pt>
                <c:pt idx="21">
                  <c:v>4261147</c:v>
                </c:pt>
                <c:pt idx="22">
                  <c:v>3958518</c:v>
                </c:pt>
                <c:pt idx="23">
                  <c:v>4418789</c:v>
                </c:pt>
                <c:pt idx="24">
                  <c:v>5277998</c:v>
                </c:pt>
                <c:pt idx="25">
                  <c:v>4708381</c:v>
                </c:pt>
                <c:pt idx="26">
                  <c:v>5165791</c:v>
                </c:pt>
                <c:pt idx="27">
                  <c:v>3583058</c:v>
                </c:pt>
                <c:pt idx="28">
                  <c:v>4169877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4-47A8-AE36-262EBF99B147}"/>
            </c:ext>
          </c:extLst>
        </c:ser>
        <c:ser>
          <c:idx val="0"/>
          <c:order val="1"/>
          <c:tx>
            <c:strRef>
              <c:f>グラフ!$P$112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グラフ!$Q$112:$AT$112</c:f>
              <c:numCache>
                <c:formatCode>#,##0,</c:formatCode>
                <c:ptCount val="29"/>
                <c:pt idx="0">
                  <c:v>5781982</c:v>
                </c:pt>
                <c:pt idx="1">
                  <c:v>6662289</c:v>
                </c:pt>
                <c:pt idx="2">
                  <c:v>6751491</c:v>
                </c:pt>
                <c:pt idx="3">
                  <c:v>7208031</c:v>
                </c:pt>
                <c:pt idx="4">
                  <c:v>7783817</c:v>
                </c:pt>
                <c:pt idx="5">
                  <c:v>9020840</c:v>
                </c:pt>
                <c:pt idx="6">
                  <c:v>9820315</c:v>
                </c:pt>
                <c:pt idx="7">
                  <c:v>10900366</c:v>
                </c:pt>
                <c:pt idx="8">
                  <c:v>11904885</c:v>
                </c:pt>
                <c:pt idx="9">
                  <c:v>9605552</c:v>
                </c:pt>
                <c:pt idx="10">
                  <c:v>9983740</c:v>
                </c:pt>
                <c:pt idx="11">
                  <c:v>10831600</c:v>
                </c:pt>
                <c:pt idx="12">
                  <c:v>11609151</c:v>
                </c:pt>
                <c:pt idx="13">
                  <c:v>12665318</c:v>
                </c:pt>
                <c:pt idx="14">
                  <c:v>12570533</c:v>
                </c:pt>
                <c:pt idx="15">
                  <c:v>12992887</c:v>
                </c:pt>
                <c:pt idx="16">
                  <c:v>13585109</c:v>
                </c:pt>
                <c:pt idx="17">
                  <c:v>14262388</c:v>
                </c:pt>
                <c:pt idx="18">
                  <c:v>14513986</c:v>
                </c:pt>
                <c:pt idx="19">
                  <c:v>16824839</c:v>
                </c:pt>
                <c:pt idx="20">
                  <c:v>17529340</c:v>
                </c:pt>
                <c:pt idx="21">
                  <c:v>17443024</c:v>
                </c:pt>
                <c:pt idx="22">
                  <c:v>17660960</c:v>
                </c:pt>
                <c:pt idx="23">
                  <c:v>19046217</c:v>
                </c:pt>
                <c:pt idx="24">
                  <c:v>19126524</c:v>
                </c:pt>
                <c:pt idx="25">
                  <c:v>20288658</c:v>
                </c:pt>
                <c:pt idx="26">
                  <c:v>19729864</c:v>
                </c:pt>
                <c:pt idx="27">
                  <c:v>19947606</c:v>
                </c:pt>
                <c:pt idx="28">
                  <c:v>20633002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4-47A8-AE36-262EBF99B147}"/>
            </c:ext>
          </c:extLst>
        </c:ser>
        <c:ser>
          <c:idx val="6"/>
          <c:order val="2"/>
          <c:tx>
            <c:strRef>
              <c:f>グラフ!$P$113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グラフ!$Q$113:$AT$113</c:f>
              <c:numCache>
                <c:formatCode>#,##0,</c:formatCode>
                <c:ptCount val="29"/>
                <c:pt idx="0">
                  <c:v>4134294</c:v>
                </c:pt>
                <c:pt idx="1">
                  <c:v>5088081</c:v>
                </c:pt>
                <c:pt idx="2">
                  <c:v>3123531</c:v>
                </c:pt>
                <c:pt idx="3">
                  <c:v>3791150</c:v>
                </c:pt>
                <c:pt idx="4">
                  <c:v>3801778</c:v>
                </c:pt>
                <c:pt idx="5">
                  <c:v>4396519</c:v>
                </c:pt>
                <c:pt idx="6">
                  <c:v>5889277</c:v>
                </c:pt>
                <c:pt idx="7">
                  <c:v>6315346</c:v>
                </c:pt>
                <c:pt idx="8">
                  <c:v>4572005</c:v>
                </c:pt>
                <c:pt idx="9">
                  <c:v>4520882</c:v>
                </c:pt>
                <c:pt idx="10">
                  <c:v>5084020</c:v>
                </c:pt>
                <c:pt idx="11">
                  <c:v>5327493</c:v>
                </c:pt>
                <c:pt idx="12">
                  <c:v>4515018</c:v>
                </c:pt>
                <c:pt idx="13">
                  <c:v>3684460</c:v>
                </c:pt>
                <c:pt idx="14">
                  <c:v>3072507</c:v>
                </c:pt>
                <c:pt idx="15">
                  <c:v>2950345</c:v>
                </c:pt>
                <c:pt idx="16">
                  <c:v>2997302</c:v>
                </c:pt>
                <c:pt idx="17">
                  <c:v>3103255</c:v>
                </c:pt>
                <c:pt idx="18">
                  <c:v>3095028</c:v>
                </c:pt>
                <c:pt idx="19">
                  <c:v>3232812</c:v>
                </c:pt>
                <c:pt idx="20">
                  <c:v>3197293</c:v>
                </c:pt>
                <c:pt idx="21">
                  <c:v>3226535</c:v>
                </c:pt>
                <c:pt idx="22">
                  <c:v>3186685</c:v>
                </c:pt>
                <c:pt idx="23">
                  <c:v>3384445</c:v>
                </c:pt>
                <c:pt idx="24">
                  <c:v>3656808</c:v>
                </c:pt>
                <c:pt idx="25">
                  <c:v>3503745</c:v>
                </c:pt>
                <c:pt idx="26">
                  <c:v>3453122</c:v>
                </c:pt>
                <c:pt idx="27">
                  <c:v>4932050</c:v>
                </c:pt>
                <c:pt idx="28">
                  <c:v>3722744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F4-47A8-AE36-262EBF99B147}"/>
            </c:ext>
          </c:extLst>
        </c:ser>
        <c:ser>
          <c:idx val="7"/>
          <c:order val="3"/>
          <c:tx>
            <c:strRef>
              <c:f>グラフ!$P$114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グラフ!$Q$114:$AT$114</c:f>
              <c:numCache>
                <c:formatCode>#,##0,</c:formatCode>
                <c:ptCount val="29"/>
                <c:pt idx="0">
                  <c:v>960809</c:v>
                </c:pt>
                <c:pt idx="1">
                  <c:v>907663</c:v>
                </c:pt>
                <c:pt idx="2">
                  <c:v>1077690</c:v>
                </c:pt>
                <c:pt idx="3">
                  <c:v>787940</c:v>
                </c:pt>
                <c:pt idx="4">
                  <c:v>992635</c:v>
                </c:pt>
                <c:pt idx="5">
                  <c:v>1191705</c:v>
                </c:pt>
                <c:pt idx="6">
                  <c:v>892694</c:v>
                </c:pt>
                <c:pt idx="7">
                  <c:v>889483</c:v>
                </c:pt>
                <c:pt idx="8">
                  <c:v>767564</c:v>
                </c:pt>
                <c:pt idx="9">
                  <c:v>749118</c:v>
                </c:pt>
                <c:pt idx="10">
                  <c:v>673458</c:v>
                </c:pt>
                <c:pt idx="11">
                  <c:v>608842</c:v>
                </c:pt>
                <c:pt idx="12">
                  <c:v>653126</c:v>
                </c:pt>
                <c:pt idx="13">
                  <c:v>505692</c:v>
                </c:pt>
                <c:pt idx="14">
                  <c:v>533323</c:v>
                </c:pt>
                <c:pt idx="15">
                  <c:v>523790</c:v>
                </c:pt>
                <c:pt idx="16">
                  <c:v>403941</c:v>
                </c:pt>
                <c:pt idx="17">
                  <c:v>433208</c:v>
                </c:pt>
                <c:pt idx="18">
                  <c:v>667184</c:v>
                </c:pt>
                <c:pt idx="19">
                  <c:v>441845</c:v>
                </c:pt>
                <c:pt idx="20">
                  <c:v>442534</c:v>
                </c:pt>
                <c:pt idx="21">
                  <c:v>454703</c:v>
                </c:pt>
                <c:pt idx="22">
                  <c:v>491740</c:v>
                </c:pt>
                <c:pt idx="23">
                  <c:v>551607</c:v>
                </c:pt>
                <c:pt idx="24">
                  <c:v>467558</c:v>
                </c:pt>
                <c:pt idx="25">
                  <c:v>467600</c:v>
                </c:pt>
                <c:pt idx="26">
                  <c:v>463706</c:v>
                </c:pt>
                <c:pt idx="27">
                  <c:v>696595</c:v>
                </c:pt>
                <c:pt idx="28">
                  <c:v>1042556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F4-47A8-AE36-262EBF99B147}"/>
            </c:ext>
          </c:extLst>
        </c:ser>
        <c:ser>
          <c:idx val="8"/>
          <c:order val="4"/>
          <c:tx>
            <c:strRef>
              <c:f>グラフ!$P$115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グラフ!$Q$115:$AT$115</c:f>
              <c:numCache>
                <c:formatCode>#,##0,</c:formatCode>
                <c:ptCount val="29"/>
                <c:pt idx="0">
                  <c:v>2968597</c:v>
                </c:pt>
                <c:pt idx="1">
                  <c:v>3296447</c:v>
                </c:pt>
                <c:pt idx="2">
                  <c:v>3602584</c:v>
                </c:pt>
                <c:pt idx="3">
                  <c:v>4271947</c:v>
                </c:pt>
                <c:pt idx="4">
                  <c:v>3516815</c:v>
                </c:pt>
                <c:pt idx="5">
                  <c:v>3253623</c:v>
                </c:pt>
                <c:pt idx="6">
                  <c:v>3106238</c:v>
                </c:pt>
                <c:pt idx="7">
                  <c:v>3754426</c:v>
                </c:pt>
                <c:pt idx="8">
                  <c:v>4052072</c:v>
                </c:pt>
                <c:pt idx="9">
                  <c:v>3680152</c:v>
                </c:pt>
                <c:pt idx="10">
                  <c:v>3860908</c:v>
                </c:pt>
                <c:pt idx="11">
                  <c:v>3668688</c:v>
                </c:pt>
                <c:pt idx="12">
                  <c:v>3847713</c:v>
                </c:pt>
                <c:pt idx="13">
                  <c:v>4104465</c:v>
                </c:pt>
                <c:pt idx="14">
                  <c:v>4090832</c:v>
                </c:pt>
                <c:pt idx="15">
                  <c:v>3745841</c:v>
                </c:pt>
                <c:pt idx="16">
                  <c:v>3838045</c:v>
                </c:pt>
                <c:pt idx="17">
                  <c:v>3807095</c:v>
                </c:pt>
                <c:pt idx="18">
                  <c:v>4125532</c:v>
                </c:pt>
                <c:pt idx="19">
                  <c:v>4362151</c:v>
                </c:pt>
                <c:pt idx="20">
                  <c:v>4350413</c:v>
                </c:pt>
                <c:pt idx="21">
                  <c:v>4179227</c:v>
                </c:pt>
                <c:pt idx="22">
                  <c:v>4144053</c:v>
                </c:pt>
                <c:pt idx="23">
                  <c:v>4089236</c:v>
                </c:pt>
                <c:pt idx="24">
                  <c:v>4051621</c:v>
                </c:pt>
                <c:pt idx="25">
                  <c:v>3928159</c:v>
                </c:pt>
                <c:pt idx="26">
                  <c:v>4470025</c:v>
                </c:pt>
                <c:pt idx="27">
                  <c:v>4841681</c:v>
                </c:pt>
                <c:pt idx="28">
                  <c:v>4821853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F4-47A8-AE36-262EBF99B147}"/>
            </c:ext>
          </c:extLst>
        </c:ser>
        <c:ser>
          <c:idx val="2"/>
          <c:order val="5"/>
          <c:tx>
            <c:strRef>
              <c:f>グラフ!$P$116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グラフ!$Q$116:$AT$116</c:f>
              <c:numCache>
                <c:formatCode>#,##0,</c:formatCode>
                <c:ptCount val="29"/>
                <c:pt idx="0">
                  <c:v>11384736</c:v>
                </c:pt>
                <c:pt idx="1">
                  <c:v>12747570</c:v>
                </c:pt>
                <c:pt idx="2">
                  <c:v>14496207</c:v>
                </c:pt>
                <c:pt idx="3">
                  <c:v>13104616</c:v>
                </c:pt>
                <c:pt idx="4">
                  <c:v>12988311</c:v>
                </c:pt>
                <c:pt idx="5">
                  <c:v>13632269</c:v>
                </c:pt>
                <c:pt idx="6">
                  <c:v>12588151</c:v>
                </c:pt>
                <c:pt idx="7">
                  <c:v>11913963</c:v>
                </c:pt>
                <c:pt idx="8">
                  <c:v>11611113</c:v>
                </c:pt>
                <c:pt idx="9">
                  <c:v>10520915</c:v>
                </c:pt>
                <c:pt idx="10">
                  <c:v>10517934</c:v>
                </c:pt>
                <c:pt idx="11">
                  <c:v>10501996</c:v>
                </c:pt>
                <c:pt idx="12">
                  <c:v>9014044</c:v>
                </c:pt>
                <c:pt idx="13">
                  <c:v>7868440</c:v>
                </c:pt>
                <c:pt idx="14">
                  <c:v>8097015</c:v>
                </c:pt>
                <c:pt idx="15">
                  <c:v>7564423</c:v>
                </c:pt>
                <c:pt idx="16">
                  <c:v>7866190</c:v>
                </c:pt>
                <c:pt idx="17">
                  <c:v>8255782</c:v>
                </c:pt>
                <c:pt idx="18">
                  <c:v>6732278</c:v>
                </c:pt>
                <c:pt idx="19">
                  <c:v>6041251</c:v>
                </c:pt>
                <c:pt idx="20">
                  <c:v>6145812</c:v>
                </c:pt>
                <c:pt idx="21">
                  <c:v>5687858</c:v>
                </c:pt>
                <c:pt idx="22">
                  <c:v>7537834</c:v>
                </c:pt>
                <c:pt idx="23">
                  <c:v>6437178</c:v>
                </c:pt>
                <c:pt idx="24">
                  <c:v>6803883</c:v>
                </c:pt>
                <c:pt idx="25">
                  <c:v>6329431</c:v>
                </c:pt>
                <c:pt idx="26">
                  <c:v>6535400</c:v>
                </c:pt>
                <c:pt idx="27">
                  <c:v>6711204</c:v>
                </c:pt>
                <c:pt idx="28">
                  <c:v>6208542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F4-47A8-AE36-262EBF99B147}"/>
            </c:ext>
          </c:extLst>
        </c:ser>
        <c:ser>
          <c:idx val="3"/>
          <c:order val="6"/>
          <c:tx>
            <c:strRef>
              <c:f>グラフ!$P$117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グラフ!$Q$117:$AT$117</c:f>
              <c:numCache>
                <c:formatCode>#,##0,</c:formatCode>
                <c:ptCount val="29"/>
                <c:pt idx="0">
                  <c:v>5867531</c:v>
                </c:pt>
                <c:pt idx="1">
                  <c:v>6446322</c:v>
                </c:pt>
                <c:pt idx="2">
                  <c:v>7211409</c:v>
                </c:pt>
                <c:pt idx="3">
                  <c:v>6728832</c:v>
                </c:pt>
                <c:pt idx="4">
                  <c:v>6609053</c:v>
                </c:pt>
                <c:pt idx="5">
                  <c:v>6913176</c:v>
                </c:pt>
                <c:pt idx="6">
                  <c:v>6618422</c:v>
                </c:pt>
                <c:pt idx="7">
                  <c:v>6927201</c:v>
                </c:pt>
                <c:pt idx="8">
                  <c:v>6866408</c:v>
                </c:pt>
                <c:pt idx="9">
                  <c:v>6423079</c:v>
                </c:pt>
                <c:pt idx="10">
                  <c:v>6569738</c:v>
                </c:pt>
                <c:pt idx="11">
                  <c:v>6289805</c:v>
                </c:pt>
                <c:pt idx="12">
                  <c:v>7157310</c:v>
                </c:pt>
                <c:pt idx="13">
                  <c:v>6191165</c:v>
                </c:pt>
                <c:pt idx="14">
                  <c:v>5676020</c:v>
                </c:pt>
                <c:pt idx="15">
                  <c:v>5077914</c:v>
                </c:pt>
                <c:pt idx="16">
                  <c:v>5231070</c:v>
                </c:pt>
                <c:pt idx="17">
                  <c:v>5237388</c:v>
                </c:pt>
                <c:pt idx="18">
                  <c:v>5134942</c:v>
                </c:pt>
                <c:pt idx="19">
                  <c:v>5735777</c:v>
                </c:pt>
                <c:pt idx="20">
                  <c:v>4958955</c:v>
                </c:pt>
                <c:pt idx="21">
                  <c:v>5242427</c:v>
                </c:pt>
                <c:pt idx="22">
                  <c:v>4771807</c:v>
                </c:pt>
                <c:pt idx="23">
                  <c:v>5345492</c:v>
                </c:pt>
                <c:pt idx="24">
                  <c:v>5395871</c:v>
                </c:pt>
                <c:pt idx="25">
                  <c:v>5369125</c:v>
                </c:pt>
                <c:pt idx="26">
                  <c:v>5407728</c:v>
                </c:pt>
                <c:pt idx="27">
                  <c:v>5046417</c:v>
                </c:pt>
                <c:pt idx="28">
                  <c:v>5452136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F4-47A8-AE36-262EBF99B147}"/>
            </c:ext>
          </c:extLst>
        </c:ser>
        <c:ser>
          <c:idx val="4"/>
          <c:order val="7"/>
          <c:tx>
            <c:strRef>
              <c:f>グラフ!$P$118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グラフ!$Q$110:$AT$110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１７(H28)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グラフ!$Q$118:$AT$118</c:f>
              <c:numCache>
                <c:formatCode>#,##0,</c:formatCode>
                <c:ptCount val="29"/>
                <c:pt idx="0">
                  <c:v>4593038</c:v>
                </c:pt>
                <c:pt idx="1">
                  <c:v>4814547</c:v>
                </c:pt>
                <c:pt idx="2">
                  <c:v>5010915</c:v>
                </c:pt>
                <c:pt idx="3">
                  <c:v>5222887</c:v>
                </c:pt>
                <c:pt idx="4">
                  <c:v>5532469</c:v>
                </c:pt>
                <c:pt idx="5">
                  <c:v>5842241</c:v>
                </c:pt>
                <c:pt idx="6">
                  <c:v>6101696</c:v>
                </c:pt>
                <c:pt idx="7">
                  <c:v>6101288</c:v>
                </c:pt>
                <c:pt idx="8">
                  <c:v>6358512</c:v>
                </c:pt>
                <c:pt idx="9">
                  <c:v>6606561</c:v>
                </c:pt>
                <c:pt idx="10">
                  <c:v>6392945</c:v>
                </c:pt>
                <c:pt idx="11">
                  <c:v>6610902</c:v>
                </c:pt>
                <c:pt idx="12">
                  <c:v>6632017</c:v>
                </c:pt>
                <c:pt idx="13">
                  <c:v>6438534</c:v>
                </c:pt>
                <c:pt idx="14">
                  <c:v>6436797</c:v>
                </c:pt>
                <c:pt idx="15">
                  <c:v>6397612</c:v>
                </c:pt>
                <c:pt idx="16">
                  <c:v>6243363</c:v>
                </c:pt>
                <c:pt idx="17">
                  <c:v>6303998</c:v>
                </c:pt>
                <c:pt idx="18">
                  <c:v>5517104</c:v>
                </c:pt>
                <c:pt idx="19">
                  <c:v>5103404</c:v>
                </c:pt>
                <c:pt idx="20">
                  <c:v>5168736</c:v>
                </c:pt>
                <c:pt idx="21">
                  <c:v>5110567</c:v>
                </c:pt>
                <c:pt idx="22">
                  <c:v>4854254</c:v>
                </c:pt>
                <c:pt idx="23">
                  <c:v>4465876</c:v>
                </c:pt>
                <c:pt idx="24">
                  <c:v>4638558</c:v>
                </c:pt>
                <c:pt idx="25">
                  <c:v>4887660</c:v>
                </c:pt>
                <c:pt idx="26">
                  <c:v>4933159</c:v>
                </c:pt>
                <c:pt idx="27">
                  <c:v>4734688</c:v>
                </c:pt>
                <c:pt idx="28">
                  <c:v>4599176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F4-47A8-AE36-262EBF99B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8608"/>
        <c:axId val="129118592"/>
      </c:lineChart>
      <c:catAx>
        <c:axId val="12910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22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226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69915675099942E-2"/>
              <c:y val="3.57315606158958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05920"/>
        <c:crosses val="autoZero"/>
        <c:crossBetween val="between"/>
      </c:valAx>
      <c:catAx>
        <c:axId val="12910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118592"/>
        <c:crosses val="autoZero"/>
        <c:auto val="0"/>
        <c:lblAlgn val="ctr"/>
        <c:lblOffset val="100"/>
        <c:noMultiLvlLbl val="0"/>
      </c:catAx>
      <c:valAx>
        <c:axId val="12911859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627423442487176"/>
              <c:y val="3.66415947264413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086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7456855503686"/>
          <c:y val="0.88911147835894944"/>
          <c:w val="0.77522240029730805"/>
          <c:h val="9.990005782368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869656510327538"/>
          <c:y val="1.3679890560875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91979469093873E-2"/>
          <c:y val="8.6183440060130151E-2"/>
          <c:w val="0.86314310234107272"/>
          <c:h val="0.7087882938935421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グラフ!$P$83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44089543</c:v>
                </c:pt>
                <c:pt idx="1">
                  <c:v>49311065</c:v>
                </c:pt>
                <c:pt idx="2">
                  <c:v>50730491</c:v>
                </c:pt>
                <c:pt idx="3">
                  <c:v>49495841</c:v>
                </c:pt>
                <c:pt idx="4">
                  <c:v>50583059</c:v>
                </c:pt>
                <c:pt idx="5">
                  <c:v>52836952</c:v>
                </c:pt>
                <c:pt idx="6">
                  <c:v>53380826</c:v>
                </c:pt>
                <c:pt idx="7">
                  <c:v>55730739</c:v>
                </c:pt>
                <c:pt idx="8">
                  <c:v>55947804</c:v>
                </c:pt>
                <c:pt idx="9">
                  <c:v>50883623</c:v>
                </c:pt>
                <c:pt idx="10">
                  <c:v>51331642</c:v>
                </c:pt>
                <c:pt idx="11">
                  <c:v>51679172</c:v>
                </c:pt>
                <c:pt idx="12">
                  <c:v>53388535</c:v>
                </c:pt>
                <c:pt idx="13">
                  <c:v>48600369</c:v>
                </c:pt>
                <c:pt idx="14">
                  <c:v>47134418</c:v>
                </c:pt>
                <c:pt idx="15">
                  <c:v>48569500</c:v>
                </c:pt>
                <c:pt idx="16">
                  <c:v>46815127</c:v>
                </c:pt>
                <c:pt idx="17">
                  <c:v>48062110</c:v>
                </c:pt>
                <c:pt idx="18">
                  <c:v>49609577</c:v>
                </c:pt>
                <c:pt idx="19">
                  <c:v>49141451</c:v>
                </c:pt>
                <c:pt idx="20">
                  <c:v>48468895</c:v>
                </c:pt>
                <c:pt idx="21">
                  <c:v>47736801</c:v>
                </c:pt>
                <c:pt idx="22">
                  <c:v>48739145</c:v>
                </c:pt>
                <c:pt idx="23">
                  <c:v>49883108</c:v>
                </c:pt>
                <c:pt idx="24">
                  <c:v>51795363</c:v>
                </c:pt>
                <c:pt idx="25">
                  <c:v>51463978</c:v>
                </c:pt>
                <c:pt idx="26">
                  <c:v>52195222</c:v>
                </c:pt>
                <c:pt idx="27">
                  <c:v>52526090</c:v>
                </c:pt>
                <c:pt idx="28">
                  <c:v>53184390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D-46D6-97CC-1A76D0EB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129074688"/>
        <c:axId val="129076608"/>
      </c:barChart>
      <c:lineChart>
        <c:grouping val="standard"/>
        <c:varyColors val="0"/>
        <c:ser>
          <c:idx val="1"/>
          <c:order val="0"/>
          <c:tx>
            <c:strRef>
              <c:f>グラフ!$P$76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グラフ!$Q$76:$AT$76</c:f>
              <c:numCache>
                <c:formatCode>#,##0,</c:formatCode>
                <c:ptCount val="29"/>
                <c:pt idx="0">
                  <c:v>9706138</c:v>
                </c:pt>
                <c:pt idx="1">
                  <c:v>10220840</c:v>
                </c:pt>
                <c:pt idx="2">
                  <c:v>10004874</c:v>
                </c:pt>
                <c:pt idx="3">
                  <c:v>10465202</c:v>
                </c:pt>
                <c:pt idx="4">
                  <c:v>10722637</c:v>
                </c:pt>
                <c:pt idx="5">
                  <c:v>10771439</c:v>
                </c:pt>
                <c:pt idx="6">
                  <c:v>11120231</c:v>
                </c:pt>
                <c:pt idx="7">
                  <c:v>11375671</c:v>
                </c:pt>
                <c:pt idx="8">
                  <c:v>11193450</c:v>
                </c:pt>
                <c:pt idx="9">
                  <c:v>10934009</c:v>
                </c:pt>
                <c:pt idx="10">
                  <c:v>10797883</c:v>
                </c:pt>
                <c:pt idx="11">
                  <c:v>10210652</c:v>
                </c:pt>
                <c:pt idx="12">
                  <c:v>10435566</c:v>
                </c:pt>
                <c:pt idx="13">
                  <c:v>9979489</c:v>
                </c:pt>
                <c:pt idx="14">
                  <c:v>9608159</c:v>
                </c:pt>
                <c:pt idx="15">
                  <c:v>9601067</c:v>
                </c:pt>
                <c:pt idx="16">
                  <c:v>9475740</c:v>
                </c:pt>
                <c:pt idx="17">
                  <c:v>9150040</c:v>
                </c:pt>
                <c:pt idx="18">
                  <c:v>9425342</c:v>
                </c:pt>
                <c:pt idx="19">
                  <c:v>9169794</c:v>
                </c:pt>
                <c:pt idx="20">
                  <c:v>8668841</c:v>
                </c:pt>
                <c:pt idx="21">
                  <c:v>8534253</c:v>
                </c:pt>
                <c:pt idx="22">
                  <c:v>8544518</c:v>
                </c:pt>
                <c:pt idx="23">
                  <c:v>8565571</c:v>
                </c:pt>
                <c:pt idx="24">
                  <c:v>8718170</c:v>
                </c:pt>
                <c:pt idx="25">
                  <c:v>8376390</c:v>
                </c:pt>
                <c:pt idx="26">
                  <c:v>8189619</c:v>
                </c:pt>
                <c:pt idx="27">
                  <c:v>7963460</c:v>
                </c:pt>
                <c:pt idx="28">
                  <c:v>8441450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D-46D6-97CC-1A76D0EBB8E1}"/>
            </c:ext>
          </c:extLst>
        </c:ser>
        <c:ser>
          <c:idx val="0"/>
          <c:order val="1"/>
          <c:tx>
            <c:strRef>
              <c:f>グラフ!$P$77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グラフ!$Q$77:$AT$77</c:f>
              <c:numCache>
                <c:formatCode>#,##0,</c:formatCode>
                <c:ptCount val="29"/>
                <c:pt idx="0">
                  <c:v>3185822</c:v>
                </c:pt>
                <c:pt idx="1">
                  <c:v>3575550</c:v>
                </c:pt>
                <c:pt idx="2">
                  <c:v>3650078</c:v>
                </c:pt>
                <c:pt idx="3">
                  <c:v>3882446</c:v>
                </c:pt>
                <c:pt idx="4">
                  <c:v>4301294</c:v>
                </c:pt>
                <c:pt idx="5">
                  <c:v>4765090</c:v>
                </c:pt>
                <c:pt idx="6">
                  <c:v>5333502</c:v>
                </c:pt>
                <c:pt idx="7">
                  <c:v>6212236</c:v>
                </c:pt>
                <c:pt idx="8">
                  <c:v>6721071</c:v>
                </c:pt>
                <c:pt idx="9">
                  <c:v>5061498</c:v>
                </c:pt>
                <c:pt idx="10">
                  <c:v>5497559</c:v>
                </c:pt>
                <c:pt idx="11">
                  <c:v>6164839</c:v>
                </c:pt>
                <c:pt idx="12">
                  <c:v>6716050</c:v>
                </c:pt>
                <c:pt idx="13">
                  <c:v>7088699</c:v>
                </c:pt>
                <c:pt idx="14">
                  <c:v>7139617</c:v>
                </c:pt>
                <c:pt idx="15">
                  <c:v>7433599</c:v>
                </c:pt>
                <c:pt idx="16">
                  <c:v>7770119</c:v>
                </c:pt>
                <c:pt idx="17">
                  <c:v>8070376</c:v>
                </c:pt>
                <c:pt idx="18">
                  <c:v>8495638</c:v>
                </c:pt>
                <c:pt idx="19">
                  <c:v>10632120</c:v>
                </c:pt>
                <c:pt idx="20">
                  <c:v>10929169</c:v>
                </c:pt>
                <c:pt idx="21">
                  <c:v>11048353</c:v>
                </c:pt>
                <c:pt idx="22">
                  <c:v>11121937</c:v>
                </c:pt>
                <c:pt idx="23">
                  <c:v>11849303</c:v>
                </c:pt>
                <c:pt idx="24">
                  <c:v>12185020</c:v>
                </c:pt>
                <c:pt idx="25">
                  <c:v>13157412</c:v>
                </c:pt>
                <c:pt idx="26">
                  <c:v>12904149</c:v>
                </c:pt>
                <c:pt idx="27">
                  <c:v>12931838</c:v>
                </c:pt>
                <c:pt idx="28">
                  <c:v>13680686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D-46D6-97CC-1A76D0EBB8E1}"/>
            </c:ext>
          </c:extLst>
        </c:ser>
        <c:ser>
          <c:idx val="6"/>
          <c:order val="2"/>
          <c:tx>
            <c:strRef>
              <c:f>グラフ!$P$78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グラフ!$Q$78:$AT$78</c:f>
              <c:numCache>
                <c:formatCode>#,##0,</c:formatCode>
                <c:ptCount val="29"/>
                <c:pt idx="0">
                  <c:v>4592654</c:v>
                </c:pt>
                <c:pt idx="1">
                  <c:v>4814166</c:v>
                </c:pt>
                <c:pt idx="2">
                  <c:v>5010305</c:v>
                </c:pt>
                <c:pt idx="3">
                  <c:v>5222012</c:v>
                </c:pt>
                <c:pt idx="4">
                  <c:v>5531554</c:v>
                </c:pt>
                <c:pt idx="5">
                  <c:v>5841377</c:v>
                </c:pt>
                <c:pt idx="6">
                  <c:v>6100710</c:v>
                </c:pt>
                <c:pt idx="7">
                  <c:v>6100115</c:v>
                </c:pt>
                <c:pt idx="8">
                  <c:v>6357545</c:v>
                </c:pt>
                <c:pt idx="9">
                  <c:v>6606448</c:v>
                </c:pt>
                <c:pt idx="10">
                  <c:v>6392820</c:v>
                </c:pt>
                <c:pt idx="11">
                  <c:v>6610482</c:v>
                </c:pt>
                <c:pt idx="12">
                  <c:v>6631918</c:v>
                </c:pt>
                <c:pt idx="13">
                  <c:v>6438453</c:v>
                </c:pt>
                <c:pt idx="14">
                  <c:v>6436748</c:v>
                </c:pt>
                <c:pt idx="15">
                  <c:v>6397608</c:v>
                </c:pt>
                <c:pt idx="16">
                  <c:v>6243359</c:v>
                </c:pt>
                <c:pt idx="17">
                  <c:v>6303994</c:v>
                </c:pt>
                <c:pt idx="18">
                  <c:v>5517100</c:v>
                </c:pt>
                <c:pt idx="19">
                  <c:v>5103400</c:v>
                </c:pt>
                <c:pt idx="20">
                  <c:v>5168733</c:v>
                </c:pt>
                <c:pt idx="21">
                  <c:v>5110564</c:v>
                </c:pt>
                <c:pt idx="22">
                  <c:v>4854248</c:v>
                </c:pt>
                <c:pt idx="23">
                  <c:v>4465872</c:v>
                </c:pt>
                <c:pt idx="24">
                  <c:v>4638554</c:v>
                </c:pt>
                <c:pt idx="25">
                  <c:v>4887656</c:v>
                </c:pt>
                <c:pt idx="26">
                  <c:v>4933155</c:v>
                </c:pt>
                <c:pt idx="27">
                  <c:v>4734684</c:v>
                </c:pt>
                <c:pt idx="28">
                  <c:v>4599167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D-46D6-97CC-1A76D0EBB8E1}"/>
            </c:ext>
          </c:extLst>
        </c:ser>
        <c:ser>
          <c:idx val="7"/>
          <c:order val="3"/>
          <c:tx>
            <c:strRef>
              <c:f>グラフ!$P$79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グラフ!$Q$79:$AT$79</c:f>
              <c:numCache>
                <c:formatCode>#,##0,</c:formatCode>
                <c:ptCount val="29"/>
                <c:pt idx="0">
                  <c:v>3553585</c:v>
                </c:pt>
                <c:pt idx="1">
                  <c:v>3645614</c:v>
                </c:pt>
                <c:pt idx="2">
                  <c:v>3760829</c:v>
                </c:pt>
                <c:pt idx="3">
                  <c:v>3978470</c:v>
                </c:pt>
                <c:pt idx="4">
                  <c:v>4219968</c:v>
                </c:pt>
                <c:pt idx="5">
                  <c:v>4311442</c:v>
                </c:pt>
                <c:pt idx="6">
                  <c:v>4320259</c:v>
                </c:pt>
                <c:pt idx="7">
                  <c:v>4461180</c:v>
                </c:pt>
                <c:pt idx="8">
                  <c:v>4569001</c:v>
                </c:pt>
                <c:pt idx="9">
                  <c:v>4372197</c:v>
                </c:pt>
                <c:pt idx="10">
                  <c:v>4481936</c:v>
                </c:pt>
                <c:pt idx="11">
                  <c:v>4409920</c:v>
                </c:pt>
                <c:pt idx="12">
                  <c:v>4541707</c:v>
                </c:pt>
                <c:pt idx="13">
                  <c:v>4872426</c:v>
                </c:pt>
                <c:pt idx="14">
                  <c:v>4639176</c:v>
                </c:pt>
                <c:pt idx="15">
                  <c:v>4945881</c:v>
                </c:pt>
                <c:pt idx="16">
                  <c:v>5551011</c:v>
                </c:pt>
                <c:pt idx="17">
                  <c:v>5532420</c:v>
                </c:pt>
                <c:pt idx="18">
                  <c:v>5777229</c:v>
                </c:pt>
                <c:pt idx="19">
                  <c:v>5778288</c:v>
                </c:pt>
                <c:pt idx="20">
                  <c:v>6108793</c:v>
                </c:pt>
                <c:pt idx="21">
                  <c:v>5971019</c:v>
                </c:pt>
                <c:pt idx="22">
                  <c:v>5798841</c:v>
                </c:pt>
                <c:pt idx="23">
                  <c:v>6201477</c:v>
                </c:pt>
                <c:pt idx="24">
                  <c:v>6823170</c:v>
                </c:pt>
                <c:pt idx="25">
                  <c:v>6850726</c:v>
                </c:pt>
                <c:pt idx="26">
                  <c:v>6871210</c:v>
                </c:pt>
                <c:pt idx="27">
                  <c:v>6913545</c:v>
                </c:pt>
                <c:pt idx="28">
                  <c:v>6927378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1D-46D6-97CC-1A76D0EBB8E1}"/>
            </c:ext>
          </c:extLst>
        </c:ser>
        <c:ser>
          <c:idx val="2"/>
          <c:order val="4"/>
          <c:tx>
            <c:strRef>
              <c:f>グラフ!$P$80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9"/>
                <c:pt idx="0">
                  <c:v>742806</c:v>
                </c:pt>
                <c:pt idx="1">
                  <c:v>849256</c:v>
                </c:pt>
                <c:pt idx="2">
                  <c:v>784484</c:v>
                </c:pt>
                <c:pt idx="3">
                  <c:v>766551</c:v>
                </c:pt>
                <c:pt idx="4">
                  <c:v>813433</c:v>
                </c:pt>
                <c:pt idx="5">
                  <c:v>840541</c:v>
                </c:pt>
                <c:pt idx="6">
                  <c:v>880053</c:v>
                </c:pt>
                <c:pt idx="7">
                  <c:v>939736</c:v>
                </c:pt>
                <c:pt idx="8">
                  <c:v>911265</c:v>
                </c:pt>
                <c:pt idx="9">
                  <c:v>903011</c:v>
                </c:pt>
                <c:pt idx="10">
                  <c:v>897805</c:v>
                </c:pt>
                <c:pt idx="11">
                  <c:v>902474</c:v>
                </c:pt>
                <c:pt idx="12">
                  <c:v>872226</c:v>
                </c:pt>
                <c:pt idx="13">
                  <c:v>866251</c:v>
                </c:pt>
                <c:pt idx="14">
                  <c:v>906290</c:v>
                </c:pt>
                <c:pt idx="15">
                  <c:v>786202</c:v>
                </c:pt>
                <c:pt idx="16">
                  <c:v>491503</c:v>
                </c:pt>
                <c:pt idx="17">
                  <c:v>555251</c:v>
                </c:pt>
                <c:pt idx="18">
                  <c:v>485395</c:v>
                </c:pt>
                <c:pt idx="19">
                  <c:v>470782</c:v>
                </c:pt>
                <c:pt idx="20">
                  <c:v>533985</c:v>
                </c:pt>
                <c:pt idx="21">
                  <c:v>429398</c:v>
                </c:pt>
                <c:pt idx="22">
                  <c:v>414797</c:v>
                </c:pt>
                <c:pt idx="23">
                  <c:v>672180</c:v>
                </c:pt>
                <c:pt idx="24">
                  <c:v>475960</c:v>
                </c:pt>
                <c:pt idx="25">
                  <c:v>487828</c:v>
                </c:pt>
                <c:pt idx="26">
                  <c:v>323530</c:v>
                </c:pt>
                <c:pt idx="27">
                  <c:v>406934</c:v>
                </c:pt>
                <c:pt idx="28">
                  <c:v>385981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1D-46D6-97CC-1A76D0EBB8E1}"/>
            </c:ext>
          </c:extLst>
        </c:ser>
        <c:ser>
          <c:idx val="3"/>
          <c:order val="5"/>
          <c:tx>
            <c:strRef>
              <c:f>グラフ!$P$81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3097455</c:v>
                </c:pt>
                <c:pt idx="1">
                  <c:v>3661415</c:v>
                </c:pt>
                <c:pt idx="2">
                  <c:v>4369994</c:v>
                </c:pt>
                <c:pt idx="3">
                  <c:v>5652867</c:v>
                </c:pt>
                <c:pt idx="4">
                  <c:v>4937998</c:v>
                </c:pt>
                <c:pt idx="5">
                  <c:v>5289481</c:v>
                </c:pt>
                <c:pt idx="6">
                  <c:v>4543072</c:v>
                </c:pt>
                <c:pt idx="7">
                  <c:v>4967924</c:v>
                </c:pt>
                <c:pt idx="8">
                  <c:v>5476637</c:v>
                </c:pt>
                <c:pt idx="9">
                  <c:v>4962106</c:v>
                </c:pt>
                <c:pt idx="10">
                  <c:v>5000022</c:v>
                </c:pt>
                <c:pt idx="11">
                  <c:v>4661965</c:v>
                </c:pt>
                <c:pt idx="12">
                  <c:v>4542135</c:v>
                </c:pt>
                <c:pt idx="13">
                  <c:v>4298212</c:v>
                </c:pt>
                <c:pt idx="14">
                  <c:v>3736036</c:v>
                </c:pt>
                <c:pt idx="15">
                  <c:v>3679477</c:v>
                </c:pt>
                <c:pt idx="16">
                  <c:v>3505605</c:v>
                </c:pt>
                <c:pt idx="17">
                  <c:v>3509606</c:v>
                </c:pt>
                <c:pt idx="18">
                  <c:v>3787275</c:v>
                </c:pt>
                <c:pt idx="19">
                  <c:v>4064718</c:v>
                </c:pt>
                <c:pt idx="20">
                  <c:v>4051115</c:v>
                </c:pt>
                <c:pt idx="21">
                  <c:v>3809454</c:v>
                </c:pt>
                <c:pt idx="22">
                  <c:v>3659520</c:v>
                </c:pt>
                <c:pt idx="23">
                  <c:v>3558441</c:v>
                </c:pt>
                <c:pt idx="24">
                  <c:v>3540973</c:v>
                </c:pt>
                <c:pt idx="25">
                  <c:v>3429787</c:v>
                </c:pt>
                <c:pt idx="26">
                  <c:v>3581913</c:v>
                </c:pt>
                <c:pt idx="27">
                  <c:v>3471891</c:v>
                </c:pt>
                <c:pt idx="28">
                  <c:v>3360078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1D-46D6-97CC-1A76D0EBB8E1}"/>
            </c:ext>
          </c:extLst>
        </c:ser>
        <c:ser>
          <c:idx val="4"/>
          <c:order val="6"/>
          <c:tx>
            <c:strRef>
              <c:f>グラフ!$P$82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グラフ!$Q$75:$AT$75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13148126</c:v>
                </c:pt>
                <c:pt idx="1">
                  <c:v>15541476</c:v>
                </c:pt>
                <c:pt idx="2">
                  <c:v>16006438</c:v>
                </c:pt>
                <c:pt idx="3">
                  <c:v>13190209</c:v>
                </c:pt>
                <c:pt idx="4">
                  <c:v>12366896</c:v>
                </c:pt>
                <c:pt idx="5">
                  <c:v>14281354</c:v>
                </c:pt>
                <c:pt idx="6">
                  <c:v>14513166</c:v>
                </c:pt>
                <c:pt idx="7">
                  <c:v>14787698</c:v>
                </c:pt>
                <c:pt idx="8">
                  <c:v>12237794</c:v>
                </c:pt>
                <c:pt idx="9">
                  <c:v>10551711</c:v>
                </c:pt>
                <c:pt idx="10">
                  <c:v>10775232</c:v>
                </c:pt>
                <c:pt idx="11">
                  <c:v>10730006</c:v>
                </c:pt>
                <c:pt idx="12">
                  <c:v>8795180</c:v>
                </c:pt>
                <c:pt idx="13">
                  <c:v>6318714</c:v>
                </c:pt>
                <c:pt idx="14">
                  <c:v>5665048</c:v>
                </c:pt>
                <c:pt idx="15">
                  <c:v>5408135</c:v>
                </c:pt>
                <c:pt idx="16">
                  <c:v>4937681</c:v>
                </c:pt>
                <c:pt idx="17">
                  <c:v>5082671</c:v>
                </c:pt>
                <c:pt idx="18">
                  <c:v>4804964</c:v>
                </c:pt>
                <c:pt idx="19">
                  <c:v>5196856</c:v>
                </c:pt>
                <c:pt idx="20">
                  <c:v>4031810</c:v>
                </c:pt>
                <c:pt idx="21">
                  <c:v>4058350</c:v>
                </c:pt>
                <c:pt idx="22">
                  <c:v>5453682</c:v>
                </c:pt>
                <c:pt idx="23">
                  <c:v>4790217</c:v>
                </c:pt>
                <c:pt idx="24">
                  <c:v>4595790</c:v>
                </c:pt>
                <c:pt idx="25">
                  <c:v>3696144</c:v>
                </c:pt>
                <c:pt idx="26">
                  <c:v>4968567</c:v>
                </c:pt>
                <c:pt idx="27">
                  <c:v>6161726</c:v>
                </c:pt>
                <c:pt idx="28">
                  <c:v>5409423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1D-46D6-97CC-1A76D0EB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86976"/>
        <c:axId val="129088512"/>
      </c:lineChart>
      <c:catAx>
        <c:axId val="12907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7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7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3994701424336E-2"/>
              <c:y val="4.48978158939353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74688"/>
        <c:crosses val="autoZero"/>
        <c:crossBetween val="between"/>
      </c:valAx>
      <c:catAx>
        <c:axId val="12908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088512"/>
        <c:crosses val="autoZero"/>
        <c:auto val="0"/>
        <c:lblAlgn val="ctr"/>
        <c:lblOffset val="100"/>
        <c:noMultiLvlLbl val="0"/>
      </c:catAx>
      <c:valAx>
        <c:axId val="129088512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037360035446922"/>
              <c:y val="4.37756230884362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0869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32246540694722"/>
          <c:y val="0.88799517590181687"/>
          <c:w val="0.65571362306265057"/>
          <c:h val="0.102430348596863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7</xdr:row>
      <xdr:rowOff>129540</xdr:rowOff>
    </xdr:from>
    <xdr:to>
      <xdr:col>0</xdr:col>
      <xdr:colOff>1249680</xdr:colOff>
      <xdr:row>8</xdr:row>
      <xdr:rowOff>205740</xdr:rowOff>
    </xdr:to>
    <xdr:sp macro="" textlink="">
      <xdr:nvSpPr>
        <xdr:cNvPr id="35845" name="左中かっこ 1">
          <a:extLst>
            <a:ext uri="{FF2B5EF4-FFF2-40B4-BE49-F238E27FC236}">
              <a16:creationId xmlns:a16="http://schemas.microsoft.com/office/drawing/2014/main" id="{00000000-0008-0000-0300-0000058C0000}"/>
            </a:ext>
          </a:extLst>
        </xdr:cNvPr>
        <xdr:cNvSpPr>
          <a:spLocks/>
        </xdr:cNvSpPr>
      </xdr:nvSpPr>
      <xdr:spPr bwMode="auto">
        <a:xfrm>
          <a:off x="1066800" y="1729740"/>
          <a:ext cx="182880" cy="304800"/>
        </a:xfrm>
        <a:prstGeom prst="leftBrace">
          <a:avLst>
            <a:gd name="adj1" fmla="val 833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1066800</xdr:colOff>
      <xdr:row>34</xdr:row>
      <xdr:rowOff>129540</xdr:rowOff>
    </xdr:from>
    <xdr:to>
      <xdr:col>0</xdr:col>
      <xdr:colOff>1249680</xdr:colOff>
      <xdr:row>35</xdr:row>
      <xdr:rowOff>205740</xdr:rowOff>
    </xdr:to>
    <xdr:sp macro="" textlink="">
      <xdr:nvSpPr>
        <xdr:cNvPr id="35846" name="左中かっこ 2">
          <a:extLst>
            <a:ext uri="{FF2B5EF4-FFF2-40B4-BE49-F238E27FC236}">
              <a16:creationId xmlns:a16="http://schemas.microsoft.com/office/drawing/2014/main" id="{00000000-0008-0000-0300-0000068C0000}"/>
            </a:ext>
          </a:extLst>
        </xdr:cNvPr>
        <xdr:cNvSpPr>
          <a:spLocks/>
        </xdr:cNvSpPr>
      </xdr:nvSpPr>
      <xdr:spPr bwMode="auto">
        <a:xfrm>
          <a:off x="1066800" y="7901940"/>
          <a:ext cx="182880" cy="304800"/>
        </a:xfrm>
        <a:prstGeom prst="leftBrace">
          <a:avLst>
            <a:gd name="adj1" fmla="val 833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</xdr:row>
      <xdr:rowOff>91440</xdr:rowOff>
    </xdr:from>
    <xdr:to>
      <xdr:col>13</xdr:col>
      <xdr:colOff>533399</xdr:colOff>
      <xdr:row>35</xdr:row>
      <xdr:rowOff>7620</xdr:rowOff>
    </xdr:to>
    <xdr:graphicFrame macro="">
      <xdr:nvGraphicFramePr>
        <xdr:cNvPr id="4172" name="Chart 4">
          <a:extLst>
            <a:ext uri="{FF2B5EF4-FFF2-40B4-BE49-F238E27FC236}">
              <a16:creationId xmlns:a16="http://schemas.microsoft.com/office/drawing/2014/main" id="{00000000-0008-0000-0500-00004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39</xdr:row>
      <xdr:rowOff>0</xdr:rowOff>
    </xdr:from>
    <xdr:to>
      <xdr:col>13</xdr:col>
      <xdr:colOff>497840</xdr:colOff>
      <xdr:row>70</xdr:row>
      <xdr:rowOff>142240</xdr:rowOff>
    </xdr:to>
    <xdr:graphicFrame macro="">
      <xdr:nvGraphicFramePr>
        <xdr:cNvPr id="4173" name="Chart 5">
          <a:extLst>
            <a:ext uri="{FF2B5EF4-FFF2-40B4-BE49-F238E27FC236}">
              <a16:creationId xmlns:a16="http://schemas.microsoft.com/office/drawing/2014/main" id="{00000000-0008-0000-0500-00004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187</xdr:row>
      <xdr:rowOff>66674</xdr:rowOff>
    </xdr:from>
    <xdr:to>
      <xdr:col>13</xdr:col>
      <xdr:colOff>375920</xdr:colOff>
      <xdr:row>214</xdr:row>
      <xdr:rowOff>111759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981A4ADF-433D-4FEC-B2B1-016DC364C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149</xdr:row>
      <xdr:rowOff>104774</xdr:rowOff>
    </xdr:from>
    <xdr:to>
      <xdr:col>13</xdr:col>
      <xdr:colOff>335280</xdr:colOff>
      <xdr:row>183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400BDBFA-9BAC-4DC1-A8E3-5CF25B0B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112</xdr:row>
      <xdr:rowOff>66675</xdr:rowOff>
    </xdr:from>
    <xdr:to>
      <xdr:col>13</xdr:col>
      <xdr:colOff>390525</xdr:colOff>
      <xdr:row>146</xdr:row>
      <xdr:rowOff>123825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425F0C10-6701-43BE-85A1-54289DC9A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132080</xdr:colOff>
      <xdr:row>75</xdr:row>
      <xdr:rowOff>57150</xdr:rowOff>
    </xdr:from>
    <xdr:to>
      <xdr:col>13</xdr:col>
      <xdr:colOff>477520</xdr:colOff>
      <xdr:row>107</xdr:row>
      <xdr:rowOff>38100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DDEF7C81-A07D-46F8-A194-45773230C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view="pageBreakPreview" zoomScaleNormal="100" zoomScaleSheetLayoutView="100" workbookViewId="0">
      <pane xSplit="2" ySplit="3" topLeftCell="D5" activePane="bottomRight" state="frozen"/>
      <selection pane="topRight"/>
      <selection pane="bottomLeft"/>
      <selection pane="bottomRight" activeCell="E14" sqref="E14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8" width="9.77734375" style="43" customWidth="1"/>
    <col min="9" max="9" width="9.77734375" style="45" customWidth="1"/>
    <col min="10" max="33" width="9.77734375" style="43" customWidth="1"/>
    <col min="34" max="16384" width="9" style="43"/>
  </cols>
  <sheetData>
    <row r="1" spans="1:33" ht="14.1" customHeight="1" x14ac:dyDescent="0.2">
      <c r="A1" s="44" t="s">
        <v>137</v>
      </c>
      <c r="L1" s="46" t="s">
        <v>179</v>
      </c>
      <c r="V1" s="46" t="s">
        <v>179</v>
      </c>
      <c r="AF1" s="46" t="s">
        <v>179</v>
      </c>
    </row>
    <row r="2" spans="1:33" ht="14.1" customHeight="1" x14ac:dyDescent="0.15">
      <c r="L2" s="18" t="s">
        <v>206</v>
      </c>
      <c r="V2" s="18" t="s">
        <v>206</v>
      </c>
      <c r="AF2" s="18" t="s">
        <v>206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81</v>
      </c>
      <c r="M3" s="48" t="s">
        <v>82</v>
      </c>
      <c r="N3" s="48" t="s">
        <v>173</v>
      </c>
      <c r="O3" s="48" t="s">
        <v>180</v>
      </c>
      <c r="P3" s="48" t="s">
        <v>183</v>
      </c>
      <c r="Q3" s="48" t="s">
        <v>184</v>
      </c>
      <c r="R3" s="48" t="s">
        <v>185</v>
      </c>
      <c r="S3" s="48" t="s">
        <v>190</v>
      </c>
      <c r="T3" s="48" t="s">
        <v>193</v>
      </c>
      <c r="U3" s="48" t="s">
        <v>194</v>
      </c>
      <c r="V3" s="48" t="s">
        <v>201</v>
      </c>
      <c r="W3" s="48" t="s">
        <v>205</v>
      </c>
      <c r="X3" s="48" t="s">
        <v>208</v>
      </c>
      <c r="Y3" s="48" t="s">
        <v>210</v>
      </c>
      <c r="Z3" s="48" t="s">
        <v>212</v>
      </c>
      <c r="AA3" s="48" t="s">
        <v>216</v>
      </c>
      <c r="AB3" s="48" t="s">
        <v>220</v>
      </c>
      <c r="AC3" s="48" t="s">
        <v>221</v>
      </c>
      <c r="AD3" s="48" t="s">
        <v>229</v>
      </c>
      <c r="AE3" s="43" t="s">
        <v>231</v>
      </c>
      <c r="AF3" s="43" t="s">
        <v>235</v>
      </c>
      <c r="AG3" s="43" t="s">
        <v>239</v>
      </c>
    </row>
    <row r="4" spans="1:33" ht="14.1" customHeight="1" x14ac:dyDescent="0.2">
      <c r="A4" s="105" t="s">
        <v>83</v>
      </c>
      <c r="B4" s="105"/>
      <c r="C4" s="50">
        <v>167773</v>
      </c>
      <c r="D4" s="50">
        <v>167505</v>
      </c>
      <c r="E4" s="50">
        <v>167075</v>
      </c>
      <c r="F4" s="50">
        <v>166720</v>
      </c>
      <c r="G4" s="50">
        <v>166066</v>
      </c>
      <c r="H4" s="50">
        <v>165692</v>
      </c>
      <c r="I4" s="50">
        <v>165397</v>
      </c>
      <c r="J4" s="50">
        <v>164841</v>
      </c>
      <c r="K4" s="50">
        <v>164475</v>
      </c>
      <c r="L4" s="50">
        <v>163783</v>
      </c>
      <c r="M4" s="50">
        <v>163048</v>
      </c>
      <c r="N4" s="50">
        <v>162338</v>
      </c>
      <c r="O4" s="50">
        <v>161700</v>
      </c>
      <c r="P4" s="50">
        <v>161023</v>
      </c>
      <c r="Q4" s="50">
        <v>160365</v>
      </c>
      <c r="R4" s="50">
        <v>159760</v>
      </c>
      <c r="S4" s="50">
        <v>159040</v>
      </c>
      <c r="T4" s="50">
        <v>158047</v>
      </c>
      <c r="U4" s="50">
        <v>157040</v>
      </c>
      <c r="V4" s="50">
        <v>156064</v>
      </c>
      <c r="W4" s="50">
        <v>155061</v>
      </c>
      <c r="X4" s="50">
        <v>153926</v>
      </c>
      <c r="Y4" s="50">
        <v>152526</v>
      </c>
      <c r="Z4" s="50">
        <v>154585</v>
      </c>
      <c r="AA4" s="50">
        <v>153816</v>
      </c>
      <c r="AB4" s="50">
        <v>153178</v>
      </c>
      <c r="AC4" s="50">
        <v>152197</v>
      </c>
      <c r="AD4" s="102">
        <v>151248</v>
      </c>
      <c r="AE4" s="102">
        <v>150408</v>
      </c>
      <c r="AF4" s="102">
        <v>148792</v>
      </c>
      <c r="AG4" s="102">
        <v>147442</v>
      </c>
    </row>
    <row r="5" spans="1:33" ht="14.1" customHeight="1" x14ac:dyDescent="0.2">
      <c r="A5" s="108" t="s">
        <v>13</v>
      </c>
      <c r="B5" s="52" t="s">
        <v>21</v>
      </c>
      <c r="C5" s="53">
        <v>40331159</v>
      </c>
      <c r="D5" s="53">
        <v>42900164</v>
      </c>
      <c r="E5" s="53">
        <v>45295461</v>
      </c>
      <c r="F5" s="53">
        <v>50568864</v>
      </c>
      <c r="G5" s="53">
        <v>52183375</v>
      </c>
      <c r="H5" s="53">
        <v>51164222</v>
      </c>
      <c r="I5" s="54">
        <v>52254142</v>
      </c>
      <c r="J5" s="53">
        <v>54458856</v>
      </c>
      <c r="K5" s="53">
        <v>54756329</v>
      </c>
      <c r="L5" s="53">
        <v>57588360</v>
      </c>
      <c r="M5" s="55">
        <v>57280417</v>
      </c>
      <c r="N5" s="55">
        <v>52215280</v>
      </c>
      <c r="O5" s="55">
        <v>52739967</v>
      </c>
      <c r="P5" s="55">
        <v>53163719</v>
      </c>
      <c r="Q5" s="55">
        <v>54761057</v>
      </c>
      <c r="R5" s="55">
        <v>49845478</v>
      </c>
      <c r="S5" s="55">
        <v>48678684</v>
      </c>
      <c r="T5" s="55">
        <v>49924775</v>
      </c>
      <c r="U5" s="55">
        <v>48226982</v>
      </c>
      <c r="V5" s="55">
        <v>49434901</v>
      </c>
      <c r="W5" s="55">
        <v>51243627</v>
      </c>
      <c r="X5" s="55">
        <v>51227362</v>
      </c>
      <c r="Y5" s="55">
        <v>50907558</v>
      </c>
      <c r="Z5" s="55">
        <v>49265972</v>
      </c>
      <c r="AA5" s="89">
        <v>50567721</v>
      </c>
      <c r="AB5" s="89">
        <v>51886698</v>
      </c>
      <c r="AC5" s="89">
        <v>53230667</v>
      </c>
      <c r="AD5" s="89">
        <v>52981899</v>
      </c>
      <c r="AE5" s="89">
        <v>53740563</v>
      </c>
      <c r="AF5" s="89">
        <v>54405311</v>
      </c>
      <c r="AG5" s="89">
        <v>55079264</v>
      </c>
    </row>
    <row r="6" spans="1:33" ht="14.1" customHeight="1" x14ac:dyDescent="0.2">
      <c r="A6" s="108"/>
      <c r="B6" s="52" t="s">
        <v>22</v>
      </c>
      <c r="C6" s="53">
        <v>38966983</v>
      </c>
      <c r="D6" s="53">
        <v>41604308</v>
      </c>
      <c r="E6" s="53">
        <v>44089543</v>
      </c>
      <c r="F6" s="53">
        <v>49311065</v>
      </c>
      <c r="G6" s="53">
        <v>50730491</v>
      </c>
      <c r="H6" s="53">
        <v>49495841</v>
      </c>
      <c r="I6" s="54">
        <v>50583059</v>
      </c>
      <c r="J6" s="53">
        <v>52836952</v>
      </c>
      <c r="K6" s="53">
        <v>53380826</v>
      </c>
      <c r="L6" s="53">
        <v>55730743</v>
      </c>
      <c r="M6" s="55">
        <v>55947804</v>
      </c>
      <c r="N6" s="55">
        <v>50883623</v>
      </c>
      <c r="O6" s="55">
        <v>51331642</v>
      </c>
      <c r="P6" s="55">
        <v>51679172</v>
      </c>
      <c r="Q6" s="55">
        <v>53388535</v>
      </c>
      <c r="R6" s="55">
        <v>48600367</v>
      </c>
      <c r="S6" s="55">
        <v>47134416</v>
      </c>
      <c r="T6" s="55">
        <v>48569498</v>
      </c>
      <c r="U6" s="55">
        <v>46815125</v>
      </c>
      <c r="V6" s="55">
        <v>48062108</v>
      </c>
      <c r="W6" s="55">
        <v>49609575</v>
      </c>
      <c r="X6" s="55">
        <v>49141449</v>
      </c>
      <c r="Y6" s="55">
        <v>48468893</v>
      </c>
      <c r="Z6" s="55">
        <v>47736799</v>
      </c>
      <c r="AA6" s="89">
        <v>48739141</v>
      </c>
      <c r="AB6" s="89">
        <v>49883102</v>
      </c>
      <c r="AC6" s="89">
        <v>51795355</v>
      </c>
      <c r="AD6" s="89">
        <v>51463978</v>
      </c>
      <c r="AE6" s="89">
        <v>52195222</v>
      </c>
      <c r="AF6" s="89">
        <v>52526090</v>
      </c>
      <c r="AG6" s="89">
        <v>53184390</v>
      </c>
    </row>
    <row r="7" spans="1:33" ht="14.1" customHeight="1" x14ac:dyDescent="0.2">
      <c r="A7" s="108"/>
      <c r="B7" s="52" t="s">
        <v>23</v>
      </c>
      <c r="C7" s="54">
        <f t="shared" ref="C7:K7" si="0">+C5-C6</f>
        <v>1364176</v>
      </c>
      <c r="D7" s="54">
        <f t="shared" si="0"/>
        <v>1295856</v>
      </c>
      <c r="E7" s="54">
        <f t="shared" si="0"/>
        <v>1205918</v>
      </c>
      <c r="F7" s="54">
        <f t="shared" si="0"/>
        <v>1257799</v>
      </c>
      <c r="G7" s="54">
        <f>+G5-G6</f>
        <v>1452884</v>
      </c>
      <c r="H7" s="54">
        <f>+H5-H6</f>
        <v>1668381</v>
      </c>
      <c r="I7" s="54">
        <f t="shared" si="0"/>
        <v>1671083</v>
      </c>
      <c r="J7" s="54">
        <f t="shared" si="0"/>
        <v>1621904</v>
      </c>
      <c r="K7" s="54">
        <f t="shared" si="0"/>
        <v>1375503</v>
      </c>
      <c r="L7" s="54">
        <f t="shared" ref="L7:R7" si="1">+L5-L6</f>
        <v>1857617</v>
      </c>
      <c r="M7" s="54">
        <f t="shared" si="1"/>
        <v>1332613</v>
      </c>
      <c r="N7" s="54">
        <f t="shared" si="1"/>
        <v>1331657</v>
      </c>
      <c r="O7" s="54">
        <f t="shared" si="1"/>
        <v>1408325</v>
      </c>
      <c r="P7" s="54">
        <f t="shared" si="1"/>
        <v>1484547</v>
      </c>
      <c r="Q7" s="54">
        <f t="shared" si="1"/>
        <v>1372522</v>
      </c>
      <c r="R7" s="54">
        <f t="shared" si="1"/>
        <v>1245111</v>
      </c>
      <c r="S7" s="54">
        <v>1544268</v>
      </c>
      <c r="T7" s="54">
        <v>1355277</v>
      </c>
      <c r="U7" s="54">
        <v>1411857</v>
      </c>
      <c r="V7" s="54">
        <v>1372793</v>
      </c>
      <c r="W7" s="54">
        <v>1634052</v>
      </c>
      <c r="X7" s="54">
        <v>2085913</v>
      </c>
      <c r="Y7" s="54">
        <v>2438665</v>
      </c>
      <c r="Z7" s="54">
        <v>1529173</v>
      </c>
      <c r="AA7" s="54">
        <v>1828580</v>
      </c>
      <c r="AB7" s="54">
        <v>2003596</v>
      </c>
      <c r="AC7" s="89">
        <v>1435312</v>
      </c>
      <c r="AD7" s="89">
        <v>1517921</v>
      </c>
      <c r="AE7" s="89">
        <v>1545341</v>
      </c>
      <c r="AF7" s="89">
        <v>1879221</v>
      </c>
      <c r="AG7" s="89">
        <v>1894874</v>
      </c>
    </row>
    <row r="8" spans="1:33" ht="14.1" customHeight="1" x14ac:dyDescent="0.2">
      <c r="A8" s="108"/>
      <c r="B8" s="52" t="s">
        <v>24</v>
      </c>
      <c r="C8" s="53">
        <v>302605</v>
      </c>
      <c r="D8" s="53">
        <v>107336</v>
      </c>
      <c r="E8" s="53">
        <v>452626</v>
      </c>
      <c r="F8" s="53">
        <v>390936</v>
      </c>
      <c r="G8" s="53">
        <v>292720</v>
      </c>
      <c r="H8" s="53">
        <v>549528</v>
      </c>
      <c r="I8" s="54">
        <v>677370</v>
      </c>
      <c r="J8" s="53">
        <v>590690</v>
      </c>
      <c r="K8" s="53">
        <v>528662</v>
      </c>
      <c r="L8" s="54">
        <v>1111227</v>
      </c>
      <c r="M8" s="55">
        <v>276580</v>
      </c>
      <c r="N8" s="55">
        <v>269279</v>
      </c>
      <c r="O8" s="55">
        <v>192623</v>
      </c>
      <c r="P8" s="55">
        <v>2121</v>
      </c>
      <c r="Q8" s="55">
        <v>38400</v>
      </c>
      <c r="R8" s="55">
        <v>51042</v>
      </c>
      <c r="S8" s="55">
        <v>123296</v>
      </c>
      <c r="T8" s="55">
        <v>109430</v>
      </c>
      <c r="U8" s="55">
        <v>96476</v>
      </c>
      <c r="V8" s="55">
        <v>100242</v>
      </c>
      <c r="W8" s="55">
        <v>175517</v>
      </c>
      <c r="X8" s="55">
        <v>459830</v>
      </c>
      <c r="Y8" s="55">
        <v>147813</v>
      </c>
      <c r="Z8" s="55">
        <v>147704</v>
      </c>
      <c r="AA8" s="89">
        <v>274787</v>
      </c>
      <c r="AB8" s="89">
        <v>139677</v>
      </c>
      <c r="AC8" s="89">
        <v>80612</v>
      </c>
      <c r="AD8" s="89">
        <v>254237</v>
      </c>
      <c r="AE8" s="89">
        <v>337788</v>
      </c>
      <c r="AF8" s="89">
        <v>256808</v>
      </c>
      <c r="AG8" s="89">
        <v>518795</v>
      </c>
    </row>
    <row r="9" spans="1:33" ht="14.1" customHeight="1" x14ac:dyDescent="0.2">
      <c r="A9" s="108"/>
      <c r="B9" s="52" t="s">
        <v>25</v>
      </c>
      <c r="C9" s="54">
        <f t="shared" ref="C9:K9" si="2">+C7-C8</f>
        <v>1061571</v>
      </c>
      <c r="D9" s="54">
        <f t="shared" si="2"/>
        <v>1188520</v>
      </c>
      <c r="E9" s="54">
        <f t="shared" si="2"/>
        <v>753292</v>
      </c>
      <c r="F9" s="54">
        <f t="shared" si="2"/>
        <v>866863</v>
      </c>
      <c r="G9" s="54">
        <f t="shared" si="2"/>
        <v>1160164</v>
      </c>
      <c r="H9" s="54">
        <f t="shared" si="2"/>
        <v>1118853</v>
      </c>
      <c r="I9" s="54">
        <f t="shared" si="2"/>
        <v>993713</v>
      </c>
      <c r="J9" s="54">
        <f t="shared" si="2"/>
        <v>1031214</v>
      </c>
      <c r="K9" s="54">
        <f t="shared" si="2"/>
        <v>846841</v>
      </c>
      <c r="L9" s="54">
        <f t="shared" ref="L9:R9" si="3">+L7-L8</f>
        <v>746390</v>
      </c>
      <c r="M9" s="54">
        <f t="shared" si="3"/>
        <v>1056033</v>
      </c>
      <c r="N9" s="54">
        <f t="shared" si="3"/>
        <v>1062378</v>
      </c>
      <c r="O9" s="54">
        <f t="shared" si="3"/>
        <v>1215702</v>
      </c>
      <c r="P9" s="54">
        <f t="shared" si="3"/>
        <v>1482426</v>
      </c>
      <c r="Q9" s="54">
        <f t="shared" si="3"/>
        <v>1334122</v>
      </c>
      <c r="R9" s="54">
        <f t="shared" si="3"/>
        <v>1194069</v>
      </c>
      <c r="S9" s="54">
        <v>1420972</v>
      </c>
      <c r="T9" s="54">
        <v>1245847</v>
      </c>
      <c r="U9" s="54">
        <v>1315381</v>
      </c>
      <c r="V9" s="54">
        <v>1272551</v>
      </c>
      <c r="W9" s="54">
        <v>1458535</v>
      </c>
      <c r="X9" s="54">
        <v>1626083</v>
      </c>
      <c r="Y9" s="54">
        <v>2290852</v>
      </c>
      <c r="Z9" s="54">
        <v>1381469</v>
      </c>
      <c r="AA9" s="54">
        <v>1553793</v>
      </c>
      <c r="AB9" s="54">
        <v>1863919</v>
      </c>
      <c r="AC9" s="89">
        <v>1354700</v>
      </c>
      <c r="AD9" s="89">
        <v>1263684</v>
      </c>
      <c r="AE9" s="89">
        <v>1207553</v>
      </c>
      <c r="AF9" s="89">
        <v>1622413</v>
      </c>
      <c r="AG9" s="89">
        <v>1376079</v>
      </c>
    </row>
    <row r="10" spans="1:33" ht="14.1" customHeight="1" x14ac:dyDescent="0.2">
      <c r="A10" s="108"/>
      <c r="B10" s="52" t="s">
        <v>26</v>
      </c>
      <c r="C10" s="55">
        <v>136603</v>
      </c>
      <c r="D10" s="55">
        <v>126949</v>
      </c>
      <c r="E10" s="55">
        <v>-435228</v>
      </c>
      <c r="F10" s="55">
        <v>113571</v>
      </c>
      <c r="G10" s="73">
        <v>293301</v>
      </c>
      <c r="H10" s="55">
        <v>-41311</v>
      </c>
      <c r="I10" s="55">
        <v>-125140</v>
      </c>
      <c r="J10" s="55">
        <v>37501</v>
      </c>
      <c r="K10" s="55">
        <v>-184373</v>
      </c>
      <c r="L10" s="55">
        <v>-100451</v>
      </c>
      <c r="M10" s="55">
        <v>309643</v>
      </c>
      <c r="N10" s="55">
        <v>6345</v>
      </c>
      <c r="O10" s="55">
        <v>153324</v>
      </c>
      <c r="P10" s="55">
        <v>266724</v>
      </c>
      <c r="Q10" s="55">
        <v>-148304</v>
      </c>
      <c r="R10" s="55">
        <v>-140053</v>
      </c>
      <c r="S10" s="55">
        <v>226903</v>
      </c>
      <c r="T10" s="55">
        <v>-175125</v>
      </c>
      <c r="U10" s="55">
        <v>69534</v>
      </c>
      <c r="V10" s="55">
        <v>-42830</v>
      </c>
      <c r="W10" s="55">
        <v>185984</v>
      </c>
      <c r="X10" s="55">
        <v>167548</v>
      </c>
      <c r="Y10" s="55">
        <v>664769</v>
      </c>
      <c r="Z10" s="55">
        <v>-909383</v>
      </c>
      <c r="AA10" s="89">
        <v>172326</v>
      </c>
      <c r="AB10" s="89">
        <v>310126</v>
      </c>
      <c r="AC10" s="89">
        <v>-509219</v>
      </c>
      <c r="AD10" s="89">
        <v>-91016</v>
      </c>
      <c r="AE10" s="89">
        <v>-56131</v>
      </c>
      <c r="AF10" s="89">
        <v>414860</v>
      </c>
      <c r="AG10" s="89">
        <v>-246334</v>
      </c>
    </row>
    <row r="11" spans="1:33" ht="14.1" customHeight="1" x14ac:dyDescent="0.2">
      <c r="A11" s="108"/>
      <c r="B11" s="52" t="s">
        <v>27</v>
      </c>
      <c r="C11" s="53">
        <v>112516</v>
      </c>
      <c r="D11" s="53">
        <v>196732</v>
      </c>
      <c r="E11" s="53">
        <v>148291</v>
      </c>
      <c r="F11" s="53">
        <v>117090</v>
      </c>
      <c r="G11" s="73">
        <v>49948</v>
      </c>
      <c r="H11" s="53">
        <v>54576</v>
      </c>
      <c r="I11" s="54">
        <v>26118</v>
      </c>
      <c r="J11" s="53">
        <v>10831</v>
      </c>
      <c r="K11" s="53">
        <v>5196</v>
      </c>
      <c r="L11" s="54">
        <v>3036</v>
      </c>
      <c r="M11" s="55">
        <v>2313</v>
      </c>
      <c r="N11" s="55">
        <v>1472</v>
      </c>
      <c r="O11" s="55">
        <v>835</v>
      </c>
      <c r="P11" s="55">
        <v>1072</v>
      </c>
      <c r="Q11" s="55">
        <v>865</v>
      </c>
      <c r="R11" s="55">
        <v>806</v>
      </c>
      <c r="S11" s="55">
        <v>660</v>
      </c>
      <c r="T11" s="55">
        <v>2948</v>
      </c>
      <c r="U11" s="55">
        <v>6143</v>
      </c>
      <c r="V11" s="55">
        <v>7363</v>
      </c>
      <c r="W11" s="55">
        <v>6621</v>
      </c>
      <c r="X11" s="55">
        <v>169646</v>
      </c>
      <c r="Y11" s="55">
        <v>3472</v>
      </c>
      <c r="Z11" s="55">
        <v>3638</v>
      </c>
      <c r="AA11" s="89">
        <v>3522</v>
      </c>
      <c r="AB11" s="89">
        <v>3565</v>
      </c>
      <c r="AC11" s="89">
        <v>3545</v>
      </c>
      <c r="AD11" s="89">
        <v>1865</v>
      </c>
      <c r="AE11" s="89">
        <v>1639</v>
      </c>
      <c r="AF11" s="89">
        <v>1692</v>
      </c>
      <c r="AG11" s="89">
        <v>1453</v>
      </c>
    </row>
    <row r="12" spans="1:33" ht="14.1" customHeight="1" x14ac:dyDescent="0.2">
      <c r="A12" s="108"/>
      <c r="B12" s="52" t="s">
        <v>28</v>
      </c>
      <c r="C12" s="53">
        <v>0</v>
      </c>
      <c r="D12" s="53">
        <v>0</v>
      </c>
      <c r="E12" s="53">
        <v>0</v>
      </c>
      <c r="F12" s="53">
        <v>0</v>
      </c>
      <c r="G12" s="7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277720</v>
      </c>
      <c r="O12" s="55">
        <v>0</v>
      </c>
      <c r="P12" s="55">
        <v>0</v>
      </c>
      <c r="Q12" s="55">
        <v>0</v>
      </c>
      <c r="R12" s="55">
        <v>1</v>
      </c>
      <c r="S12" s="55">
        <v>0</v>
      </c>
      <c r="T12" s="55">
        <v>0</v>
      </c>
      <c r="U12" s="55">
        <v>69757</v>
      </c>
      <c r="V12" s="55">
        <v>653286</v>
      </c>
      <c r="W12" s="55">
        <v>287977</v>
      </c>
      <c r="X12" s="55"/>
      <c r="Y12" s="55"/>
      <c r="Z12" s="55"/>
      <c r="AA12" s="89"/>
      <c r="AB12" s="89"/>
      <c r="AC12" s="89"/>
      <c r="AD12" s="89"/>
      <c r="AE12" s="89"/>
      <c r="AF12" s="89"/>
      <c r="AG12" s="89">
        <v>0</v>
      </c>
    </row>
    <row r="13" spans="1:33" ht="14.1" customHeight="1" x14ac:dyDescent="0.2">
      <c r="A13" s="108"/>
      <c r="B13" s="52" t="s">
        <v>29</v>
      </c>
      <c r="C13" s="53">
        <v>200000</v>
      </c>
      <c r="D13" s="53">
        <v>770000</v>
      </c>
      <c r="E13" s="53">
        <v>200000</v>
      </c>
      <c r="F13" s="53">
        <v>400000</v>
      </c>
      <c r="G13" s="73">
        <v>300000</v>
      </c>
      <c r="H13" s="53">
        <v>400000</v>
      </c>
      <c r="I13" s="54">
        <v>700000</v>
      </c>
      <c r="J13" s="53">
        <v>1271000</v>
      </c>
      <c r="K13" s="53">
        <v>700000</v>
      </c>
      <c r="L13" s="54">
        <v>0</v>
      </c>
      <c r="M13" s="55">
        <v>0</v>
      </c>
      <c r="N13" s="55">
        <v>300000</v>
      </c>
      <c r="O13" s="55">
        <v>100000</v>
      </c>
      <c r="P13" s="55">
        <v>0</v>
      </c>
      <c r="Q13" s="55">
        <v>650000</v>
      </c>
      <c r="R13" s="55">
        <v>600000</v>
      </c>
      <c r="S13" s="55">
        <v>300000</v>
      </c>
      <c r="T13" s="55">
        <v>400000</v>
      </c>
      <c r="U13" s="55">
        <v>700000</v>
      </c>
      <c r="V13" s="55">
        <v>400000</v>
      </c>
      <c r="W13" s="55">
        <v>400000</v>
      </c>
      <c r="X13" s="55">
        <v>100000</v>
      </c>
      <c r="Y13" s="55"/>
      <c r="Z13" s="55">
        <v>767000</v>
      </c>
      <c r="AA13" s="89">
        <v>767000</v>
      </c>
      <c r="AB13" s="89">
        <v>300000</v>
      </c>
      <c r="AC13" s="89">
        <v>800000</v>
      </c>
      <c r="AD13" s="89">
        <v>700000</v>
      </c>
      <c r="AE13" s="89">
        <v>1150000</v>
      </c>
      <c r="AF13" s="89">
        <v>2100000</v>
      </c>
      <c r="AG13" s="89">
        <v>700000</v>
      </c>
    </row>
    <row r="14" spans="1:33" ht="14.1" customHeight="1" x14ac:dyDescent="0.2">
      <c r="A14" s="108"/>
      <c r="B14" s="52" t="s">
        <v>30</v>
      </c>
      <c r="C14" s="54">
        <f t="shared" ref="C14:K14" si="4">+C10+C11+C12-C13</f>
        <v>49119</v>
      </c>
      <c r="D14" s="54">
        <f t="shared" si="4"/>
        <v>-446319</v>
      </c>
      <c r="E14" s="54">
        <f t="shared" si="4"/>
        <v>-486937</v>
      </c>
      <c r="F14" s="54">
        <f t="shared" si="4"/>
        <v>-169339</v>
      </c>
      <c r="G14" s="54">
        <f>+G10+G11+G12-G13</f>
        <v>43249</v>
      </c>
      <c r="H14" s="54">
        <f>+H10+H11+H12-H13</f>
        <v>-386735</v>
      </c>
      <c r="I14" s="54">
        <f t="shared" si="4"/>
        <v>-799022</v>
      </c>
      <c r="J14" s="54">
        <f t="shared" si="4"/>
        <v>-1222668</v>
      </c>
      <c r="K14" s="54">
        <f t="shared" si="4"/>
        <v>-879177</v>
      </c>
      <c r="L14" s="54">
        <f t="shared" ref="L14:R14" si="5">+L10+L11+L12-L13</f>
        <v>-97415</v>
      </c>
      <c r="M14" s="54">
        <f t="shared" si="5"/>
        <v>311956</v>
      </c>
      <c r="N14" s="54">
        <f t="shared" si="5"/>
        <v>-14463</v>
      </c>
      <c r="O14" s="54">
        <f t="shared" si="5"/>
        <v>54159</v>
      </c>
      <c r="P14" s="54">
        <f t="shared" si="5"/>
        <v>267796</v>
      </c>
      <c r="Q14" s="54">
        <f t="shared" si="5"/>
        <v>-797439</v>
      </c>
      <c r="R14" s="54">
        <f t="shared" si="5"/>
        <v>-739246</v>
      </c>
      <c r="S14" s="54">
        <v>-72437</v>
      </c>
      <c r="T14" s="54">
        <v>-572177</v>
      </c>
      <c r="U14" s="54">
        <v>-554566</v>
      </c>
      <c r="V14" s="54">
        <v>217819</v>
      </c>
      <c r="W14" s="54">
        <v>80582</v>
      </c>
      <c r="X14" s="54">
        <v>237194</v>
      </c>
      <c r="Y14" s="54">
        <v>668241</v>
      </c>
      <c r="Z14" s="54">
        <v>-1672745</v>
      </c>
      <c r="AA14" s="54">
        <v>175848</v>
      </c>
      <c r="AB14" s="54">
        <v>13691</v>
      </c>
      <c r="AC14" s="89">
        <v>-1305674</v>
      </c>
      <c r="AD14" s="89">
        <v>-789151</v>
      </c>
      <c r="AE14" s="89">
        <v>-1204492</v>
      </c>
      <c r="AF14" s="89">
        <v>-1683448</v>
      </c>
      <c r="AG14" s="89">
        <v>-944881</v>
      </c>
    </row>
    <row r="15" spans="1:33" ht="14.1" customHeight="1" x14ac:dyDescent="0.2">
      <c r="A15" s="108"/>
      <c r="B15" s="3" t="s">
        <v>31</v>
      </c>
      <c r="C15" s="56">
        <f>+C9/C19*100</f>
        <v>4.7552338229276527</v>
      </c>
      <c r="D15" s="56">
        <f>+D9/D19*100</f>
        <v>5.1446694805681075</v>
      </c>
      <c r="E15" s="56">
        <f>+E9/E19*100</f>
        <v>3.0672528698541379</v>
      </c>
      <c r="F15" s="56">
        <f>+F9/F19*100</f>
        <v>3.2342115313124884</v>
      </c>
      <c r="G15" s="56">
        <f>+G9/G19*100</f>
        <v>4.2535511948479474</v>
      </c>
      <c r="H15" s="56">
        <f t="shared" ref="H15:N15" si="6">+H9/H19*100</f>
        <v>4.0421163660349553</v>
      </c>
      <c r="I15" s="56">
        <f t="shared" si="6"/>
        <v>3.4726868903678669</v>
      </c>
      <c r="J15" s="56">
        <f t="shared" si="6"/>
        <v>3.5109937179192494</v>
      </c>
      <c r="K15" s="56">
        <f t="shared" si="6"/>
        <v>2.8556313861857867</v>
      </c>
      <c r="L15" s="56">
        <f t="shared" si="6"/>
        <v>2.4441193288484144</v>
      </c>
      <c r="M15" s="56">
        <f t="shared" si="6"/>
        <v>3.4177495405115264</v>
      </c>
      <c r="N15" s="56">
        <f t="shared" si="6"/>
        <v>3.4362767067366908</v>
      </c>
      <c r="O15" s="56">
        <f t="shared" ref="O15:T15" si="7">+O9/O19*100</f>
        <v>4.0443816006988644</v>
      </c>
      <c r="P15" s="56">
        <f t="shared" si="7"/>
        <v>5.0719671945550795</v>
      </c>
      <c r="Q15" s="56">
        <f t="shared" si="7"/>
        <v>4.8374323560184171</v>
      </c>
      <c r="R15" s="56">
        <f t="shared" si="7"/>
        <v>4.341145453016523</v>
      </c>
      <c r="S15" s="56">
        <f t="shared" si="7"/>
        <v>5.0767664369179153</v>
      </c>
      <c r="T15" s="56">
        <f t="shared" si="7"/>
        <v>4.479860142158457</v>
      </c>
      <c r="U15" s="56">
        <f t="shared" ref="U15:Z15" si="8">+U9/U19*100</f>
        <v>4.6946465551774912</v>
      </c>
      <c r="V15" s="56">
        <f t="shared" si="8"/>
        <v>4.3472194983205714</v>
      </c>
      <c r="W15" s="56">
        <f t="shared" si="8"/>
        <v>4.9811353205212789</v>
      </c>
      <c r="X15" s="56">
        <f t="shared" si="8"/>
        <v>5.4526186926883913</v>
      </c>
      <c r="Y15" s="56">
        <f t="shared" si="8"/>
        <v>7.792526480909542</v>
      </c>
      <c r="Z15" s="56">
        <f t="shared" si="8"/>
        <v>4.7309621417619834</v>
      </c>
      <c r="AA15" s="56">
        <f t="shared" ref="AA15:AC15" si="9">+AA9/AA19*100</f>
        <v>5.2967739065383475</v>
      </c>
      <c r="AB15" s="56">
        <f t="shared" si="9"/>
        <v>6.4249391956833009</v>
      </c>
      <c r="AC15" s="56">
        <f t="shared" si="9"/>
        <v>4.6329295100476129</v>
      </c>
      <c r="AD15" s="56">
        <f t="shared" ref="AD15:AE15" si="10">+AD9/AD19*100</f>
        <v>4.3014775900459883</v>
      </c>
      <c r="AE15" s="56">
        <f t="shared" si="10"/>
        <v>4.1260335687557852</v>
      </c>
      <c r="AF15" s="56">
        <f t="shared" ref="AF15:AG15" si="11">+AF9/AF19*100</f>
        <v>5.5494786408524481</v>
      </c>
      <c r="AG15" s="56">
        <f t="shared" si="11"/>
        <v>4.7301341816653606</v>
      </c>
    </row>
    <row r="16" spans="1:33" ht="14.1" customHeight="1" x14ac:dyDescent="0.2">
      <c r="A16" s="106" t="s">
        <v>32</v>
      </c>
      <c r="B16" s="106"/>
      <c r="C16" s="57">
        <v>13580174</v>
      </c>
      <c r="D16" s="58">
        <v>14699320</v>
      </c>
      <c r="E16" s="58">
        <v>15582093</v>
      </c>
      <c r="F16" s="58">
        <v>16748591</v>
      </c>
      <c r="G16" s="58">
        <v>17401440</v>
      </c>
      <c r="H16" s="58">
        <v>17622467</v>
      </c>
      <c r="I16" s="57">
        <v>17623411</v>
      </c>
      <c r="J16" s="58">
        <v>18052361</v>
      </c>
      <c r="K16" s="58">
        <v>18092532</v>
      </c>
      <c r="L16" s="57">
        <v>18167228</v>
      </c>
      <c r="M16" s="58">
        <v>17439013</v>
      </c>
      <c r="N16" s="58">
        <v>17495854</v>
      </c>
      <c r="O16" s="58">
        <v>16846331</v>
      </c>
      <c r="P16" s="58">
        <v>16445958</v>
      </c>
      <c r="Q16" s="58">
        <v>16390342</v>
      </c>
      <c r="R16" s="58">
        <v>16259536</v>
      </c>
      <c r="S16" s="58">
        <v>16892363</v>
      </c>
      <c r="T16" s="58">
        <v>17556353</v>
      </c>
      <c r="U16" s="58">
        <v>17729773</v>
      </c>
      <c r="V16" s="58">
        <v>17838806</v>
      </c>
      <c r="W16" s="58">
        <v>16952991</v>
      </c>
      <c r="X16" s="58">
        <v>15763558</v>
      </c>
      <c r="Y16" s="58">
        <v>15800671</v>
      </c>
      <c r="Z16" s="58">
        <v>15318147</v>
      </c>
      <c r="AA16" s="58">
        <v>15648418</v>
      </c>
      <c r="AB16" s="58">
        <v>15697959</v>
      </c>
      <c r="AC16" s="58">
        <v>16614810</v>
      </c>
      <c r="AD16" s="58">
        <v>16879243</v>
      </c>
      <c r="AE16" s="58">
        <v>16958169</v>
      </c>
      <c r="AF16" s="58">
        <v>17166422</v>
      </c>
      <c r="AG16" s="58">
        <v>17188927</v>
      </c>
    </row>
    <row r="17" spans="1:33" ht="14.1" customHeight="1" x14ac:dyDescent="0.2">
      <c r="A17" s="106" t="s">
        <v>33</v>
      </c>
      <c r="B17" s="106"/>
      <c r="C17" s="57">
        <v>17899942</v>
      </c>
      <c r="D17" s="58">
        <v>18360251</v>
      </c>
      <c r="E17" s="58">
        <v>19578634</v>
      </c>
      <c r="F17" s="58">
        <v>21438366</v>
      </c>
      <c r="G17" s="58">
        <v>21690218</v>
      </c>
      <c r="H17" s="58">
        <v>22035218</v>
      </c>
      <c r="I17" s="57">
        <v>23036805</v>
      </c>
      <c r="J17" s="58">
        <v>23559988</v>
      </c>
      <c r="K17" s="58">
        <v>23899026</v>
      </c>
      <c r="L17" s="57">
        <v>24701408</v>
      </c>
      <c r="M17" s="58">
        <v>25259179</v>
      </c>
      <c r="N17" s="58">
        <v>25291941</v>
      </c>
      <c r="O17" s="58">
        <v>24738187</v>
      </c>
      <c r="P17" s="58">
        <v>23958039</v>
      </c>
      <c r="Q17" s="58">
        <v>22771218</v>
      </c>
      <c r="R17" s="58">
        <v>22708005</v>
      </c>
      <c r="S17" s="58">
        <v>23117420</v>
      </c>
      <c r="T17" s="58">
        <v>22921802</v>
      </c>
      <c r="U17" s="58">
        <v>22791094</v>
      </c>
      <c r="V17" s="58">
        <v>22919312</v>
      </c>
      <c r="W17" s="58">
        <v>22569467</v>
      </c>
      <c r="X17" s="58">
        <v>22289493</v>
      </c>
      <c r="Y17" s="58">
        <v>22239756</v>
      </c>
      <c r="Z17" s="58">
        <v>21965126</v>
      </c>
      <c r="AA17" s="58">
        <v>21914402</v>
      </c>
      <c r="AB17" s="58">
        <v>21855347</v>
      </c>
      <c r="AC17" s="58">
        <v>22690000</v>
      </c>
      <c r="AD17" s="58">
        <v>22799094</v>
      </c>
      <c r="AE17" s="58">
        <v>22669932</v>
      </c>
      <c r="AF17" s="58">
        <v>22533914</v>
      </c>
      <c r="AG17" s="58">
        <v>22609145</v>
      </c>
    </row>
    <row r="18" spans="1:33" ht="14.1" customHeight="1" x14ac:dyDescent="0.2">
      <c r="A18" s="106" t="s">
        <v>34</v>
      </c>
      <c r="B18" s="106"/>
      <c r="C18" s="57">
        <v>17959564</v>
      </c>
      <c r="D18" s="58">
        <v>19441039</v>
      </c>
      <c r="E18" s="58">
        <v>20608602</v>
      </c>
      <c r="F18" s="58">
        <v>22154552</v>
      </c>
      <c r="G18" s="58">
        <v>23017936</v>
      </c>
      <c r="H18" s="58">
        <v>23303014</v>
      </c>
      <c r="I18" s="57">
        <v>23300641</v>
      </c>
      <c r="J18" s="58">
        <v>23863374</v>
      </c>
      <c r="K18" s="58">
        <v>23908187</v>
      </c>
      <c r="L18" s="57">
        <v>24019616</v>
      </c>
      <c r="M18" s="58">
        <v>23043617</v>
      </c>
      <c r="N18" s="58">
        <v>23120457</v>
      </c>
      <c r="O18" s="58">
        <v>22251775</v>
      </c>
      <c r="P18" s="58">
        <v>21730493</v>
      </c>
      <c r="Q18" s="58">
        <v>21644749</v>
      </c>
      <c r="R18" s="58">
        <v>21460382</v>
      </c>
      <c r="S18" s="58">
        <v>22110905</v>
      </c>
      <c r="T18" s="58">
        <v>22790504</v>
      </c>
      <c r="U18" s="58">
        <v>22997250</v>
      </c>
      <c r="V18" s="58">
        <v>23035112</v>
      </c>
      <c r="W18" s="58">
        <v>21864288</v>
      </c>
      <c r="X18" s="58">
        <v>20294751</v>
      </c>
      <c r="Y18" s="58">
        <v>20283641</v>
      </c>
      <c r="Z18" s="58">
        <v>19786623</v>
      </c>
      <c r="AA18" s="58">
        <v>20212063</v>
      </c>
      <c r="AB18" s="58">
        <v>20221462</v>
      </c>
      <c r="AC18" s="58">
        <v>21151014</v>
      </c>
      <c r="AD18" s="58">
        <v>21510417</v>
      </c>
      <c r="AE18" s="58">
        <v>21621348</v>
      </c>
      <c r="AF18" s="58">
        <v>21898613</v>
      </c>
      <c r="AG18" s="58">
        <v>21944909</v>
      </c>
    </row>
    <row r="19" spans="1:33" ht="14.1" customHeight="1" x14ac:dyDescent="0.2">
      <c r="A19" s="106" t="s">
        <v>35</v>
      </c>
      <c r="B19" s="106"/>
      <c r="C19" s="57">
        <v>22324265</v>
      </c>
      <c r="D19" s="58">
        <v>23101970</v>
      </c>
      <c r="E19" s="58">
        <v>24559175</v>
      </c>
      <c r="F19" s="58">
        <v>26802916</v>
      </c>
      <c r="G19" s="58">
        <v>27275186</v>
      </c>
      <c r="H19" s="58">
        <v>27679881</v>
      </c>
      <c r="I19" s="57">
        <v>28615105</v>
      </c>
      <c r="J19" s="58">
        <v>29371001</v>
      </c>
      <c r="K19" s="58">
        <v>29655123</v>
      </c>
      <c r="L19" s="57">
        <v>30538198</v>
      </c>
      <c r="M19" s="58">
        <v>30898490</v>
      </c>
      <c r="N19" s="58">
        <v>30916544</v>
      </c>
      <c r="O19" s="58">
        <v>30059033</v>
      </c>
      <c r="P19" s="58">
        <v>29227831</v>
      </c>
      <c r="Q19" s="58">
        <v>27579135</v>
      </c>
      <c r="R19" s="58">
        <v>27505851</v>
      </c>
      <c r="S19" s="58">
        <v>27989706</v>
      </c>
      <c r="T19" s="58">
        <v>27809953</v>
      </c>
      <c r="U19" s="58">
        <v>28018744</v>
      </c>
      <c r="V19" s="58">
        <v>29272757</v>
      </c>
      <c r="W19" s="58">
        <v>29281176</v>
      </c>
      <c r="X19" s="58">
        <v>29822056</v>
      </c>
      <c r="Y19" s="58">
        <v>29398065</v>
      </c>
      <c r="Z19" s="58">
        <v>29200593</v>
      </c>
      <c r="AA19" s="58">
        <v>29334705</v>
      </c>
      <c r="AB19" s="58">
        <v>29010687</v>
      </c>
      <c r="AC19" s="58">
        <v>29240678</v>
      </c>
      <c r="AD19" s="58">
        <v>29377905</v>
      </c>
      <c r="AE19" s="58">
        <v>29266679</v>
      </c>
      <c r="AF19" s="58">
        <v>29235413</v>
      </c>
      <c r="AG19" s="58">
        <v>29091754</v>
      </c>
    </row>
    <row r="20" spans="1:33" ht="14.1" customHeight="1" x14ac:dyDescent="0.2">
      <c r="A20" s="106" t="s">
        <v>36</v>
      </c>
      <c r="B20" s="106"/>
      <c r="C20" s="59">
        <v>0.82</v>
      </c>
      <c r="D20" s="60">
        <v>0.8</v>
      </c>
      <c r="E20" s="60">
        <v>0.79</v>
      </c>
      <c r="F20" s="60">
        <v>0.79</v>
      </c>
      <c r="G20" s="60">
        <v>0.79</v>
      </c>
      <c r="H20" s="60">
        <v>0.79</v>
      </c>
      <c r="I20" s="61">
        <v>0.79</v>
      </c>
      <c r="J20" s="60">
        <v>0.78</v>
      </c>
      <c r="K20" s="60">
        <v>0.77</v>
      </c>
      <c r="L20" s="61">
        <v>0.76</v>
      </c>
      <c r="M20" s="60">
        <v>0.73</v>
      </c>
      <c r="N20" s="60">
        <v>0.71</v>
      </c>
      <c r="O20" s="60">
        <v>0.69</v>
      </c>
      <c r="P20" s="60">
        <v>0.69</v>
      </c>
      <c r="Q20" s="60">
        <v>0.7</v>
      </c>
      <c r="R20" s="60">
        <v>0.71</v>
      </c>
      <c r="S20" s="60">
        <v>0.72</v>
      </c>
      <c r="T20" s="60">
        <v>0.74</v>
      </c>
      <c r="U20" s="60">
        <v>0.76</v>
      </c>
      <c r="V20" s="60">
        <v>0.78</v>
      </c>
      <c r="W20" s="60">
        <v>0.77</v>
      </c>
      <c r="X20" s="60">
        <v>0.75</v>
      </c>
      <c r="Y20" s="60">
        <v>0.72</v>
      </c>
      <c r="Z20" s="60">
        <v>0.71</v>
      </c>
      <c r="AA20" s="60">
        <v>0.71</v>
      </c>
      <c r="AB20" s="60">
        <v>0.71</v>
      </c>
      <c r="AC20" s="60">
        <v>0.72</v>
      </c>
      <c r="AD20" s="60">
        <v>0.73</v>
      </c>
      <c r="AE20" s="60">
        <v>0.74</v>
      </c>
      <c r="AF20" s="60">
        <v>0.75</v>
      </c>
      <c r="AG20" s="60">
        <v>0.76</v>
      </c>
    </row>
    <row r="21" spans="1:33" ht="14.1" customHeight="1" x14ac:dyDescent="0.2">
      <c r="A21" s="106" t="s">
        <v>37</v>
      </c>
      <c r="B21" s="106"/>
      <c r="C21" s="62">
        <v>68.900000000000006</v>
      </c>
      <c r="D21" s="63">
        <v>72.400000000000006</v>
      </c>
      <c r="E21" s="63">
        <v>72.400000000000006</v>
      </c>
      <c r="F21" s="63">
        <v>74.099999999999994</v>
      </c>
      <c r="G21" s="63">
        <v>76</v>
      </c>
      <c r="H21" s="63">
        <v>81.900000000000006</v>
      </c>
      <c r="I21" s="64">
        <v>82.2</v>
      </c>
      <c r="J21" s="63">
        <v>80.7</v>
      </c>
      <c r="K21" s="63">
        <v>83.6</v>
      </c>
      <c r="L21" s="64">
        <v>83.3</v>
      </c>
      <c r="M21" s="63">
        <v>79.099999999999994</v>
      </c>
      <c r="N21" s="63">
        <v>79.2</v>
      </c>
      <c r="O21" s="63">
        <v>78.3</v>
      </c>
      <c r="P21" s="63">
        <v>81.599999999999994</v>
      </c>
      <c r="Q21" s="63">
        <v>86.5</v>
      </c>
      <c r="R21" s="63">
        <v>89.2</v>
      </c>
      <c r="S21" s="63">
        <v>86.8</v>
      </c>
      <c r="T21" s="63">
        <v>93</v>
      </c>
      <c r="U21" s="63">
        <v>92.8</v>
      </c>
      <c r="V21" s="63">
        <v>93.1</v>
      </c>
      <c r="W21" s="63">
        <v>93.4</v>
      </c>
      <c r="X21" s="63">
        <v>91.8</v>
      </c>
      <c r="Y21" s="63">
        <v>89</v>
      </c>
      <c r="Z21" s="63">
        <v>93</v>
      </c>
      <c r="AA21" s="63">
        <v>91.3</v>
      </c>
      <c r="AB21" s="63">
        <v>90.1</v>
      </c>
      <c r="AC21" s="63">
        <v>92.8</v>
      </c>
      <c r="AD21" s="63">
        <v>93.7</v>
      </c>
      <c r="AE21" s="63">
        <v>92.8</v>
      </c>
      <c r="AF21" s="63">
        <v>92.1</v>
      </c>
      <c r="AG21" s="63">
        <v>94</v>
      </c>
    </row>
    <row r="22" spans="1:33" ht="14.1" customHeight="1" x14ac:dyDescent="0.2">
      <c r="A22" s="106" t="s">
        <v>38</v>
      </c>
      <c r="B22" s="106"/>
      <c r="C22" s="62">
        <v>13.6</v>
      </c>
      <c r="D22" s="63">
        <v>13.4</v>
      </c>
      <c r="E22" s="63">
        <v>13.8</v>
      </c>
      <c r="F22" s="63">
        <v>13.7</v>
      </c>
      <c r="G22" s="63">
        <v>14.3</v>
      </c>
      <c r="H22" s="63">
        <v>14.8</v>
      </c>
      <c r="I22" s="64">
        <v>14.6</v>
      </c>
      <c r="J22" s="63">
        <v>15.3</v>
      </c>
      <c r="K22" s="63">
        <v>16.100000000000001</v>
      </c>
      <c r="L22" s="64">
        <v>16.100000000000001</v>
      </c>
      <c r="M22" s="63">
        <v>16.600000000000001</v>
      </c>
      <c r="N22" s="63">
        <v>17.2</v>
      </c>
      <c r="O22" s="63">
        <v>16.7</v>
      </c>
      <c r="P22" s="63">
        <v>17.600000000000001</v>
      </c>
      <c r="Q22" s="63">
        <v>17.2</v>
      </c>
      <c r="R22" s="63">
        <v>17.5</v>
      </c>
      <c r="S22" s="63">
        <v>17.7</v>
      </c>
      <c r="T22" s="63">
        <v>17.7</v>
      </c>
      <c r="U22" s="63">
        <v>17.399999999999999</v>
      </c>
      <c r="V22" s="63">
        <v>17.7</v>
      </c>
      <c r="W22" s="63">
        <v>15.7</v>
      </c>
      <c r="X22" s="63">
        <v>14.5</v>
      </c>
      <c r="Y22" s="63">
        <v>15</v>
      </c>
      <c r="Z22" s="63">
        <v>14.9</v>
      </c>
      <c r="AA22" s="63">
        <v>14.5</v>
      </c>
      <c r="AB22" s="63">
        <v>13.1</v>
      </c>
      <c r="AC22" s="63">
        <v>13.1</v>
      </c>
      <c r="AD22" s="63">
        <v>14.2</v>
      </c>
      <c r="AE22" s="63">
        <v>14.1</v>
      </c>
      <c r="AF22" s="63">
        <v>13.3</v>
      </c>
      <c r="AG22" s="63">
        <v>13.2</v>
      </c>
    </row>
    <row r="23" spans="1:33" ht="14.1" customHeight="1" x14ac:dyDescent="0.2">
      <c r="A23" s="106" t="s">
        <v>39</v>
      </c>
      <c r="B23" s="106"/>
      <c r="C23" s="62">
        <v>15.7</v>
      </c>
      <c r="D23" s="63">
        <v>16.7</v>
      </c>
      <c r="E23" s="63">
        <v>16.8</v>
      </c>
      <c r="F23" s="63">
        <v>16.100000000000001</v>
      </c>
      <c r="G23" s="63">
        <v>16.5</v>
      </c>
      <c r="H23" s="63">
        <v>17</v>
      </c>
      <c r="I23" s="64">
        <v>17.100000000000001</v>
      </c>
      <c r="J23" s="63">
        <v>17.399999999999999</v>
      </c>
      <c r="K23" s="63">
        <v>17.600000000000001</v>
      </c>
      <c r="L23" s="64">
        <v>16.5</v>
      </c>
      <c r="M23" s="63">
        <v>16.600000000000001</v>
      </c>
      <c r="N23" s="63">
        <v>16.5</v>
      </c>
      <c r="O23" s="63">
        <v>16.8</v>
      </c>
      <c r="P23" s="63">
        <v>17.399999999999999</v>
      </c>
      <c r="Q23" s="63">
        <v>17.5</v>
      </c>
      <c r="R23" s="63">
        <v>17.5</v>
      </c>
      <c r="S23" s="63">
        <v>17.5</v>
      </c>
      <c r="T23" s="63">
        <v>17.399999999999999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4" t="s">
        <v>191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19</v>
      </c>
      <c r="T24" s="63">
        <v>18.399999999999999</v>
      </c>
      <c r="U24" s="63">
        <v>11.5</v>
      </c>
      <c r="V24" s="63">
        <v>10.5</v>
      </c>
      <c r="W24" s="63">
        <v>8.8000000000000007</v>
      </c>
      <c r="X24" s="63">
        <v>7.5</v>
      </c>
      <c r="Y24" s="63">
        <v>7.1</v>
      </c>
      <c r="Z24" s="63">
        <v>7.2</v>
      </c>
      <c r="AA24" s="63">
        <v>6.9</v>
      </c>
      <c r="AB24" s="63">
        <v>6.1</v>
      </c>
      <c r="AC24" s="63">
        <v>6</v>
      </c>
      <c r="AD24" s="63">
        <v>6.3</v>
      </c>
      <c r="AE24" s="63">
        <v>7.2</v>
      </c>
      <c r="AF24" s="63">
        <v>7.4</v>
      </c>
      <c r="AG24" s="63">
        <v>7.3</v>
      </c>
    </row>
    <row r="25" spans="1:33" ht="14.1" customHeight="1" x14ac:dyDescent="0.2">
      <c r="A25" s="106" t="s">
        <v>192</v>
      </c>
      <c r="B25" s="106"/>
      <c r="C25" s="62">
        <v>14.1</v>
      </c>
      <c r="D25" s="63">
        <v>13.9</v>
      </c>
      <c r="E25" s="63">
        <v>13.5</v>
      </c>
      <c r="F25" s="63">
        <v>13.6</v>
      </c>
      <c r="G25" s="63">
        <v>13.4</v>
      </c>
      <c r="H25" s="63">
        <v>13.2</v>
      </c>
      <c r="I25" s="64">
        <v>13.4</v>
      </c>
      <c r="J25" s="63">
        <v>13.5</v>
      </c>
      <c r="K25" s="63">
        <v>13.8</v>
      </c>
      <c r="L25" s="64">
        <v>13.6</v>
      </c>
      <c r="M25" s="63">
        <v>13.4</v>
      </c>
      <c r="N25" s="63">
        <v>13</v>
      </c>
      <c r="O25" s="63">
        <v>12.9</v>
      </c>
      <c r="P25" s="63">
        <v>13.1</v>
      </c>
      <c r="Q25" s="63">
        <v>13.1</v>
      </c>
      <c r="R25" s="63">
        <v>13.1</v>
      </c>
      <c r="S25" s="63">
        <v>12.9</v>
      </c>
      <c r="T25" s="63">
        <v>12.8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109" t="s">
        <v>195</v>
      </c>
      <c r="B26" s="11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69.5</v>
      </c>
      <c r="V26" s="63">
        <v>62.6</v>
      </c>
      <c r="W26" s="63">
        <v>55.1</v>
      </c>
      <c r="X26" s="63">
        <v>41.9</v>
      </c>
      <c r="Y26" s="63">
        <v>31.6</v>
      </c>
      <c r="Z26" s="63">
        <v>22.6</v>
      </c>
      <c r="AA26" s="63">
        <v>11.8</v>
      </c>
      <c r="AB26" s="63">
        <v>4.7</v>
      </c>
      <c r="AC26" s="90" t="s">
        <v>222</v>
      </c>
      <c r="AD26" s="90" t="s">
        <v>222</v>
      </c>
      <c r="AE26" s="90" t="s">
        <v>222</v>
      </c>
      <c r="AF26" s="90" t="s">
        <v>222</v>
      </c>
      <c r="AG26" s="90" t="s">
        <v>222</v>
      </c>
    </row>
    <row r="27" spans="1:33" ht="14.1" customHeight="1" x14ac:dyDescent="0.2">
      <c r="A27" s="105" t="s">
        <v>196</v>
      </c>
      <c r="B27" s="105"/>
      <c r="C27" s="54">
        <f t="shared" ref="C27:K27" si="12">SUM(C28:C30)</f>
        <v>6104936</v>
      </c>
      <c r="D27" s="54">
        <f t="shared" si="12"/>
        <v>7549471</v>
      </c>
      <c r="E27" s="54">
        <f t="shared" si="12"/>
        <v>8751551</v>
      </c>
      <c r="F27" s="54">
        <f t="shared" si="12"/>
        <v>10051820</v>
      </c>
      <c r="G27" s="54">
        <f t="shared" si="12"/>
        <v>11524656</v>
      </c>
      <c r="H27" s="54">
        <f t="shared" si="12"/>
        <v>8689220</v>
      </c>
      <c r="I27" s="54">
        <f t="shared" si="12"/>
        <v>11178015</v>
      </c>
      <c r="J27" s="54">
        <f t="shared" si="12"/>
        <v>9577373</v>
      </c>
      <c r="K27" s="54">
        <f t="shared" si="12"/>
        <v>8002029</v>
      </c>
      <c r="L27" s="54">
        <f t="shared" ref="L27:Q27" si="13">SUM(L28:L30)</f>
        <v>7280715</v>
      </c>
      <c r="M27" s="54">
        <f t="shared" si="13"/>
        <v>8640347</v>
      </c>
      <c r="N27" s="54">
        <f t="shared" si="13"/>
        <v>7651284</v>
      </c>
      <c r="O27" s="54">
        <f t="shared" si="13"/>
        <v>7857615</v>
      </c>
      <c r="P27" s="54">
        <f t="shared" si="13"/>
        <v>8689478</v>
      </c>
      <c r="Q27" s="54">
        <f t="shared" si="13"/>
        <v>9092489</v>
      </c>
      <c r="R27" s="54">
        <f t="shared" ref="R27:W27" si="14">SUM(R28:R30)</f>
        <v>9021591</v>
      </c>
      <c r="S27" s="54">
        <f t="shared" si="14"/>
        <v>9324154</v>
      </c>
      <c r="T27" s="54">
        <f t="shared" si="14"/>
        <v>10609077</v>
      </c>
      <c r="U27" s="54">
        <f t="shared" si="14"/>
        <v>9774469</v>
      </c>
      <c r="V27" s="54">
        <f t="shared" si="14"/>
        <v>8542610</v>
      </c>
      <c r="W27" s="54">
        <f t="shared" si="14"/>
        <v>8470044</v>
      </c>
      <c r="X27" s="54">
        <f>SUM(X28:X30)</f>
        <v>8995996</v>
      </c>
      <c r="Y27" s="54">
        <f>SUM(Y28:Y30)</f>
        <v>10077810</v>
      </c>
      <c r="Z27" s="54">
        <f>SUM(Z28:Z30)</f>
        <v>10949970</v>
      </c>
      <c r="AA27" s="54">
        <f t="shared" ref="AA27:AB27" si="15">SUM(AA28:AA30)</f>
        <v>11789143</v>
      </c>
      <c r="AB27" s="54">
        <f t="shared" si="15"/>
        <v>12753375</v>
      </c>
      <c r="AC27" s="54">
        <f>SUM(AC28:AC30)</f>
        <v>13519759</v>
      </c>
      <c r="AD27" s="54">
        <f>SUM(AD28:AD30)</f>
        <v>14487561</v>
      </c>
      <c r="AE27" s="54">
        <f>SUM(AE28:AE30)</f>
        <v>15071522</v>
      </c>
      <c r="AF27" s="54">
        <f>SUM(AF28:AF30)</f>
        <v>13711126</v>
      </c>
      <c r="AG27" s="54">
        <f>SUM(AG28:AG30)</f>
        <v>13046618</v>
      </c>
    </row>
    <row r="28" spans="1:33" ht="14.1" customHeight="1" x14ac:dyDescent="0.15">
      <c r="A28" s="65"/>
      <c r="B28" s="2" t="s">
        <v>18</v>
      </c>
      <c r="C28" s="54">
        <v>2279840</v>
      </c>
      <c r="D28" s="53">
        <v>2246572</v>
      </c>
      <c r="E28" s="53">
        <v>2194863</v>
      </c>
      <c r="F28" s="53">
        <v>2334953</v>
      </c>
      <c r="G28" s="73">
        <v>2544901</v>
      </c>
      <c r="H28" s="53">
        <v>2799477</v>
      </c>
      <c r="I28" s="54">
        <v>2735595</v>
      </c>
      <c r="J28" s="53">
        <v>1475426</v>
      </c>
      <c r="K28" s="53">
        <v>1330622</v>
      </c>
      <c r="L28" s="54">
        <v>1783658</v>
      </c>
      <c r="M28" s="53">
        <v>1785870</v>
      </c>
      <c r="N28" s="53">
        <v>1487442</v>
      </c>
      <c r="O28" s="53">
        <v>1628277</v>
      </c>
      <c r="P28" s="53">
        <v>2139349</v>
      </c>
      <c r="Q28" s="53">
        <v>2240214</v>
      </c>
      <c r="R28" s="53">
        <v>2211020</v>
      </c>
      <c r="S28" s="53">
        <v>2421680</v>
      </c>
      <c r="T28" s="53">
        <v>2534628</v>
      </c>
      <c r="U28" s="53">
        <v>2170771</v>
      </c>
      <c r="V28" s="53">
        <v>2078134</v>
      </c>
      <c r="W28" s="53">
        <v>2284755</v>
      </c>
      <c r="X28" s="53">
        <v>2954401</v>
      </c>
      <c r="Y28" s="53">
        <v>3457873</v>
      </c>
      <c r="Z28" s="53">
        <v>3494511</v>
      </c>
      <c r="AA28" s="53">
        <v>3898033</v>
      </c>
      <c r="AB28" s="53">
        <v>4201598</v>
      </c>
      <c r="AC28" s="54">
        <v>4205143</v>
      </c>
      <c r="AD28" s="54">
        <v>4207008</v>
      </c>
      <c r="AE28" s="54">
        <v>3708647</v>
      </c>
      <c r="AF28" s="54">
        <v>2110339</v>
      </c>
      <c r="AG28" s="54">
        <v>2211792</v>
      </c>
    </row>
    <row r="29" spans="1:33" ht="14.1" customHeight="1" x14ac:dyDescent="0.15">
      <c r="A29" s="65"/>
      <c r="B29" s="2" t="s">
        <v>19</v>
      </c>
      <c r="C29" s="54">
        <v>1920000</v>
      </c>
      <c r="D29" s="53">
        <v>2980283</v>
      </c>
      <c r="E29" s="53">
        <v>3912069</v>
      </c>
      <c r="F29" s="53">
        <v>4777353</v>
      </c>
      <c r="G29" s="73">
        <v>5156650</v>
      </c>
      <c r="H29" s="53">
        <v>4579113</v>
      </c>
      <c r="I29" s="54">
        <v>3306093</v>
      </c>
      <c r="J29" s="53">
        <v>2917979</v>
      </c>
      <c r="K29" s="53">
        <v>1422608</v>
      </c>
      <c r="L29" s="54">
        <v>363923</v>
      </c>
      <c r="M29" s="53">
        <v>624318</v>
      </c>
      <c r="N29" s="53">
        <v>1185091</v>
      </c>
      <c r="O29" s="53">
        <v>1485322</v>
      </c>
      <c r="P29" s="53">
        <v>1585783</v>
      </c>
      <c r="Q29" s="53">
        <v>1116007</v>
      </c>
      <c r="R29" s="53">
        <v>916297</v>
      </c>
      <c r="S29" s="53">
        <v>916553</v>
      </c>
      <c r="T29" s="53">
        <v>2078801</v>
      </c>
      <c r="U29" s="53">
        <v>1541658</v>
      </c>
      <c r="V29" s="53">
        <v>449289</v>
      </c>
      <c r="W29" s="53">
        <v>250302</v>
      </c>
      <c r="X29" s="53">
        <v>350757</v>
      </c>
      <c r="Y29" s="53">
        <v>751298</v>
      </c>
      <c r="Z29" s="53">
        <v>1352089</v>
      </c>
      <c r="AA29" s="53">
        <v>1653289</v>
      </c>
      <c r="AB29" s="53">
        <v>1854801</v>
      </c>
      <c r="AC29" s="54">
        <v>1856366</v>
      </c>
      <c r="AD29" s="54">
        <v>1457278</v>
      </c>
      <c r="AE29" s="54">
        <v>1458002</v>
      </c>
      <c r="AF29" s="54">
        <v>1368588</v>
      </c>
      <c r="AG29" s="54">
        <v>1069320</v>
      </c>
    </row>
    <row r="30" spans="1:33" ht="14.1" customHeight="1" x14ac:dyDescent="0.15">
      <c r="A30" s="65"/>
      <c r="B30" s="2" t="s">
        <v>20</v>
      </c>
      <c r="C30" s="54">
        <v>1905096</v>
      </c>
      <c r="D30" s="53">
        <v>2322616</v>
      </c>
      <c r="E30" s="53">
        <v>2644619</v>
      </c>
      <c r="F30" s="53">
        <v>2939514</v>
      </c>
      <c r="G30" s="73">
        <v>3823105</v>
      </c>
      <c r="H30" s="53">
        <v>1310630</v>
      </c>
      <c r="I30" s="54">
        <v>5136327</v>
      </c>
      <c r="J30" s="53">
        <v>5183968</v>
      </c>
      <c r="K30" s="53">
        <v>5248799</v>
      </c>
      <c r="L30" s="54">
        <v>5133134</v>
      </c>
      <c r="M30" s="53">
        <v>6230159</v>
      </c>
      <c r="N30" s="53">
        <v>4978751</v>
      </c>
      <c r="O30" s="53">
        <v>4744016</v>
      </c>
      <c r="P30" s="53">
        <v>4964346</v>
      </c>
      <c r="Q30" s="53">
        <v>5736268</v>
      </c>
      <c r="R30" s="53">
        <v>5894274</v>
      </c>
      <c r="S30" s="53">
        <v>5985921</v>
      </c>
      <c r="T30" s="53">
        <v>5995648</v>
      </c>
      <c r="U30" s="53">
        <v>6062040</v>
      </c>
      <c r="V30" s="53">
        <v>6015187</v>
      </c>
      <c r="W30" s="53">
        <v>5934987</v>
      </c>
      <c r="X30" s="53">
        <v>5690838</v>
      </c>
      <c r="Y30" s="53">
        <v>5868639</v>
      </c>
      <c r="Z30" s="53">
        <v>6103370</v>
      </c>
      <c r="AA30" s="53">
        <v>6237821</v>
      </c>
      <c r="AB30" s="53">
        <v>6696976</v>
      </c>
      <c r="AC30" s="54">
        <v>7458250</v>
      </c>
      <c r="AD30" s="54">
        <v>8823275</v>
      </c>
      <c r="AE30" s="54">
        <v>9904873</v>
      </c>
      <c r="AF30" s="54">
        <v>10232199</v>
      </c>
      <c r="AG30" s="54">
        <v>9765506</v>
      </c>
    </row>
    <row r="31" spans="1:33" ht="14.1" customHeight="1" x14ac:dyDescent="0.2">
      <c r="A31" s="105" t="s">
        <v>197</v>
      </c>
      <c r="B31" s="105"/>
      <c r="C31" s="54">
        <v>36641632</v>
      </c>
      <c r="D31" s="53">
        <v>37582997</v>
      </c>
      <c r="E31" s="53">
        <v>39355147</v>
      </c>
      <c r="F31" s="53">
        <v>41589122</v>
      </c>
      <c r="G31" s="73">
        <v>42777950</v>
      </c>
      <c r="H31" s="53">
        <v>43312205</v>
      </c>
      <c r="I31" s="54">
        <v>44883079</v>
      </c>
      <c r="J31" s="53">
        <v>48097287</v>
      </c>
      <c r="K31" s="53">
        <v>50849164</v>
      </c>
      <c r="L31" s="54">
        <v>54062403</v>
      </c>
      <c r="M31" s="53">
        <v>54571142</v>
      </c>
      <c r="N31" s="53">
        <v>53832252</v>
      </c>
      <c r="O31" s="53">
        <v>53638224</v>
      </c>
      <c r="P31" s="53">
        <v>54754328</v>
      </c>
      <c r="Q31" s="53">
        <v>56678469</v>
      </c>
      <c r="R31" s="53">
        <v>56525730</v>
      </c>
      <c r="S31" s="53">
        <v>55559475</v>
      </c>
      <c r="T31" s="53">
        <v>53656773</v>
      </c>
      <c r="U31" s="53">
        <v>51360693</v>
      </c>
      <c r="V31" s="53">
        <v>48781094</v>
      </c>
      <c r="W31" s="53">
        <v>47484423</v>
      </c>
      <c r="X31" s="53">
        <v>46050491</v>
      </c>
      <c r="Y31" s="53">
        <v>44835776</v>
      </c>
      <c r="Z31" s="53">
        <v>42559522</v>
      </c>
      <c r="AA31" s="53">
        <v>42507027</v>
      </c>
      <c r="AB31" s="53">
        <v>42584911</v>
      </c>
      <c r="AC31" s="54">
        <v>41889597</v>
      </c>
      <c r="AD31" s="54">
        <v>40436301</v>
      </c>
      <c r="AE31" s="54">
        <v>40132169</v>
      </c>
      <c r="AF31" s="54">
        <v>39915559</v>
      </c>
      <c r="AG31" s="54">
        <v>39645607</v>
      </c>
    </row>
    <row r="32" spans="1:33" ht="14.1" customHeight="1" x14ac:dyDescent="0.2">
      <c r="A32" s="51"/>
      <c r="B32" s="48" t="s">
        <v>230</v>
      </c>
      <c r="C32" s="54"/>
      <c r="D32" s="53"/>
      <c r="E32" s="53"/>
      <c r="F32" s="53"/>
      <c r="G32" s="73"/>
      <c r="H32" s="53"/>
      <c r="I32" s="54"/>
      <c r="J32" s="53"/>
      <c r="K32" s="53"/>
      <c r="L32" s="54"/>
      <c r="M32" s="53"/>
      <c r="N32" s="53"/>
      <c r="O32" s="53">
        <v>656500</v>
      </c>
      <c r="P32" s="53">
        <v>2048000</v>
      </c>
      <c r="Q32" s="53">
        <v>4876900</v>
      </c>
      <c r="R32" s="53">
        <v>6855862</v>
      </c>
      <c r="S32" s="53">
        <v>8322406</v>
      </c>
      <c r="T32" s="53">
        <v>9583950</v>
      </c>
      <c r="U32" s="53">
        <v>10563609</v>
      </c>
      <c r="V32" s="53">
        <v>11351671</v>
      </c>
      <c r="W32" s="53">
        <v>12697492</v>
      </c>
      <c r="X32" s="53">
        <v>14367349</v>
      </c>
      <c r="Y32" s="53">
        <v>16381033</v>
      </c>
      <c r="Z32" s="53">
        <v>17499515</v>
      </c>
      <c r="AA32" s="53">
        <v>19225935</v>
      </c>
      <c r="AB32" s="53">
        <v>20816757</v>
      </c>
      <c r="AC32" s="53">
        <v>21520540</v>
      </c>
      <c r="AD32" s="53">
        <v>21737772</v>
      </c>
      <c r="AE32" s="53">
        <v>22079955</v>
      </c>
      <c r="AF32" s="53">
        <v>22199527</v>
      </c>
      <c r="AG32" s="53"/>
    </row>
    <row r="33" spans="1:33" ht="14.1" customHeight="1" x14ac:dyDescent="0.2">
      <c r="A33" s="107" t="s">
        <v>198</v>
      </c>
      <c r="B33" s="107"/>
      <c r="C33" s="54">
        <f t="shared" ref="C33:K33" si="16">SUM(C34:C37)</f>
        <v>6567604</v>
      </c>
      <c r="D33" s="54">
        <f t="shared" si="16"/>
        <v>13856998</v>
      </c>
      <c r="E33" s="54">
        <f t="shared" si="16"/>
        <v>15045375</v>
      </c>
      <c r="F33" s="54">
        <f t="shared" si="16"/>
        <v>15748969</v>
      </c>
      <c r="G33" s="54">
        <f>SUM(G34:G37)</f>
        <v>14115130</v>
      </c>
      <c r="H33" s="54">
        <f>SUM(H34:H37)</f>
        <v>14496255</v>
      </c>
      <c r="I33" s="54">
        <f t="shared" si="16"/>
        <v>15472761</v>
      </c>
      <c r="J33" s="54">
        <f t="shared" si="16"/>
        <v>14088803</v>
      </c>
      <c r="K33" s="54">
        <f t="shared" si="16"/>
        <v>13377352</v>
      </c>
      <c r="L33" s="54">
        <f t="shared" ref="L33:Q33" si="17">SUM(L34:L37)</f>
        <v>13688286</v>
      </c>
      <c r="M33" s="54">
        <f t="shared" si="17"/>
        <v>12466679</v>
      </c>
      <c r="N33" s="54">
        <f t="shared" si="17"/>
        <v>11272243</v>
      </c>
      <c r="O33" s="54">
        <f t="shared" si="17"/>
        <v>8959580</v>
      </c>
      <c r="P33" s="54">
        <f t="shared" si="17"/>
        <v>7279235</v>
      </c>
      <c r="Q33" s="54">
        <f t="shared" si="17"/>
        <v>6055965</v>
      </c>
      <c r="R33" s="54">
        <f t="shared" ref="R33:W33" si="18">SUM(R34:R37)</f>
        <v>4719592</v>
      </c>
      <c r="S33" s="54">
        <f t="shared" si="18"/>
        <v>7555659</v>
      </c>
      <c r="T33" s="54">
        <f t="shared" si="18"/>
        <v>6224328</v>
      </c>
      <c r="U33" s="54">
        <f t="shared" si="18"/>
        <v>4291513</v>
      </c>
      <c r="V33" s="54">
        <f t="shared" si="18"/>
        <v>5462816</v>
      </c>
      <c r="W33" s="54">
        <f t="shared" si="18"/>
        <v>7151724</v>
      </c>
      <c r="X33" s="54">
        <f>SUM(X34:X37)</f>
        <v>4716549</v>
      </c>
      <c r="Y33" s="54">
        <f>SUM(Y34:Y37)</f>
        <v>9304970</v>
      </c>
      <c r="Z33" s="54">
        <f>SUM(Z34:Z37)</f>
        <v>10324596</v>
      </c>
      <c r="AA33" s="54">
        <f t="shared" ref="AA33:AB33" si="19">SUM(AA34:AA37)</f>
        <v>8678106</v>
      </c>
      <c r="AB33" s="54">
        <f t="shared" si="19"/>
        <v>8472867</v>
      </c>
      <c r="AC33" s="54">
        <f>SUM(AC34:AC37)</f>
        <v>6259140</v>
      </c>
      <c r="AD33" s="54">
        <f>SUM(AD34:AD37)</f>
        <v>10894723</v>
      </c>
      <c r="AE33" s="54">
        <f>SUM(AE34:AE37)</f>
        <v>9976610</v>
      </c>
      <c r="AF33" s="54">
        <f>SUM(AF34:AF37)</f>
        <v>8072673</v>
      </c>
      <c r="AG33" s="54">
        <f>SUM(AG34:AG37)</f>
        <v>7355755</v>
      </c>
    </row>
    <row r="34" spans="1:33" ht="14.1" customHeight="1" x14ac:dyDescent="0.2">
      <c r="A34" s="48"/>
      <c r="B34" s="48" t="s">
        <v>14</v>
      </c>
      <c r="C34" s="54">
        <v>4637814</v>
      </c>
      <c r="D34" s="53">
        <v>12128756</v>
      </c>
      <c r="E34" s="53">
        <v>13679892</v>
      </c>
      <c r="F34" s="53">
        <v>14732983</v>
      </c>
      <c r="G34" s="53">
        <v>13250360</v>
      </c>
      <c r="H34" s="53">
        <v>12712642</v>
      </c>
      <c r="I34" s="54">
        <v>13715169</v>
      </c>
      <c r="J34" s="53">
        <v>12806457</v>
      </c>
      <c r="K34" s="53">
        <v>12094082</v>
      </c>
      <c r="L34" s="54">
        <v>12768081</v>
      </c>
      <c r="M34" s="53">
        <v>11657302</v>
      </c>
      <c r="N34" s="53">
        <v>10642613</v>
      </c>
      <c r="O34" s="53">
        <v>8411811</v>
      </c>
      <c r="P34" s="53">
        <v>6784621</v>
      </c>
      <c r="Q34" s="53">
        <v>5305620</v>
      </c>
      <c r="R34" s="53">
        <v>4110506</v>
      </c>
      <c r="S34" s="53">
        <v>2713662</v>
      </c>
      <c r="T34" s="53">
        <v>2197189</v>
      </c>
      <c r="U34" s="53">
        <v>1980914</v>
      </c>
      <c r="V34" s="53">
        <v>1767932</v>
      </c>
      <c r="W34" s="53">
        <v>1558510</v>
      </c>
      <c r="X34" s="53">
        <v>1352503</v>
      </c>
      <c r="Y34" s="53">
        <v>1149698</v>
      </c>
      <c r="Z34" s="53">
        <v>950392</v>
      </c>
      <c r="AA34" s="53">
        <v>820444</v>
      </c>
      <c r="AB34" s="53">
        <v>757785</v>
      </c>
      <c r="AC34" s="54">
        <v>695930</v>
      </c>
      <c r="AD34" s="53">
        <v>635164</v>
      </c>
      <c r="AE34" s="53">
        <v>575391</v>
      </c>
      <c r="AF34" s="53">
        <v>516602</v>
      </c>
      <c r="AG34" s="53">
        <v>458746</v>
      </c>
    </row>
    <row r="35" spans="1:33" ht="14.1" customHeight="1" x14ac:dyDescent="0.2">
      <c r="A35" s="51"/>
      <c r="B35" s="48" t="s">
        <v>15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914584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43">
        <v>0</v>
      </c>
      <c r="AF35" s="53" t="s">
        <v>236</v>
      </c>
      <c r="AG35" s="53" t="s">
        <v>237</v>
      </c>
    </row>
    <row r="36" spans="1:33" ht="14.1" customHeight="1" x14ac:dyDescent="0.2">
      <c r="A36" s="51"/>
      <c r="B36" s="48" t="s">
        <v>16</v>
      </c>
      <c r="C36" s="54">
        <v>1929790</v>
      </c>
      <c r="D36" s="53">
        <v>1728242</v>
      </c>
      <c r="E36" s="53">
        <v>1365483</v>
      </c>
      <c r="F36" s="53">
        <v>1015986</v>
      </c>
      <c r="G36" s="53">
        <v>864770</v>
      </c>
      <c r="H36" s="53">
        <v>869029</v>
      </c>
      <c r="I36" s="54">
        <v>1757592</v>
      </c>
      <c r="J36" s="53">
        <v>1282346</v>
      </c>
      <c r="K36" s="53">
        <v>1283270</v>
      </c>
      <c r="L36" s="54">
        <v>920205</v>
      </c>
      <c r="M36" s="53">
        <v>809377</v>
      </c>
      <c r="N36" s="53">
        <v>629630</v>
      </c>
      <c r="O36" s="53">
        <v>547769</v>
      </c>
      <c r="P36" s="53">
        <v>494614</v>
      </c>
      <c r="Q36" s="53">
        <v>750345</v>
      </c>
      <c r="R36" s="53">
        <v>609084</v>
      </c>
      <c r="S36" s="53">
        <v>4841997</v>
      </c>
      <c r="T36" s="53">
        <v>4027139</v>
      </c>
      <c r="U36" s="53">
        <v>2310599</v>
      </c>
      <c r="V36" s="53">
        <v>3694884</v>
      </c>
      <c r="W36" s="53">
        <v>5593214</v>
      </c>
      <c r="X36" s="53">
        <v>3364046</v>
      </c>
      <c r="Y36" s="53">
        <v>8155272</v>
      </c>
      <c r="Z36" s="53">
        <v>9374204</v>
      </c>
      <c r="AA36" s="53">
        <v>7857662</v>
      </c>
      <c r="AB36" s="53">
        <v>7715082</v>
      </c>
      <c r="AC36" s="54">
        <v>5563210</v>
      </c>
      <c r="AD36" s="54">
        <v>10259559</v>
      </c>
      <c r="AE36" s="54">
        <v>9401219</v>
      </c>
      <c r="AF36" s="54">
        <v>7556071</v>
      </c>
      <c r="AG36" s="54">
        <v>6897009</v>
      </c>
    </row>
    <row r="37" spans="1:33" ht="14.1" customHeight="1" x14ac:dyDescent="0.2">
      <c r="A37" s="51"/>
      <c r="B37" s="48" t="s">
        <v>17</v>
      </c>
      <c r="C37" s="5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/>
      <c r="AE37" s="53"/>
      <c r="AF37" s="53"/>
      <c r="AG37" s="53"/>
    </row>
    <row r="38" spans="1:33" ht="14.1" customHeight="1" x14ac:dyDescent="0.2">
      <c r="A38" s="105" t="s">
        <v>199</v>
      </c>
      <c r="B38" s="105"/>
      <c r="C38" s="54">
        <v>196079</v>
      </c>
      <c r="D38" s="53">
        <v>271544</v>
      </c>
      <c r="E38" s="53">
        <v>248937</v>
      </c>
      <c r="F38" s="53">
        <v>230740</v>
      </c>
      <c r="G38" s="53">
        <v>136047</v>
      </c>
      <c r="H38" s="53">
        <v>55218</v>
      </c>
      <c r="I38" s="54">
        <v>43297</v>
      </c>
      <c r="J38" s="53">
        <v>37906</v>
      </c>
      <c r="K38" s="53">
        <v>5962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</row>
    <row r="39" spans="1:33" ht="14.1" customHeight="1" x14ac:dyDescent="0.2">
      <c r="A39" s="105" t="s">
        <v>200</v>
      </c>
      <c r="B39" s="105"/>
      <c r="C39" s="54">
        <v>869044</v>
      </c>
      <c r="D39" s="53">
        <v>918676</v>
      </c>
      <c r="E39" s="53">
        <v>1527053</v>
      </c>
      <c r="F39" s="53">
        <v>1800000</v>
      </c>
      <c r="G39" s="53">
        <v>1800000</v>
      </c>
      <c r="H39" s="53">
        <v>1800000</v>
      </c>
      <c r="I39" s="54">
        <v>1800000</v>
      </c>
      <c r="J39" s="53">
        <v>1800000</v>
      </c>
      <c r="K39" s="53">
        <v>1800000</v>
      </c>
      <c r="L39" s="54">
        <v>1800000</v>
      </c>
      <c r="M39" s="53">
        <v>1800000</v>
      </c>
      <c r="N39" s="53">
        <v>1800000</v>
      </c>
      <c r="O39" s="53">
        <v>1800000</v>
      </c>
      <c r="P39" s="53">
        <v>1800000</v>
      </c>
      <c r="Q39" s="53">
        <v>1800000</v>
      </c>
      <c r="R39" s="53">
        <v>1800000</v>
      </c>
      <c r="S39" s="75">
        <v>1489865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3"/>
  <pageMargins left="0.78740157480314965" right="0.78740157480314965" top="0.39370078740157483" bottom="0.59055118110236227" header="0.51181102362204722" footer="0.51181102362204722"/>
  <pageSetup paperSize="9" orientation="landscape" r:id="rId1"/>
  <headerFooter alignWithMargins="0"/>
  <colBreaks count="2" manualBreakCount="2">
    <brk id="13" max="38" man="1"/>
    <brk id="2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7"/>
  <sheetViews>
    <sheetView view="pageBreakPreview" zoomScaleNormal="100" zoomScaleSheetLayoutView="100" workbookViewId="0">
      <pane xSplit="1" ySplit="3" topLeftCell="N27" activePane="bottomRight" state="frozen"/>
      <selection pane="topRight"/>
      <selection pane="bottomLeft"/>
      <selection pane="bottomRight" activeCell="X25" sqref="X25"/>
    </sheetView>
  </sheetViews>
  <sheetFormatPr defaultColWidth="9" defaultRowHeight="12" x14ac:dyDescent="0.15"/>
  <cols>
    <col min="1" max="1" width="28.6640625" style="1" customWidth="1"/>
    <col min="2" max="2" width="8.6640625" style="1" hidden="1" customWidth="1"/>
    <col min="3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8" t="s">
        <v>94</v>
      </c>
      <c r="K1" s="29" t="str">
        <f>財政指標!$L$1</f>
        <v>足利市</v>
      </c>
      <c r="L1" s="66"/>
      <c r="U1" s="29" t="str">
        <f>財政指標!$L$1</f>
        <v>足利市</v>
      </c>
      <c r="V1" s="66"/>
      <c r="Z1" s="66"/>
      <c r="AA1" s="66"/>
      <c r="AB1" s="66"/>
      <c r="AC1" s="66"/>
      <c r="AD1" s="66"/>
      <c r="AE1" s="114" t="str">
        <f>財政指標!$L$1</f>
        <v>足利市</v>
      </c>
      <c r="AF1" s="115"/>
    </row>
    <row r="2" spans="1:32" ht="15" customHeight="1" x14ac:dyDescent="0.15">
      <c r="K2" s="1"/>
      <c r="L2" s="116" t="s">
        <v>169</v>
      </c>
      <c r="V2" s="116" t="s">
        <v>169</v>
      </c>
      <c r="Z2" s="91"/>
      <c r="AA2" s="91"/>
      <c r="AB2" s="91"/>
      <c r="AC2" s="91"/>
      <c r="AD2" s="91"/>
      <c r="AE2" s="116"/>
      <c r="AF2" s="116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173</v>
      </c>
      <c r="N3" s="2" t="s">
        <v>180</v>
      </c>
      <c r="O3" s="2" t="s">
        <v>183</v>
      </c>
      <c r="P3" s="2" t="s">
        <v>184</v>
      </c>
      <c r="Q3" s="2" t="s">
        <v>185</v>
      </c>
      <c r="R3" s="2" t="s">
        <v>190</v>
      </c>
      <c r="S3" s="2" t="s">
        <v>193</v>
      </c>
      <c r="T3" s="2" t="s">
        <v>194</v>
      </c>
      <c r="U3" s="2" t="s">
        <v>202</v>
      </c>
      <c r="V3" s="2" t="s">
        <v>205</v>
      </c>
      <c r="W3" s="2" t="s">
        <v>207</v>
      </c>
      <c r="X3" s="2" t="s">
        <v>209</v>
      </c>
      <c r="Y3" s="2" t="s">
        <v>213</v>
      </c>
      <c r="Z3" s="2" t="s">
        <v>216</v>
      </c>
      <c r="AA3" s="2" t="s">
        <v>217</v>
      </c>
      <c r="AB3" s="2" t="s">
        <v>219</v>
      </c>
      <c r="AC3" s="2" t="s">
        <v>229</v>
      </c>
      <c r="AD3" s="2" t="s">
        <v>232</v>
      </c>
      <c r="AE3" s="2" t="str">
        <f>財政指標!AF3</f>
        <v>１８(H30)</v>
      </c>
      <c r="AF3" s="2" t="str">
        <f>財政指標!AG3</f>
        <v>１９(R１)</v>
      </c>
    </row>
    <row r="4" spans="1:32" ht="15" customHeight="1" x14ac:dyDescent="0.15">
      <c r="A4" s="3" t="s">
        <v>114</v>
      </c>
      <c r="B4" s="15">
        <v>18944171</v>
      </c>
      <c r="C4" s="15">
        <v>19902732</v>
      </c>
      <c r="D4" s="15">
        <v>20805789</v>
      </c>
      <c r="E4" s="15">
        <v>21642547</v>
      </c>
      <c r="F4" s="15">
        <v>21911987</v>
      </c>
      <c r="G4" s="15">
        <v>21009740</v>
      </c>
      <c r="H4" s="15">
        <v>21693934</v>
      </c>
      <c r="I4" s="15">
        <v>21864325</v>
      </c>
      <c r="J4" s="8">
        <v>22503894</v>
      </c>
      <c r="K4" s="9">
        <v>21668341</v>
      </c>
      <c r="L4" s="9">
        <v>21705852</v>
      </c>
      <c r="M4" s="9">
        <v>20917070</v>
      </c>
      <c r="N4" s="9">
        <v>20864035</v>
      </c>
      <c r="O4" s="9">
        <v>20585217</v>
      </c>
      <c r="P4" s="9">
        <v>19549233</v>
      </c>
      <c r="Q4" s="9">
        <v>19253974</v>
      </c>
      <c r="R4" s="9">
        <v>19775735</v>
      </c>
      <c r="S4" s="9">
        <v>19841714</v>
      </c>
      <c r="T4" s="9">
        <v>21367074</v>
      </c>
      <c r="U4" s="9">
        <v>21259358</v>
      </c>
      <c r="V4" s="9">
        <v>20272548</v>
      </c>
      <c r="W4" s="9">
        <v>19686597</v>
      </c>
      <c r="X4" s="9">
        <v>19649903</v>
      </c>
      <c r="Y4" s="9">
        <v>19299294</v>
      </c>
      <c r="Z4" s="92">
        <v>19294243</v>
      </c>
      <c r="AA4" s="92">
        <v>19623447</v>
      </c>
      <c r="AB4" s="92">
        <v>19393417</v>
      </c>
      <c r="AC4" s="92">
        <v>19450887</v>
      </c>
      <c r="AD4" s="92">
        <v>19875253</v>
      </c>
      <c r="AE4" s="92">
        <v>19728213</v>
      </c>
      <c r="AF4" s="92">
        <v>19962551</v>
      </c>
    </row>
    <row r="5" spans="1:32" ht="15" customHeight="1" x14ac:dyDescent="0.15">
      <c r="A5" s="3" t="s">
        <v>115</v>
      </c>
      <c r="B5" s="15">
        <v>1048895</v>
      </c>
      <c r="C5" s="15">
        <v>1159941</v>
      </c>
      <c r="D5" s="15">
        <v>1173924</v>
      </c>
      <c r="E5" s="15">
        <v>1245644</v>
      </c>
      <c r="F5" s="15">
        <v>1353595</v>
      </c>
      <c r="G5" s="15">
        <v>1370274</v>
      </c>
      <c r="H5" s="15">
        <v>1410959</v>
      </c>
      <c r="I5" s="15">
        <v>1442533</v>
      </c>
      <c r="J5" s="8">
        <v>852648</v>
      </c>
      <c r="K5" s="9">
        <v>562777</v>
      </c>
      <c r="L5" s="9">
        <v>575819</v>
      </c>
      <c r="M5" s="9">
        <v>587524</v>
      </c>
      <c r="N5" s="9">
        <v>556723</v>
      </c>
      <c r="O5" s="9">
        <v>564341</v>
      </c>
      <c r="P5" s="9">
        <v>596843</v>
      </c>
      <c r="Q5" s="9">
        <v>908414</v>
      </c>
      <c r="R5" s="9">
        <v>1203350</v>
      </c>
      <c r="S5" s="9">
        <v>1769516</v>
      </c>
      <c r="T5" s="9">
        <v>621133</v>
      </c>
      <c r="U5" s="9">
        <v>598376</v>
      </c>
      <c r="V5" s="9">
        <v>564889</v>
      </c>
      <c r="W5" s="9">
        <v>549663</v>
      </c>
      <c r="X5" s="9">
        <v>536914</v>
      </c>
      <c r="Y5" s="9">
        <v>504557</v>
      </c>
      <c r="Z5" s="92">
        <v>481319</v>
      </c>
      <c r="AA5" s="92">
        <v>459959</v>
      </c>
      <c r="AB5" s="92">
        <v>480914</v>
      </c>
      <c r="AC5" s="92">
        <v>476530</v>
      </c>
      <c r="AD5" s="92">
        <v>475971</v>
      </c>
      <c r="AE5" s="92">
        <v>480993</v>
      </c>
      <c r="AF5" s="92">
        <v>485921</v>
      </c>
    </row>
    <row r="6" spans="1:32" ht="15" customHeight="1" x14ac:dyDescent="0.15">
      <c r="A6" s="3" t="s">
        <v>186</v>
      </c>
      <c r="B6" s="15">
        <v>325435</v>
      </c>
      <c r="C6" s="15">
        <v>718138</v>
      </c>
      <c r="D6" s="15">
        <v>793544</v>
      </c>
      <c r="E6" s="15">
        <v>563696</v>
      </c>
      <c r="F6" s="15">
        <v>586145</v>
      </c>
      <c r="G6" s="15">
        <v>750120</v>
      </c>
      <c r="H6" s="15">
        <v>525163</v>
      </c>
      <c r="I6" s="15">
        <v>292268</v>
      </c>
      <c r="J6" s="8">
        <v>231091</v>
      </c>
      <c r="K6" s="9">
        <v>183189</v>
      </c>
      <c r="L6" s="9">
        <v>170275</v>
      </c>
      <c r="M6" s="9">
        <v>715363</v>
      </c>
      <c r="N6" s="9">
        <v>721373</v>
      </c>
      <c r="O6" s="9">
        <v>227384</v>
      </c>
      <c r="P6" s="9">
        <v>155300</v>
      </c>
      <c r="Q6" s="9">
        <v>152381</v>
      </c>
      <c r="R6" s="9">
        <v>88393</v>
      </c>
      <c r="S6" s="9">
        <v>61004</v>
      </c>
      <c r="T6" s="9">
        <v>82026</v>
      </c>
      <c r="U6" s="9">
        <v>82228</v>
      </c>
      <c r="V6" s="9">
        <v>65628</v>
      </c>
      <c r="W6" s="9">
        <v>55178</v>
      </c>
      <c r="X6" s="9">
        <v>42364</v>
      </c>
      <c r="Y6" s="9">
        <v>36832</v>
      </c>
      <c r="Z6" s="92">
        <v>33867</v>
      </c>
      <c r="AA6" s="92">
        <v>29922</v>
      </c>
      <c r="AB6" s="92">
        <v>24433</v>
      </c>
      <c r="AC6" s="92">
        <v>14131</v>
      </c>
      <c r="AD6" s="92">
        <v>26641</v>
      </c>
      <c r="AE6" s="92">
        <v>29156</v>
      </c>
      <c r="AF6" s="92">
        <v>11843</v>
      </c>
    </row>
    <row r="7" spans="1:32" ht="15" customHeight="1" x14ac:dyDescent="0.15">
      <c r="A7" s="3" t="s">
        <v>187</v>
      </c>
      <c r="B7" s="74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23877</v>
      </c>
      <c r="R7" s="9">
        <v>41778</v>
      </c>
      <c r="S7" s="9">
        <v>65661</v>
      </c>
      <c r="T7" s="9">
        <v>72788</v>
      </c>
      <c r="U7" s="9">
        <v>26188</v>
      </c>
      <c r="V7" s="9">
        <v>20140</v>
      </c>
      <c r="W7" s="9">
        <v>25038</v>
      </c>
      <c r="X7" s="9">
        <v>28173</v>
      </c>
      <c r="Y7" s="9">
        <v>32370</v>
      </c>
      <c r="Z7" s="92">
        <v>65116</v>
      </c>
      <c r="AA7" s="92">
        <v>124560</v>
      </c>
      <c r="AB7" s="92">
        <v>94798</v>
      </c>
      <c r="AC7" s="92">
        <v>54270</v>
      </c>
      <c r="AD7" s="92">
        <v>81257</v>
      </c>
      <c r="AE7" s="92">
        <v>62021</v>
      </c>
      <c r="AF7" s="92">
        <v>74244</v>
      </c>
    </row>
    <row r="8" spans="1:32" ht="15" customHeight="1" x14ac:dyDescent="0.15">
      <c r="A8" s="3" t="s">
        <v>188</v>
      </c>
      <c r="B8" s="74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27684</v>
      </c>
      <c r="R8" s="9">
        <v>61898</v>
      </c>
      <c r="S8" s="9">
        <v>48138</v>
      </c>
      <c r="T8" s="9">
        <v>42009</v>
      </c>
      <c r="U8" s="9">
        <v>15160</v>
      </c>
      <c r="V8" s="9">
        <v>11776</v>
      </c>
      <c r="W8" s="9">
        <v>9621</v>
      </c>
      <c r="X8" s="9">
        <v>7256</v>
      </c>
      <c r="Y8" s="9">
        <v>9382</v>
      </c>
      <c r="Z8" s="92">
        <v>104637</v>
      </c>
      <c r="AA8" s="92">
        <v>67929</v>
      </c>
      <c r="AB8" s="92">
        <v>81339</v>
      </c>
      <c r="AC8" s="92">
        <v>31423</v>
      </c>
      <c r="AD8" s="92">
        <v>86325</v>
      </c>
      <c r="AE8" s="92">
        <v>55956</v>
      </c>
      <c r="AF8" s="92">
        <v>51412</v>
      </c>
    </row>
    <row r="9" spans="1:32" ht="15" customHeight="1" x14ac:dyDescent="0.15">
      <c r="A9" s="3" t="s">
        <v>116</v>
      </c>
      <c r="C9" s="15"/>
      <c r="D9" s="15"/>
      <c r="E9" s="15"/>
      <c r="F9" s="15"/>
      <c r="G9" s="15"/>
      <c r="H9" s="15"/>
      <c r="I9" s="15"/>
      <c r="J9" s="8">
        <v>400229</v>
      </c>
      <c r="K9" s="9">
        <v>1725567</v>
      </c>
      <c r="L9" s="9">
        <v>1637153</v>
      </c>
      <c r="M9" s="9">
        <v>1688345</v>
      </c>
      <c r="N9" s="9">
        <v>1632773</v>
      </c>
      <c r="O9" s="9">
        <v>1414479</v>
      </c>
      <c r="P9" s="9">
        <v>1554660</v>
      </c>
      <c r="Q9" s="9">
        <v>1715700</v>
      </c>
      <c r="R9" s="9">
        <v>1584617</v>
      </c>
      <c r="S9" s="9">
        <v>1635839</v>
      </c>
      <c r="T9" s="9">
        <v>1591130</v>
      </c>
      <c r="U9" s="9">
        <v>1473597</v>
      </c>
      <c r="V9" s="9">
        <v>1561369</v>
      </c>
      <c r="W9" s="9">
        <v>1558687</v>
      </c>
      <c r="X9" s="9">
        <v>1534281</v>
      </c>
      <c r="Y9" s="9">
        <v>1519895</v>
      </c>
      <c r="Z9" s="92">
        <v>1506941</v>
      </c>
      <c r="AA9" s="92">
        <v>1827744</v>
      </c>
      <c r="AB9" s="92">
        <v>2999978</v>
      </c>
      <c r="AC9" s="92">
        <v>2651722</v>
      </c>
      <c r="AD9" s="92">
        <v>2788010</v>
      </c>
      <c r="AE9" s="92">
        <v>2882115</v>
      </c>
      <c r="AF9" s="92">
        <v>2726058</v>
      </c>
    </row>
    <row r="10" spans="1:32" ht="15" customHeight="1" x14ac:dyDescent="0.15">
      <c r="A10" s="3" t="s">
        <v>117</v>
      </c>
      <c r="B10" s="15">
        <v>66928</v>
      </c>
      <c r="C10" s="15">
        <v>97267</v>
      </c>
      <c r="D10" s="15">
        <v>122726</v>
      </c>
      <c r="E10" s="15">
        <v>135156</v>
      </c>
      <c r="F10" s="15">
        <v>131925</v>
      </c>
      <c r="G10" s="15">
        <v>122022</v>
      </c>
      <c r="H10" s="15">
        <v>121777</v>
      </c>
      <c r="I10" s="15">
        <v>120348</v>
      </c>
      <c r="J10" s="8">
        <v>111354</v>
      </c>
      <c r="K10" s="9">
        <v>115605</v>
      </c>
      <c r="L10" s="9">
        <v>110370</v>
      </c>
      <c r="M10" s="9">
        <v>92630</v>
      </c>
      <c r="N10" s="9">
        <v>102813</v>
      </c>
      <c r="O10" s="9">
        <v>117875</v>
      </c>
      <c r="P10" s="9">
        <v>106227</v>
      </c>
      <c r="Q10" s="9">
        <v>93809</v>
      </c>
      <c r="R10" s="9">
        <v>90096</v>
      </c>
      <c r="S10" s="9">
        <v>84692</v>
      </c>
      <c r="T10" s="9">
        <v>79132</v>
      </c>
      <c r="U10" s="9">
        <v>79520</v>
      </c>
      <c r="V10" s="9">
        <v>83143</v>
      </c>
      <c r="W10" s="9">
        <v>79847</v>
      </c>
      <c r="X10" s="9">
        <v>78334</v>
      </c>
      <c r="Y10" s="9">
        <v>79131</v>
      </c>
      <c r="Z10" s="92">
        <v>80063</v>
      </c>
      <c r="AA10" s="92">
        <v>67993</v>
      </c>
      <c r="AB10" s="92">
        <v>70039</v>
      </c>
      <c r="AC10" s="92">
        <v>70131</v>
      </c>
      <c r="AD10" s="92">
        <v>67155</v>
      </c>
      <c r="AE10" s="92">
        <v>61168</v>
      </c>
      <c r="AF10" s="92">
        <v>57897</v>
      </c>
    </row>
    <row r="11" spans="1:32" ht="15" customHeight="1" x14ac:dyDescent="0.15">
      <c r="A11" s="3" t="s">
        <v>118</v>
      </c>
      <c r="B11" s="15"/>
      <c r="C11" s="15"/>
      <c r="D11" s="15">
        <v>5985</v>
      </c>
      <c r="E11" s="15">
        <v>12923</v>
      </c>
      <c r="F11" s="15">
        <v>13425</v>
      </c>
      <c r="G11" s="15">
        <v>15380</v>
      </c>
      <c r="H11" s="15">
        <v>12148</v>
      </c>
      <c r="I11" s="15">
        <v>11352</v>
      </c>
      <c r="J11" s="8">
        <v>21497</v>
      </c>
      <c r="K11" s="9">
        <v>20401</v>
      </c>
      <c r="L11" s="9">
        <v>25107</v>
      </c>
      <c r="M11" s="9">
        <v>5985</v>
      </c>
      <c r="N11" s="16">
        <v>367</v>
      </c>
      <c r="O11" s="16">
        <v>553</v>
      </c>
      <c r="P11" s="16">
        <v>469</v>
      </c>
      <c r="Q11" s="16">
        <v>169</v>
      </c>
      <c r="R11" s="16">
        <v>488</v>
      </c>
      <c r="S11" s="16">
        <v>488</v>
      </c>
      <c r="T11" s="16">
        <v>428</v>
      </c>
      <c r="U11" s="16">
        <v>428</v>
      </c>
      <c r="V11" s="16">
        <v>428</v>
      </c>
      <c r="W11" s="16"/>
      <c r="X11" s="16">
        <v>428</v>
      </c>
      <c r="Y11" s="16">
        <v>0</v>
      </c>
      <c r="Z11" s="93">
        <v>1</v>
      </c>
      <c r="AA11" s="93">
        <v>2</v>
      </c>
      <c r="AB11" s="93">
        <v>3</v>
      </c>
      <c r="AC11" s="93">
        <v>0</v>
      </c>
      <c r="AD11" s="93">
        <v>0</v>
      </c>
      <c r="AE11" s="93">
        <v>0</v>
      </c>
      <c r="AF11" s="93">
        <v>0</v>
      </c>
    </row>
    <row r="12" spans="1:32" ht="15" customHeight="1" x14ac:dyDescent="0.15">
      <c r="A12" s="3" t="s">
        <v>119</v>
      </c>
      <c r="B12" s="15">
        <v>580586</v>
      </c>
      <c r="C12" s="15">
        <v>595571</v>
      </c>
      <c r="D12" s="15">
        <v>624434</v>
      </c>
      <c r="E12" s="15">
        <v>575492</v>
      </c>
      <c r="F12" s="15">
        <v>495825</v>
      </c>
      <c r="G12" s="15">
        <v>549884</v>
      </c>
      <c r="H12" s="15">
        <v>592842</v>
      </c>
      <c r="I12" s="15">
        <v>592144</v>
      </c>
      <c r="J12" s="8">
        <v>468956</v>
      </c>
      <c r="K12" s="9">
        <v>415820</v>
      </c>
      <c r="L12" s="9">
        <v>412153</v>
      </c>
      <c r="M12" s="9">
        <v>392288</v>
      </c>
      <c r="N12" s="9">
        <v>376887</v>
      </c>
      <c r="O12" s="9">
        <v>334929</v>
      </c>
      <c r="P12" s="9">
        <v>379978</v>
      </c>
      <c r="Q12" s="9">
        <v>359932</v>
      </c>
      <c r="R12" s="9">
        <v>381078</v>
      </c>
      <c r="S12" s="9">
        <v>363695</v>
      </c>
      <c r="T12" s="9">
        <v>367237</v>
      </c>
      <c r="U12" s="9">
        <v>305975</v>
      </c>
      <c r="V12" s="9">
        <v>193459</v>
      </c>
      <c r="W12" s="9">
        <v>162966</v>
      </c>
      <c r="X12" s="9">
        <v>123276</v>
      </c>
      <c r="Y12" s="9">
        <v>174149</v>
      </c>
      <c r="Z12" s="92">
        <v>146363</v>
      </c>
      <c r="AA12" s="92">
        <v>70839</v>
      </c>
      <c r="AB12" s="92">
        <v>109314</v>
      </c>
      <c r="AC12" s="92">
        <v>112762</v>
      </c>
      <c r="AD12" s="92">
        <v>131997</v>
      </c>
      <c r="AE12" s="92">
        <v>172841</v>
      </c>
      <c r="AF12" s="92">
        <v>76251</v>
      </c>
    </row>
    <row r="13" spans="1:32" ht="15" customHeight="1" x14ac:dyDescent="0.15">
      <c r="A13" s="111" t="s">
        <v>238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2">
        <v>2</v>
      </c>
      <c r="AA13" s="92">
        <v>3</v>
      </c>
      <c r="AB13" s="92">
        <v>4</v>
      </c>
      <c r="AC13" s="92">
        <v>4</v>
      </c>
      <c r="AD13" s="92">
        <v>4</v>
      </c>
      <c r="AE13" s="92">
        <v>4</v>
      </c>
      <c r="AF13" s="92">
        <v>23991</v>
      </c>
    </row>
    <row r="14" spans="1:32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513017</v>
      </c>
      <c r="M14" s="9">
        <v>650695</v>
      </c>
      <c r="N14" s="9">
        <v>659185</v>
      </c>
      <c r="O14" s="9">
        <v>648056</v>
      </c>
      <c r="P14" s="9">
        <v>647534</v>
      </c>
      <c r="Q14" s="9">
        <v>603239</v>
      </c>
      <c r="R14" s="9">
        <v>624823</v>
      </c>
      <c r="S14" s="9">
        <v>516619</v>
      </c>
      <c r="T14" s="9">
        <v>136540</v>
      </c>
      <c r="U14" s="9">
        <v>268196</v>
      </c>
      <c r="V14" s="9">
        <v>283600</v>
      </c>
      <c r="W14" s="9">
        <v>256685</v>
      </c>
      <c r="X14" s="9">
        <v>220677</v>
      </c>
      <c r="Y14" s="9">
        <v>89454</v>
      </c>
      <c r="Z14" s="92">
        <v>87823</v>
      </c>
      <c r="AA14" s="92">
        <v>85385</v>
      </c>
      <c r="AB14" s="92">
        <v>86220</v>
      </c>
      <c r="AC14" s="92">
        <v>88713</v>
      </c>
      <c r="AD14" s="92">
        <v>94308</v>
      </c>
      <c r="AE14" s="92">
        <v>107943</v>
      </c>
      <c r="AF14" s="92">
        <v>299119</v>
      </c>
    </row>
    <row r="15" spans="1:32" ht="15" customHeight="1" x14ac:dyDescent="0.15">
      <c r="A15" s="3" t="s">
        <v>122</v>
      </c>
      <c r="B15" s="15">
        <v>4975023</v>
      </c>
      <c r="C15" s="15">
        <v>4352380</v>
      </c>
      <c r="D15" s="15">
        <v>4651488</v>
      </c>
      <c r="E15" s="15">
        <v>5372832</v>
      </c>
      <c r="F15" s="15">
        <v>4947674</v>
      </c>
      <c r="G15" s="15">
        <v>5058193</v>
      </c>
      <c r="H15" s="15">
        <v>5999154</v>
      </c>
      <c r="I15" s="15">
        <v>6230983</v>
      </c>
      <c r="J15" s="8">
        <v>6485989</v>
      </c>
      <c r="K15" s="9">
        <v>7348468</v>
      </c>
      <c r="L15" s="9">
        <v>8725873</v>
      </c>
      <c r="M15" s="9">
        <v>8705203</v>
      </c>
      <c r="N15" s="9">
        <v>8663334</v>
      </c>
      <c r="O15" s="9">
        <v>8332438</v>
      </c>
      <c r="P15" s="9">
        <v>6713560</v>
      </c>
      <c r="Q15" s="9">
        <v>6740614</v>
      </c>
      <c r="R15" s="9">
        <v>6501971</v>
      </c>
      <c r="S15" s="9">
        <v>5613613</v>
      </c>
      <c r="T15" s="9">
        <v>5603851</v>
      </c>
      <c r="U15" s="9">
        <v>5689756</v>
      </c>
      <c r="V15" s="9">
        <v>6237532</v>
      </c>
      <c r="W15" s="9">
        <v>7190406</v>
      </c>
      <c r="X15" s="9">
        <v>7281985</v>
      </c>
      <c r="Y15" s="9">
        <v>7558324</v>
      </c>
      <c r="Z15" s="92">
        <v>6976833</v>
      </c>
      <c r="AA15" s="92">
        <v>6814020</v>
      </c>
      <c r="AB15" s="92">
        <v>6521901</v>
      </c>
      <c r="AC15" s="92">
        <v>6519743</v>
      </c>
      <c r="AD15" s="92">
        <v>6150898</v>
      </c>
      <c r="AE15" s="92">
        <v>5910231</v>
      </c>
      <c r="AF15" s="92">
        <v>6186366</v>
      </c>
    </row>
    <row r="16" spans="1:32" ht="15" customHeight="1" x14ac:dyDescent="0.15">
      <c r="A16" s="3" t="s">
        <v>123</v>
      </c>
      <c r="B16" s="15">
        <v>4366701</v>
      </c>
      <c r="C16" s="15">
        <v>3660931</v>
      </c>
      <c r="D16" s="15">
        <v>3950573</v>
      </c>
      <c r="E16" s="15">
        <v>4648364</v>
      </c>
      <c r="F16" s="15"/>
      <c r="G16" s="15"/>
      <c r="H16" s="15"/>
      <c r="I16" s="15"/>
      <c r="J16" s="8">
        <v>5746936</v>
      </c>
      <c r="K16" s="8">
        <v>6518582</v>
      </c>
      <c r="L16" s="8">
        <v>41503</v>
      </c>
      <c r="M16" s="8">
        <v>7796087</v>
      </c>
      <c r="N16" s="8">
        <v>7807258</v>
      </c>
      <c r="O16" s="8">
        <v>7497338</v>
      </c>
      <c r="P16" s="8">
        <v>5934386</v>
      </c>
      <c r="Q16" s="8">
        <v>6045469</v>
      </c>
      <c r="R16" s="8">
        <v>5878801</v>
      </c>
      <c r="S16" s="8">
        <v>5019449</v>
      </c>
      <c r="T16" s="8">
        <v>5021494</v>
      </c>
      <c r="U16" s="8">
        <v>5070456</v>
      </c>
      <c r="V16" s="8">
        <v>5605384</v>
      </c>
      <c r="W16" s="8">
        <v>6525935</v>
      </c>
      <c r="X16" s="8">
        <v>6499768</v>
      </c>
      <c r="Y16" s="8">
        <v>6646979</v>
      </c>
      <c r="Z16" s="8">
        <v>6281283</v>
      </c>
      <c r="AA16" s="8">
        <v>6157388</v>
      </c>
      <c r="AB16" s="8">
        <v>5796447</v>
      </c>
      <c r="AC16" s="8">
        <v>5901095</v>
      </c>
      <c r="AD16" s="8">
        <v>5568884</v>
      </c>
      <c r="AE16" s="8">
        <v>5342486</v>
      </c>
      <c r="AF16" s="8">
        <v>5409713</v>
      </c>
    </row>
    <row r="17" spans="1:32" ht="15" customHeight="1" x14ac:dyDescent="0.15">
      <c r="A17" s="3" t="s">
        <v>124</v>
      </c>
      <c r="B17" s="15">
        <v>608322</v>
      </c>
      <c r="C17" s="15">
        <v>691449</v>
      </c>
      <c r="D17" s="15">
        <v>700915</v>
      </c>
      <c r="E17" s="15">
        <v>724468</v>
      </c>
      <c r="F17" s="15"/>
      <c r="G17" s="15"/>
      <c r="H17" s="15"/>
      <c r="I17" s="15"/>
      <c r="J17" s="8">
        <v>739053</v>
      </c>
      <c r="K17" s="8">
        <v>829886</v>
      </c>
      <c r="L17" s="8">
        <v>748538</v>
      </c>
      <c r="M17" s="8">
        <v>909116</v>
      </c>
      <c r="N17" s="8">
        <v>856076</v>
      </c>
      <c r="O17" s="8">
        <v>835100</v>
      </c>
      <c r="P17" s="8">
        <v>779174</v>
      </c>
      <c r="Q17" s="8">
        <v>695145</v>
      </c>
      <c r="R17" s="8">
        <v>623170</v>
      </c>
      <c r="S17" s="8">
        <v>594164</v>
      </c>
      <c r="T17" s="8">
        <v>582357</v>
      </c>
      <c r="U17" s="8">
        <v>619300</v>
      </c>
      <c r="V17" s="8">
        <v>632148</v>
      </c>
      <c r="W17" s="8">
        <v>664471</v>
      </c>
      <c r="X17" s="8">
        <v>710542</v>
      </c>
      <c r="Y17" s="8">
        <v>729814</v>
      </c>
      <c r="Z17" s="8">
        <v>694466</v>
      </c>
      <c r="AA17" s="8">
        <v>637278</v>
      </c>
      <c r="AB17" s="8">
        <v>683245</v>
      </c>
      <c r="AC17" s="8">
        <v>618648</v>
      </c>
      <c r="AD17" s="8">
        <v>579197</v>
      </c>
      <c r="AE17" s="8">
        <v>563893</v>
      </c>
      <c r="AF17" s="8">
        <v>773234</v>
      </c>
    </row>
    <row r="18" spans="1:32" ht="15" customHeight="1" x14ac:dyDescent="0.15">
      <c r="A18" s="3" t="s">
        <v>211</v>
      </c>
      <c r="B18" s="15"/>
      <c r="C18" s="15"/>
      <c r="D18" s="15"/>
      <c r="E18" s="15"/>
      <c r="F18" s="15"/>
      <c r="G18" s="15"/>
      <c r="H18" s="15"/>
      <c r="I18" s="1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71675</v>
      </c>
      <c r="Y18" s="8">
        <v>181531</v>
      </c>
      <c r="Z18" s="8">
        <v>1084</v>
      </c>
      <c r="AA18" s="8">
        <v>19354</v>
      </c>
      <c r="AB18" s="8">
        <v>42209</v>
      </c>
      <c r="AC18" s="8">
        <v>0</v>
      </c>
      <c r="AD18" s="8">
        <v>2817</v>
      </c>
      <c r="AE18" s="8">
        <v>3852</v>
      </c>
      <c r="AF18" s="8">
        <v>3419</v>
      </c>
    </row>
    <row r="19" spans="1:32" ht="15" customHeight="1" x14ac:dyDescent="0.15">
      <c r="A19" s="3" t="s">
        <v>125</v>
      </c>
      <c r="B19" s="15">
        <v>39946</v>
      </c>
      <c r="C19" s="15">
        <v>45082</v>
      </c>
      <c r="D19" s="15">
        <v>53704</v>
      </c>
      <c r="E19" s="15">
        <v>49969</v>
      </c>
      <c r="F19" s="15">
        <v>48651</v>
      </c>
      <c r="G19" s="15">
        <v>48850</v>
      </c>
      <c r="H19" s="15">
        <v>48288</v>
      </c>
      <c r="I19" s="15">
        <v>48085</v>
      </c>
      <c r="J19" s="8">
        <v>45024</v>
      </c>
      <c r="K19" s="9">
        <v>42470</v>
      </c>
      <c r="L19" s="9">
        <v>41503</v>
      </c>
      <c r="M19" s="9">
        <v>35808</v>
      </c>
      <c r="N19" s="9">
        <v>37076</v>
      </c>
      <c r="O19" s="9">
        <v>35667</v>
      </c>
      <c r="P19" s="9">
        <v>37969</v>
      </c>
      <c r="Q19" s="9">
        <v>36970</v>
      </c>
      <c r="R19" s="9">
        <v>36318</v>
      </c>
      <c r="S19" s="9">
        <v>38920</v>
      </c>
      <c r="T19" s="9">
        <v>40738</v>
      </c>
      <c r="U19" s="9">
        <v>36487</v>
      </c>
      <c r="V19" s="9">
        <v>34940</v>
      </c>
      <c r="W19" s="9">
        <v>33037</v>
      </c>
      <c r="X19" s="9">
        <v>32640</v>
      </c>
      <c r="Y19" s="9">
        <v>32124</v>
      </c>
      <c r="Z19" s="92">
        <v>29709</v>
      </c>
      <c r="AA19" s="92">
        <v>25499</v>
      </c>
      <c r="AB19" s="92">
        <v>27107</v>
      </c>
      <c r="AC19" s="92">
        <v>26121</v>
      </c>
      <c r="AD19" s="92">
        <v>24741</v>
      </c>
      <c r="AE19" s="92">
        <v>21282</v>
      </c>
      <c r="AF19" s="92">
        <v>19634</v>
      </c>
    </row>
    <row r="20" spans="1:32" ht="15" customHeight="1" x14ac:dyDescent="0.15">
      <c r="A20" s="3" t="s">
        <v>126</v>
      </c>
      <c r="B20" s="15">
        <v>638905</v>
      </c>
      <c r="C20" s="15">
        <v>874155</v>
      </c>
      <c r="D20" s="15">
        <v>628578</v>
      </c>
      <c r="E20" s="15">
        <v>623724</v>
      </c>
      <c r="F20" s="15">
        <v>550591</v>
      </c>
      <c r="G20" s="15">
        <v>541410</v>
      </c>
      <c r="H20" s="15">
        <v>615448</v>
      </c>
      <c r="I20" s="15">
        <v>601834</v>
      </c>
      <c r="J20" s="8">
        <v>664667</v>
      </c>
      <c r="K20" s="9">
        <v>733328</v>
      </c>
      <c r="L20" s="9">
        <v>748538</v>
      </c>
      <c r="M20" s="9">
        <v>484030</v>
      </c>
      <c r="N20" s="9">
        <v>426411</v>
      </c>
      <c r="O20" s="9">
        <v>443648</v>
      </c>
      <c r="P20" s="9">
        <v>400463</v>
      </c>
      <c r="Q20" s="9">
        <v>409553</v>
      </c>
      <c r="R20" s="9">
        <v>415499</v>
      </c>
      <c r="S20" s="9">
        <v>406005</v>
      </c>
      <c r="T20" s="9">
        <v>402843</v>
      </c>
      <c r="U20" s="9">
        <v>399662</v>
      </c>
      <c r="V20" s="9">
        <v>383199</v>
      </c>
      <c r="W20" s="9">
        <v>384674</v>
      </c>
      <c r="X20" s="9">
        <v>395433</v>
      </c>
      <c r="Y20" s="9">
        <v>367078</v>
      </c>
      <c r="Z20" s="92">
        <v>324609</v>
      </c>
      <c r="AA20" s="92">
        <v>376286</v>
      </c>
      <c r="AB20" s="94">
        <v>365873</v>
      </c>
      <c r="AC20" s="94">
        <v>346408</v>
      </c>
      <c r="AD20" s="94">
        <v>355088</v>
      </c>
      <c r="AE20" s="94">
        <v>384703</v>
      </c>
      <c r="AF20" s="94">
        <v>287512</v>
      </c>
    </row>
    <row r="21" spans="1:32" ht="15" customHeight="1" x14ac:dyDescent="0.15">
      <c r="A21" s="3" t="s">
        <v>127</v>
      </c>
      <c r="B21" s="15">
        <v>1006812</v>
      </c>
      <c r="C21" s="15">
        <v>1110369</v>
      </c>
      <c r="D21" s="15">
        <v>1411100</v>
      </c>
      <c r="E21" s="15">
        <v>1370511</v>
      </c>
      <c r="F21" s="15">
        <v>1451146</v>
      </c>
      <c r="G21" s="15">
        <v>1533470</v>
      </c>
      <c r="H21" s="15">
        <v>1509719</v>
      </c>
      <c r="I21" s="15">
        <v>1489981</v>
      </c>
      <c r="J21" s="8">
        <v>1491427</v>
      </c>
      <c r="K21" s="9">
        <v>1428946</v>
      </c>
      <c r="L21" s="9">
        <v>1441659</v>
      </c>
      <c r="M21" s="9">
        <v>1385329</v>
      </c>
      <c r="N21" s="9">
        <v>1327715</v>
      </c>
      <c r="O21" s="9">
        <v>1303636</v>
      </c>
      <c r="P21" s="9">
        <v>1281394</v>
      </c>
      <c r="Q21" s="9">
        <v>1360507</v>
      </c>
      <c r="R21" s="9">
        <v>1287802</v>
      </c>
      <c r="S21" s="9">
        <v>1137043</v>
      </c>
      <c r="T21" s="9">
        <v>1144742</v>
      </c>
      <c r="U21" s="9">
        <v>1112381</v>
      </c>
      <c r="V21" s="9">
        <v>1093847</v>
      </c>
      <c r="W21" s="9">
        <v>1031246</v>
      </c>
      <c r="X21" s="9">
        <v>1099916</v>
      </c>
      <c r="Y21" s="9">
        <v>1100193</v>
      </c>
      <c r="Z21" s="92">
        <v>1045893</v>
      </c>
      <c r="AA21" s="92">
        <v>1013592</v>
      </c>
      <c r="AB21" s="92">
        <v>1021167</v>
      </c>
      <c r="AC21" s="92">
        <v>1012978</v>
      </c>
      <c r="AD21" s="92">
        <v>968930</v>
      </c>
      <c r="AE21" s="92">
        <v>929115</v>
      </c>
      <c r="AF21" s="92">
        <v>863724</v>
      </c>
    </row>
    <row r="22" spans="1:32" ht="15" customHeight="1" x14ac:dyDescent="0.15">
      <c r="A22" s="4" t="s">
        <v>128</v>
      </c>
      <c r="B22" s="15">
        <v>480772</v>
      </c>
      <c r="C22" s="15">
        <v>471505</v>
      </c>
      <c r="D22" s="15">
        <v>476852</v>
      </c>
      <c r="E22" s="15">
        <v>459110</v>
      </c>
      <c r="F22" s="15">
        <v>478240</v>
      </c>
      <c r="G22" s="15">
        <v>453899</v>
      </c>
      <c r="H22" s="15">
        <v>449498</v>
      </c>
      <c r="I22" s="15">
        <v>434908</v>
      </c>
      <c r="J22" s="8">
        <v>428321</v>
      </c>
      <c r="K22" s="11">
        <v>486882</v>
      </c>
      <c r="L22" s="11">
        <v>494682</v>
      </c>
      <c r="M22" s="11">
        <v>525246</v>
      </c>
      <c r="N22" s="11">
        <v>521093</v>
      </c>
      <c r="O22" s="11">
        <v>518275</v>
      </c>
      <c r="P22" s="11">
        <v>580505</v>
      </c>
      <c r="Q22" s="11">
        <v>553603</v>
      </c>
      <c r="R22" s="11">
        <v>553103</v>
      </c>
      <c r="S22" s="11">
        <v>573898</v>
      </c>
      <c r="T22" s="11">
        <v>619164</v>
      </c>
      <c r="U22" s="11">
        <v>912847</v>
      </c>
      <c r="V22" s="11">
        <v>782102</v>
      </c>
      <c r="W22" s="11">
        <v>653097</v>
      </c>
      <c r="X22" s="11">
        <v>659704</v>
      </c>
      <c r="Y22" s="11">
        <v>656173</v>
      </c>
      <c r="Z22" s="94">
        <v>670111</v>
      </c>
      <c r="AA22" s="94">
        <v>637996</v>
      </c>
      <c r="AB22" s="92">
        <v>649737</v>
      </c>
      <c r="AC22" s="92">
        <v>631087</v>
      </c>
      <c r="AD22" s="92">
        <v>636876</v>
      </c>
      <c r="AE22" s="92">
        <v>630240</v>
      </c>
      <c r="AF22" s="92">
        <v>633837</v>
      </c>
    </row>
    <row r="23" spans="1:32" ht="15" customHeight="1" x14ac:dyDescent="0.15">
      <c r="A23" s="3" t="s">
        <v>129</v>
      </c>
      <c r="B23" s="15">
        <v>3588292</v>
      </c>
      <c r="C23" s="15">
        <v>3508164</v>
      </c>
      <c r="D23" s="15">
        <v>3028880</v>
      </c>
      <c r="E23" s="15">
        <v>4772506</v>
      </c>
      <c r="F23" s="15">
        <v>4576680</v>
      </c>
      <c r="G23" s="15">
        <v>4350281</v>
      </c>
      <c r="H23" s="15">
        <v>3860606</v>
      </c>
      <c r="I23" s="15">
        <v>4078016</v>
      </c>
      <c r="J23" s="8">
        <v>4290857</v>
      </c>
      <c r="K23" s="9">
        <v>5895916</v>
      </c>
      <c r="L23" s="9">
        <v>6258098</v>
      </c>
      <c r="M23" s="9">
        <v>3394790</v>
      </c>
      <c r="N23" s="9">
        <v>3904723</v>
      </c>
      <c r="O23" s="9">
        <v>4326370</v>
      </c>
      <c r="P23" s="9">
        <v>4571012</v>
      </c>
      <c r="Q23" s="9">
        <v>4010107</v>
      </c>
      <c r="R23" s="9">
        <v>4242762</v>
      </c>
      <c r="S23" s="9">
        <v>4094601</v>
      </c>
      <c r="T23" s="9">
        <v>4071175</v>
      </c>
      <c r="U23" s="9">
        <v>4388603</v>
      </c>
      <c r="V23" s="9">
        <v>7227338</v>
      </c>
      <c r="W23" s="9">
        <v>6962326</v>
      </c>
      <c r="X23" s="9">
        <v>6338744</v>
      </c>
      <c r="Y23" s="9">
        <v>6016447</v>
      </c>
      <c r="Z23" s="92">
        <v>6883593</v>
      </c>
      <c r="AA23" s="92">
        <v>7511871</v>
      </c>
      <c r="AB23" s="92">
        <v>7849383</v>
      </c>
      <c r="AC23" s="92">
        <v>8091156</v>
      </c>
      <c r="AD23" s="92">
        <v>7393741</v>
      </c>
      <c r="AE23" s="92">
        <v>7161913</v>
      </c>
      <c r="AF23" s="92">
        <v>7605542</v>
      </c>
    </row>
    <row r="24" spans="1:32" ht="15" customHeight="1" x14ac:dyDescent="0.15">
      <c r="A24" s="3" t="s">
        <v>130</v>
      </c>
      <c r="B24" s="15">
        <v>1228747</v>
      </c>
      <c r="C24" s="15">
        <v>1174954</v>
      </c>
      <c r="D24" s="15">
        <v>1100320</v>
      </c>
      <c r="E24" s="15">
        <v>1273611</v>
      </c>
      <c r="F24" s="15">
        <v>1416674</v>
      </c>
      <c r="G24" s="15">
        <v>1220433</v>
      </c>
      <c r="H24" s="15">
        <v>1477845</v>
      </c>
      <c r="I24" s="15">
        <v>1826244</v>
      </c>
      <c r="J24" s="8">
        <v>1685198</v>
      </c>
      <c r="K24" s="9">
        <v>1915514</v>
      </c>
      <c r="L24" s="9">
        <v>1876350</v>
      </c>
      <c r="M24" s="9">
        <v>1839858</v>
      </c>
      <c r="N24" s="9">
        <v>1921925</v>
      </c>
      <c r="O24" s="9">
        <v>2001248</v>
      </c>
      <c r="P24" s="9">
        <v>2191423</v>
      </c>
      <c r="Q24" s="9">
        <v>2058299</v>
      </c>
      <c r="R24" s="9">
        <v>2087094</v>
      </c>
      <c r="S24" s="9">
        <v>2176877</v>
      </c>
      <c r="T24" s="9">
        <v>2492221</v>
      </c>
      <c r="U24" s="9">
        <v>2774982</v>
      </c>
      <c r="V24" s="9">
        <v>3139682</v>
      </c>
      <c r="W24" s="9">
        <v>3394125</v>
      </c>
      <c r="X24" s="9">
        <v>3702125</v>
      </c>
      <c r="Y24" s="9">
        <v>3316337</v>
      </c>
      <c r="Z24" s="92">
        <v>3276706</v>
      </c>
      <c r="AA24" s="92">
        <v>3413784</v>
      </c>
      <c r="AB24" s="92">
        <v>3374238</v>
      </c>
      <c r="AC24" s="92">
        <v>4173487</v>
      </c>
      <c r="AD24" s="92">
        <v>3733565</v>
      </c>
      <c r="AE24" s="92">
        <v>4123063</v>
      </c>
      <c r="AF24" s="92">
        <v>4732975</v>
      </c>
    </row>
    <row r="25" spans="1:32" ht="15" customHeight="1" x14ac:dyDescent="0.15">
      <c r="A25" s="3" t="s">
        <v>131</v>
      </c>
      <c r="B25" s="15">
        <v>1022159</v>
      </c>
      <c r="C25" s="15">
        <v>1110196</v>
      </c>
      <c r="D25" s="15">
        <v>1160640</v>
      </c>
      <c r="E25" s="15">
        <v>1263338</v>
      </c>
      <c r="F25" s="15">
        <v>2861299</v>
      </c>
      <c r="G25" s="15">
        <v>1118155</v>
      </c>
      <c r="H25" s="15">
        <v>578481</v>
      </c>
      <c r="I25" s="15">
        <v>347936</v>
      </c>
      <c r="J25" s="8">
        <v>301657</v>
      </c>
      <c r="K25" s="9">
        <v>519065</v>
      </c>
      <c r="L25" s="9">
        <v>304385</v>
      </c>
      <c r="M25" s="9">
        <v>284000</v>
      </c>
      <c r="N25" s="9">
        <v>180424</v>
      </c>
      <c r="O25" s="9">
        <v>483676</v>
      </c>
      <c r="P25" s="9">
        <v>1064160</v>
      </c>
      <c r="Q25" s="9">
        <v>445655</v>
      </c>
      <c r="R25" s="9">
        <v>319793</v>
      </c>
      <c r="S25" s="9">
        <v>787624</v>
      </c>
      <c r="T25" s="9">
        <v>379459</v>
      </c>
      <c r="U25" s="9">
        <v>180317</v>
      </c>
      <c r="V25" s="9">
        <v>129388</v>
      </c>
      <c r="W25" s="9">
        <v>144090</v>
      </c>
      <c r="X25" s="9">
        <v>151519</v>
      </c>
      <c r="Y25" s="9">
        <v>159842</v>
      </c>
      <c r="Z25" s="92">
        <v>180642</v>
      </c>
      <c r="AA25" s="92">
        <v>126996</v>
      </c>
      <c r="AB25" s="92">
        <v>101785</v>
      </c>
      <c r="AC25" s="92">
        <v>237289</v>
      </c>
      <c r="AD25" s="92">
        <v>349129</v>
      </c>
      <c r="AE25" s="92">
        <v>217752</v>
      </c>
      <c r="AF25" s="92">
        <v>167055</v>
      </c>
    </row>
    <row r="26" spans="1:32" ht="15" customHeight="1" x14ac:dyDescent="0.15">
      <c r="A26" s="3" t="s">
        <v>132</v>
      </c>
      <c r="B26" s="15">
        <v>65423</v>
      </c>
      <c r="C26" s="15">
        <v>67009</v>
      </c>
      <c r="D26" s="15">
        <v>60697</v>
      </c>
      <c r="E26" s="15">
        <v>31807</v>
      </c>
      <c r="F26" s="15">
        <v>21709</v>
      </c>
      <c r="G26" s="15">
        <v>26487</v>
      </c>
      <c r="H26" s="15">
        <v>13498</v>
      </c>
      <c r="I26" s="15">
        <v>13306</v>
      </c>
      <c r="J26" s="17">
        <v>32852</v>
      </c>
      <c r="K26" s="16">
        <v>22705</v>
      </c>
      <c r="L26" s="9">
        <v>45245</v>
      </c>
      <c r="M26" s="9">
        <v>26547</v>
      </c>
      <c r="N26" s="9">
        <v>30105</v>
      </c>
      <c r="O26" s="9">
        <v>33361</v>
      </c>
      <c r="P26" s="9">
        <v>6031</v>
      </c>
      <c r="Q26" s="9">
        <v>40495</v>
      </c>
      <c r="R26" s="9">
        <v>9718</v>
      </c>
      <c r="S26" s="9">
        <v>8174</v>
      </c>
      <c r="T26" s="9">
        <v>14187</v>
      </c>
      <c r="U26" s="9">
        <v>22356</v>
      </c>
      <c r="V26" s="9">
        <v>37655</v>
      </c>
      <c r="W26" s="9">
        <v>12029</v>
      </c>
      <c r="X26" s="9">
        <v>27285</v>
      </c>
      <c r="Y26" s="9">
        <v>13675</v>
      </c>
      <c r="Z26" s="92">
        <v>29297</v>
      </c>
      <c r="AA26" s="92">
        <v>10632</v>
      </c>
      <c r="AB26" s="92">
        <v>15521</v>
      </c>
      <c r="AC26" s="92">
        <v>11797</v>
      </c>
      <c r="AD26" s="92">
        <v>115062</v>
      </c>
      <c r="AE26" s="92">
        <v>14776</v>
      </c>
      <c r="AF26" s="92">
        <v>67919</v>
      </c>
    </row>
    <row r="27" spans="1:32" ht="15" customHeight="1" x14ac:dyDescent="0.15">
      <c r="A27" s="3" t="s">
        <v>133</v>
      </c>
      <c r="B27" s="15">
        <v>265681</v>
      </c>
      <c r="C27" s="15">
        <v>1123709</v>
      </c>
      <c r="D27" s="15">
        <v>881363</v>
      </c>
      <c r="E27" s="15">
        <v>1383295</v>
      </c>
      <c r="F27" s="15">
        <v>925722</v>
      </c>
      <c r="G27" s="15">
        <v>1227682</v>
      </c>
      <c r="H27" s="15">
        <v>2559198</v>
      </c>
      <c r="I27" s="15">
        <v>2264507</v>
      </c>
      <c r="J27" s="8">
        <v>2239224</v>
      </c>
      <c r="K27" s="9">
        <v>1265993</v>
      </c>
      <c r="L27" s="9">
        <v>226829</v>
      </c>
      <c r="M27" s="9">
        <v>636920</v>
      </c>
      <c r="N27" s="9">
        <v>370123</v>
      </c>
      <c r="O27" s="9">
        <v>25469</v>
      </c>
      <c r="P27" s="9">
        <v>1276081</v>
      </c>
      <c r="Q27" s="9">
        <v>917744</v>
      </c>
      <c r="R27" s="9">
        <v>436255</v>
      </c>
      <c r="S27" s="9">
        <v>2008438</v>
      </c>
      <c r="T27" s="9">
        <v>1597695</v>
      </c>
      <c r="U27" s="9">
        <v>2183487</v>
      </c>
      <c r="V27" s="9">
        <v>920457</v>
      </c>
      <c r="W27" s="9">
        <v>718551</v>
      </c>
      <c r="X27" s="9">
        <v>146908</v>
      </c>
      <c r="Y27" s="9">
        <v>940094</v>
      </c>
      <c r="Z27" s="92">
        <v>88977</v>
      </c>
      <c r="AA27" s="92">
        <v>540279</v>
      </c>
      <c r="AB27" s="92">
        <v>1430171</v>
      </c>
      <c r="AC27" s="92">
        <v>1284359</v>
      </c>
      <c r="AD27" s="92">
        <v>1207035</v>
      </c>
      <c r="AE27" s="92">
        <v>2379294</v>
      </c>
      <c r="AF27" s="92">
        <v>1867489</v>
      </c>
    </row>
    <row r="28" spans="1:32" ht="15" customHeight="1" x14ac:dyDescent="0.15">
      <c r="A28" s="3" t="s">
        <v>134</v>
      </c>
      <c r="B28" s="15">
        <v>490749</v>
      </c>
      <c r="C28" s="15">
        <v>824176</v>
      </c>
      <c r="D28" s="15">
        <v>695856</v>
      </c>
      <c r="E28" s="15">
        <v>782918</v>
      </c>
      <c r="F28" s="15">
        <v>797799</v>
      </c>
      <c r="G28" s="15">
        <v>852884</v>
      </c>
      <c r="H28" s="15">
        <v>1058381</v>
      </c>
      <c r="I28" s="15">
        <v>1131083</v>
      </c>
      <c r="J28" s="8">
        <v>1071904</v>
      </c>
      <c r="K28" s="9">
        <v>925503</v>
      </c>
      <c r="L28" s="9">
        <v>1397617</v>
      </c>
      <c r="M28" s="9">
        <v>772613</v>
      </c>
      <c r="N28" s="9">
        <v>791657</v>
      </c>
      <c r="O28" s="9">
        <v>798325</v>
      </c>
      <c r="P28" s="9">
        <v>634547</v>
      </c>
      <c r="Q28" s="9">
        <v>702522</v>
      </c>
      <c r="R28" s="9">
        <v>635111</v>
      </c>
      <c r="S28" s="9">
        <v>834268</v>
      </c>
      <c r="T28" s="9">
        <v>725277</v>
      </c>
      <c r="U28" s="9">
        <v>711857</v>
      </c>
      <c r="V28" s="9">
        <v>672793</v>
      </c>
      <c r="W28" s="9">
        <v>834052</v>
      </c>
      <c r="X28" s="9">
        <v>1185913</v>
      </c>
      <c r="Y28" s="9">
        <v>938665</v>
      </c>
      <c r="Z28" s="92">
        <v>829171</v>
      </c>
      <c r="AA28" s="92">
        <v>1028580</v>
      </c>
      <c r="AB28" s="92">
        <v>1003596</v>
      </c>
      <c r="AC28" s="92">
        <v>735312</v>
      </c>
      <c r="AD28" s="92">
        <v>867921</v>
      </c>
      <c r="AE28" s="92">
        <v>935341</v>
      </c>
      <c r="AF28" s="92">
        <v>879221</v>
      </c>
    </row>
    <row r="29" spans="1:32" ht="15" customHeight="1" x14ac:dyDescent="0.15">
      <c r="A29" s="3" t="s">
        <v>135</v>
      </c>
      <c r="B29" s="15">
        <v>2399276</v>
      </c>
      <c r="C29" s="15">
        <v>2709445</v>
      </c>
      <c r="D29" s="15">
        <v>3469107</v>
      </c>
      <c r="E29" s="15">
        <v>4174398</v>
      </c>
      <c r="F29" s="15">
        <v>4660208</v>
      </c>
      <c r="G29" s="15">
        <v>5665458</v>
      </c>
      <c r="H29" s="15">
        <v>4949503</v>
      </c>
      <c r="I29" s="15">
        <v>4900303</v>
      </c>
      <c r="J29" s="8">
        <v>4822340</v>
      </c>
      <c r="K29" s="9">
        <v>5156770</v>
      </c>
      <c r="L29" s="9">
        <v>5765692</v>
      </c>
      <c r="M29" s="9">
        <v>5137236</v>
      </c>
      <c r="N29" s="9">
        <v>5211825</v>
      </c>
      <c r="O29" s="9">
        <v>4864987</v>
      </c>
      <c r="P29" s="9">
        <v>5918944</v>
      </c>
      <c r="Q29" s="9">
        <v>4251530</v>
      </c>
      <c r="R29" s="9">
        <v>4020502</v>
      </c>
      <c r="S29" s="9">
        <v>4477336</v>
      </c>
      <c r="T29" s="9">
        <v>3850233</v>
      </c>
      <c r="U29" s="9">
        <v>4094568</v>
      </c>
      <c r="V29" s="9">
        <v>4118942</v>
      </c>
      <c r="W29" s="9">
        <v>4565047</v>
      </c>
      <c r="X29" s="9">
        <v>4407852</v>
      </c>
      <c r="Y29" s="9">
        <v>4234165</v>
      </c>
      <c r="Z29" s="92">
        <v>4210008</v>
      </c>
      <c r="AA29" s="92">
        <v>3970185</v>
      </c>
      <c r="AB29" s="92">
        <v>4012336</v>
      </c>
      <c r="AC29" s="92">
        <v>3887393</v>
      </c>
      <c r="AD29" s="92">
        <v>3984060</v>
      </c>
      <c r="AE29" s="92">
        <v>3856881</v>
      </c>
      <c r="AF29" s="92">
        <v>3887171</v>
      </c>
    </row>
    <row r="30" spans="1:32" ht="15" customHeight="1" x14ac:dyDescent="0.15">
      <c r="A30" s="3" t="s">
        <v>136</v>
      </c>
      <c r="B30" s="15">
        <v>3163359</v>
      </c>
      <c r="C30" s="15">
        <v>3055371</v>
      </c>
      <c r="D30" s="15">
        <v>4150474</v>
      </c>
      <c r="E30" s="15">
        <v>4835387</v>
      </c>
      <c r="F30" s="15">
        <v>4954080</v>
      </c>
      <c r="G30" s="15">
        <v>5249600</v>
      </c>
      <c r="H30" s="15">
        <v>4777700</v>
      </c>
      <c r="I30" s="15">
        <v>6768700</v>
      </c>
      <c r="J30" s="8">
        <v>6607200</v>
      </c>
      <c r="K30" s="9">
        <v>7155100</v>
      </c>
      <c r="L30" s="9">
        <v>4804200</v>
      </c>
      <c r="M30" s="9">
        <v>3937800</v>
      </c>
      <c r="N30" s="9">
        <v>4439400</v>
      </c>
      <c r="O30" s="9">
        <v>6103785</v>
      </c>
      <c r="P30" s="9">
        <v>7094724</v>
      </c>
      <c r="Q30" s="9">
        <v>5178700</v>
      </c>
      <c r="R30" s="9">
        <v>4280500</v>
      </c>
      <c r="S30" s="9">
        <v>3381100</v>
      </c>
      <c r="T30" s="9">
        <v>2925900</v>
      </c>
      <c r="U30" s="9">
        <v>2819000</v>
      </c>
      <c r="V30" s="9">
        <v>3409200</v>
      </c>
      <c r="W30" s="9">
        <v>2920400</v>
      </c>
      <c r="X30" s="9">
        <v>3256356</v>
      </c>
      <c r="Y30" s="9">
        <v>2187791</v>
      </c>
      <c r="Z30" s="92">
        <v>4221800</v>
      </c>
      <c r="AA30" s="92">
        <v>4059200</v>
      </c>
      <c r="AB30" s="92">
        <v>3517400</v>
      </c>
      <c r="AC30" s="92">
        <v>3074200</v>
      </c>
      <c r="AD30" s="92">
        <v>4326600</v>
      </c>
      <c r="AE30" s="92">
        <v>4260314</v>
      </c>
      <c r="AF30" s="92">
        <v>4111532</v>
      </c>
    </row>
    <row r="31" spans="1:32" ht="15" customHeight="1" x14ac:dyDescent="0.15">
      <c r="A31" s="3" t="s">
        <v>182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254600</v>
      </c>
      <c r="O31" s="9">
        <v>246600</v>
      </c>
      <c r="P31" s="9">
        <v>236800</v>
      </c>
      <c r="Q31" s="9">
        <v>231700</v>
      </c>
      <c r="R31" s="9">
        <v>160000</v>
      </c>
      <c r="S31" s="9">
        <v>188500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/>
      <c r="Z31" s="95"/>
      <c r="AA31" s="95"/>
      <c r="AB31" s="95"/>
      <c r="AC31" s="95"/>
      <c r="AD31" s="95"/>
      <c r="AE31" s="95"/>
      <c r="AF31" s="95"/>
    </row>
    <row r="32" spans="1:32" ht="15" customHeight="1" x14ac:dyDescent="0.15">
      <c r="A32" s="3" t="s">
        <v>181</v>
      </c>
      <c r="B32" s="74"/>
      <c r="C32" s="74"/>
      <c r="D32" s="74"/>
      <c r="E32" s="15"/>
      <c r="F32" s="15"/>
      <c r="G32" s="15"/>
      <c r="H32" s="15"/>
      <c r="I32" s="15"/>
      <c r="J32" s="8"/>
      <c r="K32" s="9"/>
      <c r="L32" s="9"/>
      <c r="M32" s="9"/>
      <c r="N32" s="9">
        <v>656500</v>
      </c>
      <c r="O32" s="9">
        <v>1391500</v>
      </c>
      <c r="P32" s="9">
        <v>2828900</v>
      </c>
      <c r="Q32" s="9">
        <v>2052200</v>
      </c>
      <c r="R32" s="9">
        <v>1578400</v>
      </c>
      <c r="S32" s="9">
        <v>1373400</v>
      </c>
      <c r="T32" s="9">
        <v>1240000</v>
      </c>
      <c r="U32" s="9">
        <v>1160000</v>
      </c>
      <c r="V32" s="9">
        <v>1800000</v>
      </c>
      <c r="W32" s="9">
        <v>2200000</v>
      </c>
      <c r="X32" s="9">
        <v>2614656</v>
      </c>
      <c r="Y32" s="9">
        <v>1787691</v>
      </c>
      <c r="Z32" s="92">
        <v>2500000</v>
      </c>
      <c r="AA32" s="92">
        <v>2500000</v>
      </c>
      <c r="AB32" s="92">
        <v>1915700</v>
      </c>
      <c r="AC32" s="92">
        <v>1800000</v>
      </c>
      <c r="AD32" s="92">
        <v>2076400</v>
      </c>
      <c r="AE32" s="92">
        <v>1994314</v>
      </c>
      <c r="AF32" s="92">
        <v>1737132</v>
      </c>
    </row>
    <row r="33" spans="1:32" ht="15" customHeight="1" x14ac:dyDescent="0.15">
      <c r="A33" s="3" t="s">
        <v>0</v>
      </c>
      <c r="B33" s="10">
        <f t="shared" ref="B33:K33" si="0">SUM(B4:B30)-B16-B17</f>
        <v>40331159</v>
      </c>
      <c r="C33" s="10">
        <f t="shared" si="0"/>
        <v>42900164</v>
      </c>
      <c r="D33" s="10">
        <f t="shared" si="0"/>
        <v>45295461</v>
      </c>
      <c r="E33" s="8">
        <f t="shared" si="0"/>
        <v>50568864</v>
      </c>
      <c r="F33" s="8">
        <f t="shared" si="0"/>
        <v>52183375</v>
      </c>
      <c r="G33" s="8">
        <f t="shared" si="0"/>
        <v>51164222</v>
      </c>
      <c r="H33" s="8">
        <f t="shared" si="0"/>
        <v>52254142</v>
      </c>
      <c r="I33" s="8">
        <f t="shared" si="0"/>
        <v>54458856</v>
      </c>
      <c r="J33" s="8">
        <f t="shared" si="0"/>
        <v>54756329</v>
      </c>
      <c r="K33" s="8">
        <f t="shared" si="0"/>
        <v>57588360</v>
      </c>
      <c r="L33" s="8">
        <f t="shared" ref="L33:Q33" si="1">SUM(L4:L30)-L16-L17</f>
        <v>57280417</v>
      </c>
      <c r="M33" s="8">
        <f t="shared" si="1"/>
        <v>52215280</v>
      </c>
      <c r="N33" s="8">
        <f t="shared" si="1"/>
        <v>52739967</v>
      </c>
      <c r="O33" s="8">
        <f t="shared" si="1"/>
        <v>53163719</v>
      </c>
      <c r="P33" s="8">
        <f t="shared" si="1"/>
        <v>54761057</v>
      </c>
      <c r="Q33" s="8">
        <f t="shared" si="1"/>
        <v>49845479</v>
      </c>
      <c r="R33" s="8">
        <f t="shared" ref="R33:W33" si="2">SUM(R4:R30)-R16-R17</f>
        <v>48678685</v>
      </c>
      <c r="S33" s="8">
        <f t="shared" si="2"/>
        <v>49925264</v>
      </c>
      <c r="T33" s="8">
        <f t="shared" si="2"/>
        <v>48226983</v>
      </c>
      <c r="U33" s="8">
        <f t="shared" si="2"/>
        <v>49435330</v>
      </c>
      <c r="V33" s="8">
        <f t="shared" si="2"/>
        <v>51244056</v>
      </c>
      <c r="W33" s="8">
        <f t="shared" si="2"/>
        <v>51227363</v>
      </c>
      <c r="X33" s="8">
        <f>SUM(X4:X30)-X16-X17-X18</f>
        <v>50907987</v>
      </c>
      <c r="Y33" s="8">
        <f>SUM(Y4:Y30)-Y16-Y17-Y18</f>
        <v>49265973</v>
      </c>
      <c r="Z33" s="8">
        <f t="shared" ref="Z33:AA33" si="3">SUM(Z4:Z30)-Z16-Z17-Z18</f>
        <v>50567724</v>
      </c>
      <c r="AA33" s="8">
        <f t="shared" si="3"/>
        <v>51886703</v>
      </c>
      <c r="AB33" s="8">
        <f>SUM(AB4:AB30)-AB16-AB17-AB18</f>
        <v>53230674</v>
      </c>
      <c r="AC33" s="8">
        <f>SUM(AC4:AC30)-AC16-AC17-AC18</f>
        <v>52981903</v>
      </c>
      <c r="AD33" s="8">
        <f>SUM(AD4:AD30)-AD16-AD17-AD18</f>
        <v>53740567</v>
      </c>
      <c r="AE33" s="8">
        <f>SUM(AE4:AE30)-AE16-AE17-AE18</f>
        <v>54405315</v>
      </c>
      <c r="AF33" s="8">
        <f>SUM(AF4:AF30)-AF16-AF17-AF18</f>
        <v>55079264</v>
      </c>
    </row>
    <row r="34" spans="1:32" ht="15" customHeight="1" x14ac:dyDescent="0.15">
      <c r="A34" s="3" t="s">
        <v>1</v>
      </c>
      <c r="B34" s="15">
        <f t="shared" ref="B34:L34" si="4">+B4+B5+B6+B9+B10+B11+B12+B13+B14+B15+B19</f>
        <v>25980984</v>
      </c>
      <c r="C34" s="15">
        <f t="shared" si="4"/>
        <v>26871111</v>
      </c>
      <c r="D34" s="15">
        <f t="shared" si="4"/>
        <v>28231594</v>
      </c>
      <c r="E34" s="15">
        <f t="shared" si="4"/>
        <v>29598259</v>
      </c>
      <c r="F34" s="15">
        <f t="shared" si="4"/>
        <v>29489227</v>
      </c>
      <c r="G34" s="15">
        <f t="shared" si="4"/>
        <v>28924463</v>
      </c>
      <c r="H34" s="15">
        <f t="shared" si="4"/>
        <v>30404265</v>
      </c>
      <c r="I34" s="15">
        <f t="shared" si="4"/>
        <v>30602038</v>
      </c>
      <c r="J34" s="12">
        <f t="shared" si="4"/>
        <v>31120682</v>
      </c>
      <c r="K34" s="12">
        <f t="shared" si="4"/>
        <v>32082638</v>
      </c>
      <c r="L34" s="12">
        <f t="shared" si="4"/>
        <v>33917122</v>
      </c>
      <c r="M34" s="12">
        <f>+M4+M5+M6+M9+M10+M11+M12+M13+M14+M15+M19</f>
        <v>33790911</v>
      </c>
      <c r="N34" s="12">
        <f>+N4+N5+N6+N9+N10+N11+N12+N13+N14+N15+N19</f>
        <v>33614566</v>
      </c>
      <c r="O34" s="12">
        <f>+O4+O5+O6+O9+O10+O11+O12+O13+O14+O15+O19</f>
        <v>32260939</v>
      </c>
      <c r="P34" s="12">
        <f>+P4+P5+P6+P9+P10+P11+P12+P13+P14+P15+P19</f>
        <v>29741773</v>
      </c>
      <c r="Q34" s="12">
        <f t="shared" ref="Q34:V34" si="5">SUM(Q4:Q15)+Q19</f>
        <v>29916764</v>
      </c>
      <c r="R34" s="12">
        <f t="shared" si="5"/>
        <v>30390546</v>
      </c>
      <c r="S34" s="12">
        <f t="shared" si="5"/>
        <v>30039900</v>
      </c>
      <c r="T34" s="12">
        <f t="shared" si="5"/>
        <v>30004087</v>
      </c>
      <c r="U34" s="12">
        <f t="shared" si="5"/>
        <v>29835270</v>
      </c>
      <c r="V34" s="12">
        <f t="shared" si="5"/>
        <v>29329453</v>
      </c>
      <c r="W34" s="12">
        <f>SUM(W4:W15)+W19</f>
        <v>29607726</v>
      </c>
      <c r="X34" s="12">
        <f>SUM(X4:X15)+X19</f>
        <v>29536232</v>
      </c>
      <c r="Y34" s="12">
        <f>SUM(Y4:Y15)+Y19</f>
        <v>29335513</v>
      </c>
      <c r="Z34" s="96">
        <f t="shared" ref="Z34:AA34" si="6">SUM(Z4:Z15)+Z19</f>
        <v>28806917</v>
      </c>
      <c r="AA34" s="96">
        <f t="shared" si="6"/>
        <v>29197302</v>
      </c>
      <c r="AB34" s="96">
        <f>SUM(AB4:AB15)+AB19</f>
        <v>29889467</v>
      </c>
      <c r="AC34" s="96">
        <f>SUM(AC4:AC15)+AC19</f>
        <v>29496437</v>
      </c>
      <c r="AD34" s="96">
        <f>SUM(AD4:AD15)+AD19</f>
        <v>29802560</v>
      </c>
      <c r="AE34" s="96">
        <f>SUM(AE4:AE15)+AE19</f>
        <v>29511923</v>
      </c>
      <c r="AF34" s="96">
        <f>SUM(AF4:AF15)+AF19</f>
        <v>29975287</v>
      </c>
    </row>
    <row r="35" spans="1:32" ht="15" customHeight="1" x14ac:dyDescent="0.15">
      <c r="A35" s="3" t="s">
        <v>171</v>
      </c>
      <c r="B35" s="15">
        <f t="shared" ref="B35:I35" si="7">SUM(B20:B30)</f>
        <v>14350175</v>
      </c>
      <c r="C35" s="15">
        <f t="shared" si="7"/>
        <v>16029053</v>
      </c>
      <c r="D35" s="15">
        <f t="shared" si="7"/>
        <v>17063867</v>
      </c>
      <c r="E35" s="15">
        <f t="shared" si="7"/>
        <v>20970605</v>
      </c>
      <c r="F35" s="15">
        <f t="shared" si="7"/>
        <v>22694148</v>
      </c>
      <c r="G35" s="15">
        <f t="shared" si="7"/>
        <v>22239759</v>
      </c>
      <c r="H35" s="15">
        <f t="shared" si="7"/>
        <v>21849877</v>
      </c>
      <c r="I35" s="15">
        <f t="shared" si="7"/>
        <v>23856818</v>
      </c>
      <c r="J35" s="12">
        <f t="shared" ref="J35:O35" si="8">SUM(J20:J30)</f>
        <v>23635647</v>
      </c>
      <c r="K35" s="12">
        <f t="shared" si="8"/>
        <v>25505722</v>
      </c>
      <c r="L35" s="12">
        <f t="shared" si="8"/>
        <v>23363295</v>
      </c>
      <c r="M35" s="12">
        <f t="shared" si="8"/>
        <v>18424369</v>
      </c>
      <c r="N35" s="12">
        <f t="shared" si="8"/>
        <v>19125401</v>
      </c>
      <c r="O35" s="12">
        <f t="shared" si="8"/>
        <v>20902780</v>
      </c>
      <c r="P35" s="12">
        <f t="shared" ref="P35:U35" si="9">SUM(P20:P30)</f>
        <v>25019284</v>
      </c>
      <c r="Q35" s="12">
        <f t="shared" si="9"/>
        <v>19928715</v>
      </c>
      <c r="R35" s="12">
        <f t="shared" si="9"/>
        <v>18288139</v>
      </c>
      <c r="S35" s="12">
        <f t="shared" si="9"/>
        <v>19885364</v>
      </c>
      <c r="T35" s="12">
        <f t="shared" si="9"/>
        <v>18222896</v>
      </c>
      <c r="U35" s="12">
        <f t="shared" si="9"/>
        <v>19600060</v>
      </c>
      <c r="V35" s="12">
        <f>SUM(V20:V30)</f>
        <v>21914603</v>
      </c>
      <c r="W35" s="12">
        <f>SUM(W20:W30)</f>
        <v>21619637</v>
      </c>
      <c r="X35" s="12">
        <f>SUM(X20:X30)</f>
        <v>21371755</v>
      </c>
      <c r="Y35" s="12">
        <f>SUM(Y20:Y30)</f>
        <v>19930460</v>
      </c>
      <c r="Z35" s="96">
        <f t="shared" ref="Z35:AA35" si="10">SUM(Z20:Z30)</f>
        <v>21760807</v>
      </c>
      <c r="AA35" s="96">
        <f t="shared" si="10"/>
        <v>22689401</v>
      </c>
      <c r="AB35" s="96">
        <f>SUM(AB22:AB30)</f>
        <v>21954167</v>
      </c>
      <c r="AC35" s="96">
        <f>SUM(AC22:AC30)</f>
        <v>22126080</v>
      </c>
      <c r="AD35" s="96">
        <f>SUM(AD22:AD30)</f>
        <v>22613989</v>
      </c>
      <c r="AE35" s="96">
        <f>SUM(AE22:AE30)</f>
        <v>23579574</v>
      </c>
      <c r="AF35" s="96">
        <f>SUM(AF22:AF30)</f>
        <v>23952741</v>
      </c>
    </row>
    <row r="36" spans="1:32" ht="15" customHeight="1" x14ac:dyDescent="0.15">
      <c r="A36" s="3" t="s">
        <v>12</v>
      </c>
      <c r="B36" s="15">
        <f t="shared" ref="B36:L36" si="11">+B4+B20+B21+B22+B25+B26+B27+B28+B29</f>
        <v>25313948</v>
      </c>
      <c r="C36" s="15">
        <f t="shared" si="11"/>
        <v>28193296</v>
      </c>
      <c r="D36" s="15">
        <f t="shared" si="11"/>
        <v>29589982</v>
      </c>
      <c r="E36" s="15">
        <f t="shared" si="11"/>
        <v>31731648</v>
      </c>
      <c r="F36" s="15">
        <f t="shared" si="11"/>
        <v>33658701</v>
      </c>
      <c r="G36" s="15">
        <f t="shared" si="11"/>
        <v>32429185</v>
      </c>
      <c r="H36" s="15">
        <f t="shared" si="11"/>
        <v>33427660</v>
      </c>
      <c r="I36" s="15">
        <f t="shared" si="11"/>
        <v>33048183</v>
      </c>
      <c r="J36" s="12">
        <f t="shared" si="11"/>
        <v>33556286</v>
      </c>
      <c r="K36" s="12">
        <f t="shared" si="11"/>
        <v>32207533</v>
      </c>
      <c r="L36" s="12">
        <f t="shared" si="11"/>
        <v>32130499</v>
      </c>
      <c r="M36" s="12">
        <f t="shared" ref="M36:R36" si="12">+M4+M20+M21+M22+M25+M26+M27+M28+M29</f>
        <v>30168991</v>
      </c>
      <c r="N36" s="12">
        <f t="shared" si="12"/>
        <v>29723388</v>
      </c>
      <c r="O36" s="12">
        <f t="shared" si="12"/>
        <v>29056594</v>
      </c>
      <c r="P36" s="12">
        <f t="shared" si="12"/>
        <v>30711358</v>
      </c>
      <c r="Q36" s="12">
        <f t="shared" si="12"/>
        <v>27935583</v>
      </c>
      <c r="R36" s="12">
        <f t="shared" si="12"/>
        <v>27453518</v>
      </c>
      <c r="S36" s="12">
        <f t="shared" ref="S36:X36" si="13">+S4+S20+S21+S22+S25+S26+S27+S28+S29</f>
        <v>30074500</v>
      </c>
      <c r="T36" s="12">
        <f t="shared" si="13"/>
        <v>30100674</v>
      </c>
      <c r="U36" s="12">
        <f t="shared" si="13"/>
        <v>30876833</v>
      </c>
      <c r="V36" s="12">
        <f t="shared" si="13"/>
        <v>28410931</v>
      </c>
      <c r="W36" s="12">
        <f t="shared" si="13"/>
        <v>28029383</v>
      </c>
      <c r="X36" s="12">
        <f t="shared" si="13"/>
        <v>27724433</v>
      </c>
      <c r="Y36" s="12">
        <f>+Y4+Y20+Y21+Y22+Y25+Y26+Y27+Y28+Y29</f>
        <v>27709179</v>
      </c>
      <c r="Z36" s="96">
        <f t="shared" ref="Z36:AB36" si="14">+Z4+Z20+Z21+Z22+Z25+Z26+Z27+Z28+Z29</f>
        <v>26672951</v>
      </c>
      <c r="AA36" s="96">
        <f t="shared" si="14"/>
        <v>27327993</v>
      </c>
      <c r="AB36" s="96">
        <f t="shared" si="14"/>
        <v>27993603</v>
      </c>
      <c r="AC36" s="96">
        <f t="shared" ref="AC36:AD36" si="15">+AC4+AC20+AC21+AC22+AC25+AC26+AC27+AC28+AC29</f>
        <v>27597510</v>
      </c>
      <c r="AD36" s="96">
        <f t="shared" si="15"/>
        <v>28359354</v>
      </c>
      <c r="AE36" s="96">
        <f t="shared" ref="AE36:AF36" si="16">+AE4+AE20+AE21+AE22+AE25+AE26+AE27+AE28+AE29</f>
        <v>29076315</v>
      </c>
      <c r="AF36" s="96">
        <f t="shared" si="16"/>
        <v>28616479</v>
      </c>
    </row>
    <row r="37" spans="1:32" ht="15" customHeight="1" x14ac:dyDescent="0.15">
      <c r="A37" s="3" t="s">
        <v>11</v>
      </c>
      <c r="B37" s="12">
        <f t="shared" ref="B37:K37" si="17">SUM(B5:B19)-B16-B17+B23+B24+B30</f>
        <v>15017211</v>
      </c>
      <c r="C37" s="12">
        <f t="shared" si="17"/>
        <v>14706868</v>
      </c>
      <c r="D37" s="12">
        <f t="shared" si="17"/>
        <v>15705479</v>
      </c>
      <c r="E37" s="12">
        <f t="shared" si="17"/>
        <v>18837216</v>
      </c>
      <c r="F37" s="12">
        <f t="shared" si="17"/>
        <v>18524674</v>
      </c>
      <c r="G37" s="12">
        <f t="shared" si="17"/>
        <v>18735037</v>
      </c>
      <c r="H37" s="12">
        <f t="shared" si="17"/>
        <v>18826482</v>
      </c>
      <c r="I37" s="12">
        <f t="shared" si="17"/>
        <v>21410673</v>
      </c>
      <c r="J37" s="12">
        <f t="shared" si="17"/>
        <v>21200043</v>
      </c>
      <c r="K37" s="12">
        <f t="shared" si="17"/>
        <v>25380827</v>
      </c>
      <c r="L37" s="12">
        <f t="shared" ref="L37:Q37" si="18">SUM(L5:L19)-L16-L17+L23+L24+L30</f>
        <v>25149918</v>
      </c>
      <c r="M37" s="12">
        <f t="shared" si="18"/>
        <v>22046289</v>
      </c>
      <c r="N37" s="12">
        <f t="shared" si="18"/>
        <v>23016579</v>
      </c>
      <c r="O37" s="12">
        <f t="shared" si="18"/>
        <v>24107125</v>
      </c>
      <c r="P37" s="12">
        <f t="shared" si="18"/>
        <v>24049699</v>
      </c>
      <c r="Q37" s="12">
        <f t="shared" si="18"/>
        <v>21909896</v>
      </c>
      <c r="R37" s="12">
        <f t="shared" ref="R37:X37" si="19">SUM(R5:R19)-R16-R17+R23+R24+R30</f>
        <v>21225167</v>
      </c>
      <c r="S37" s="12">
        <f t="shared" si="19"/>
        <v>19850764</v>
      </c>
      <c r="T37" s="12">
        <f t="shared" si="19"/>
        <v>18126309</v>
      </c>
      <c r="U37" s="12">
        <f t="shared" si="19"/>
        <v>18558497</v>
      </c>
      <c r="V37" s="12">
        <f t="shared" si="19"/>
        <v>22833125</v>
      </c>
      <c r="W37" s="12">
        <f t="shared" si="19"/>
        <v>23197980</v>
      </c>
      <c r="X37" s="12">
        <f t="shared" si="19"/>
        <v>23255229</v>
      </c>
      <c r="Y37" s="12">
        <f>SUM(Y5:Y19)-Y16-Y17+Y23+Y24+Y30</f>
        <v>21738325</v>
      </c>
      <c r="Z37" s="96">
        <f t="shared" ref="Z37:AB37" si="20">SUM(Z5:Z19)-Z16-Z17+Z23+Z24+Z30</f>
        <v>23895857</v>
      </c>
      <c r="AA37" s="96">
        <f t="shared" si="20"/>
        <v>24578064</v>
      </c>
      <c r="AB37" s="96">
        <f t="shared" si="20"/>
        <v>25279280</v>
      </c>
      <c r="AC37" s="96">
        <f t="shared" ref="AC37:AD37" si="21">SUM(AC5:AC19)-AC16-AC17+AC23+AC24+AC30</f>
        <v>25384393</v>
      </c>
      <c r="AD37" s="96">
        <f t="shared" si="21"/>
        <v>25384030</v>
      </c>
      <c r="AE37" s="96">
        <f t="shared" ref="AE37:AF37" si="22">SUM(AE5:AE19)-AE16-AE17+AE23+AE24+AE30</f>
        <v>25332852</v>
      </c>
      <c r="AF37" s="96">
        <f t="shared" si="22"/>
        <v>26466204</v>
      </c>
    </row>
    <row r="38" spans="1:32" ht="15" customHeight="1" x14ac:dyDescent="0.1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97"/>
      <c r="AA38" s="97"/>
      <c r="AB38" s="97"/>
      <c r="AC38" s="97"/>
      <c r="AD38" s="97"/>
      <c r="AE38" s="97"/>
      <c r="AF38" s="97"/>
    </row>
    <row r="39" spans="1:32" ht="15" customHeight="1" x14ac:dyDescent="0.2">
      <c r="A39" s="28" t="s">
        <v>95</v>
      </c>
      <c r="L39" s="29" t="str">
        <f>財政指標!$L$1</f>
        <v>足利市</v>
      </c>
      <c r="M39" s="70"/>
      <c r="P39" s="70"/>
      <c r="Q39" s="70"/>
      <c r="R39" s="70"/>
      <c r="S39" s="70"/>
      <c r="T39" s="70"/>
      <c r="U39" s="70"/>
      <c r="V39" s="70" t="str">
        <f>財政指標!$L$1</f>
        <v>足利市</v>
      </c>
      <c r="W39" s="70"/>
      <c r="X39" s="70"/>
      <c r="Z39" s="70"/>
      <c r="AA39" s="70"/>
      <c r="AB39" s="70"/>
      <c r="AC39" s="70"/>
      <c r="AD39" s="70"/>
      <c r="AE39" s="70"/>
      <c r="AF39" s="70" t="str">
        <f>財政指標!$L$1</f>
        <v>足利市</v>
      </c>
    </row>
    <row r="40" spans="1:32" ht="15" customHeight="1" x14ac:dyDescent="0.15">
      <c r="N40" s="66"/>
      <c r="O40" s="66"/>
    </row>
    <row r="41" spans="1:32" ht="15" customHeight="1" x14ac:dyDescent="0.15">
      <c r="A41" s="2"/>
      <c r="B41" s="2" t="s">
        <v>10</v>
      </c>
      <c r="C41" s="2" t="s">
        <v>9</v>
      </c>
      <c r="D41" s="2" t="s">
        <v>8</v>
      </c>
      <c r="E41" s="2" t="s">
        <v>7</v>
      </c>
      <c r="F41" s="2" t="s">
        <v>6</v>
      </c>
      <c r="G41" s="2" t="s">
        <v>5</v>
      </c>
      <c r="H41" s="2" t="s">
        <v>4</v>
      </c>
      <c r="I41" s="2" t="s">
        <v>3</v>
      </c>
      <c r="J41" s="5" t="s">
        <v>165</v>
      </c>
      <c r="K41" s="5" t="s">
        <v>166</v>
      </c>
      <c r="L41" s="2" t="s">
        <v>168</v>
      </c>
      <c r="M41" s="2" t="s">
        <v>173</v>
      </c>
      <c r="N41" s="2" t="s">
        <v>180</v>
      </c>
      <c r="O41" s="2" t="s">
        <v>183</v>
      </c>
      <c r="P41" s="2" t="s">
        <v>184</v>
      </c>
      <c r="Q41" s="2" t="s">
        <v>185</v>
      </c>
      <c r="R41" s="2" t="s">
        <v>190</v>
      </c>
      <c r="S41" s="2" t="s">
        <v>193</v>
      </c>
      <c r="T41" s="2" t="s">
        <v>194</v>
      </c>
      <c r="U41" s="2" t="s">
        <v>202</v>
      </c>
      <c r="V41" s="2" t="s">
        <v>205</v>
      </c>
      <c r="W41" s="2" t="s">
        <v>207</v>
      </c>
      <c r="X41" s="2" t="s">
        <v>209</v>
      </c>
      <c r="Y41" s="2" t="s">
        <v>213</v>
      </c>
      <c r="Z41" s="2" t="s">
        <v>216</v>
      </c>
      <c r="AA41" s="2" t="s">
        <v>217</v>
      </c>
      <c r="AB41" s="2" t="s">
        <v>219</v>
      </c>
      <c r="AC41" s="2" t="s">
        <v>229</v>
      </c>
      <c r="AD41" s="2" t="s">
        <v>232</v>
      </c>
      <c r="AE41" s="2" t="str">
        <f>AE3</f>
        <v>１８(H30)</v>
      </c>
      <c r="AF41" s="2" t="str">
        <f>AF3</f>
        <v>１９(R１)</v>
      </c>
    </row>
    <row r="42" spans="1:32" ht="15" customHeight="1" x14ac:dyDescent="0.15">
      <c r="A42" s="3" t="s">
        <v>114</v>
      </c>
      <c r="B42" s="26">
        <f>+B4/$B$33*100</f>
        <v>46.971551201888346</v>
      </c>
      <c r="C42" s="26">
        <f>+C4/C$33*100</f>
        <v>46.393137331596215</v>
      </c>
      <c r="D42" s="26">
        <f>+D4/D$33*100</f>
        <v>45.933496515246858</v>
      </c>
      <c r="E42" s="26">
        <f>+E4/E$33*100</f>
        <v>42.798167267510692</v>
      </c>
      <c r="F42" s="26">
        <f>+F4/F$33*100</f>
        <v>41.99035995659537</v>
      </c>
      <c r="G42" s="26">
        <f>+G4/G$33*100</f>
        <v>41.063343052494766</v>
      </c>
      <c r="H42" s="26">
        <f>+H4/H$33*100</f>
        <v>41.516199806706233</v>
      </c>
      <c r="I42" s="26">
        <f>+I4/I$33*100</f>
        <v>40.14833693899115</v>
      </c>
      <c r="J42" s="26">
        <f>+J4/J$33*100</f>
        <v>41.098251856876672</v>
      </c>
      <c r="K42" s="26">
        <f>+K4/K$33*100</f>
        <v>37.626251207709338</v>
      </c>
      <c r="L42" s="26">
        <f>+L4/L$33*100</f>
        <v>37.894018823221906</v>
      </c>
      <c r="M42" s="26">
        <f>+M4/M$33*100</f>
        <v>40.05928915826938</v>
      </c>
      <c r="N42" s="26">
        <f>+N4/N$33*100</f>
        <v>39.56019729781022</v>
      </c>
      <c r="O42" s="26">
        <f>+O4/O$33*100</f>
        <v>38.720423226975527</v>
      </c>
      <c r="P42" s="26">
        <f>+P4/P$33*100</f>
        <v>35.69915204522075</v>
      </c>
      <c r="Q42" s="26">
        <f>+Q4/Q$33*100</f>
        <v>38.627322650465452</v>
      </c>
      <c r="R42" s="26">
        <f>+R4/R$33*100</f>
        <v>40.625039480832321</v>
      </c>
      <c r="S42" s="26">
        <f>+S4/S$33*100</f>
        <v>39.742832406454575</v>
      </c>
      <c r="T42" s="26">
        <f>+T4/T$33*100</f>
        <v>44.305226391623961</v>
      </c>
      <c r="U42" s="26">
        <f>+U4/U$33*100</f>
        <v>43.004381684111344</v>
      </c>
      <c r="V42" s="26">
        <f>+V4/V$33*100</f>
        <v>39.560779498016316</v>
      </c>
      <c r="W42" s="26">
        <f>+W4/W$33*100</f>
        <v>38.429846564618209</v>
      </c>
      <c r="X42" s="26">
        <f>+X4/X$33*100</f>
        <v>38.598860724938902</v>
      </c>
      <c r="Y42" s="26">
        <f>+Y4/Y$33*100</f>
        <v>39.173678757953283</v>
      </c>
      <c r="Z42" s="26">
        <f>+Z4/Z$33*100</f>
        <v>38.155252943557436</v>
      </c>
      <c r="AA42" s="26">
        <f>+AA4/AA$33*100</f>
        <v>37.819799419516016</v>
      </c>
      <c r="AB42" s="26">
        <f>+AB4/AB$33*100</f>
        <v>36.432784976571966</v>
      </c>
      <c r="AC42" s="26">
        <f>+AC4/AC$33*100</f>
        <v>36.712322318811388</v>
      </c>
      <c r="AD42" s="26">
        <f>+AD4/AD$33*100</f>
        <v>36.983705438016685</v>
      </c>
      <c r="AE42" s="26">
        <f>+AE4/AE$33*100</f>
        <v>36.261554592598166</v>
      </c>
      <c r="AF42" s="26">
        <f>+AF4/AF$33*100</f>
        <v>36.243314725483621</v>
      </c>
    </row>
    <row r="43" spans="1:32" ht="15" customHeight="1" x14ac:dyDescent="0.15">
      <c r="A43" s="3" t="s">
        <v>115</v>
      </c>
      <c r="B43" s="26">
        <f>+B5/$B$33*100</f>
        <v>2.6007063174157725</v>
      </c>
      <c r="C43" s="26">
        <f>+C5/C$33*100</f>
        <v>2.7038148385633209</v>
      </c>
      <c r="D43" s="26">
        <f>+D5/D$33*100</f>
        <v>2.5917033938566161</v>
      </c>
      <c r="E43" s="26">
        <f>+E5/E$33*100</f>
        <v>2.4632627697549228</v>
      </c>
      <c r="F43" s="26">
        <f>+F5/F$33*100</f>
        <v>2.5939199984669448</v>
      </c>
      <c r="G43" s="26">
        <f>+G5/G$33*100</f>
        <v>2.678187894658107</v>
      </c>
      <c r="H43" s="26">
        <f>+H5/H$33*100</f>
        <v>2.7001859488956876</v>
      </c>
      <c r="I43" s="26">
        <f>+I5/I$33*100</f>
        <v>2.6488492523603506</v>
      </c>
      <c r="J43" s="26">
        <f>+J5/J$33*100</f>
        <v>1.5571679394358229</v>
      </c>
      <c r="K43" s="26">
        <f>+K5/K$33*100</f>
        <v>0.97724088687366673</v>
      </c>
      <c r="L43" s="26">
        <f>+L5/L$33*100</f>
        <v>1.0052632822138847</v>
      </c>
      <c r="M43" s="26">
        <f>+M5/M$33*100</f>
        <v>1.1251955366321889</v>
      </c>
      <c r="N43" s="26">
        <f>+N5/N$33*100</f>
        <v>1.0555998262190798</v>
      </c>
      <c r="O43" s="26">
        <f>+O5/O$33*100</f>
        <v>1.0615152788690347</v>
      </c>
      <c r="P43" s="26">
        <f>+P5/P$33*100</f>
        <v>1.0899040900543611</v>
      </c>
      <c r="Q43" s="26">
        <f>+Q5/Q$33*100</f>
        <v>1.8224601673503829</v>
      </c>
      <c r="R43" s="26">
        <f>+R5/R$33*100</f>
        <v>2.4720265142741633</v>
      </c>
      <c r="S43" s="26">
        <f>+S5/S$33*100</f>
        <v>3.5443297806096732</v>
      </c>
      <c r="T43" s="26">
        <f>+T5/T$33*100</f>
        <v>1.2879366722981613</v>
      </c>
      <c r="U43" s="26">
        <f>+U5/U$33*100</f>
        <v>1.2104217772997572</v>
      </c>
      <c r="V43" s="26">
        <f>+V5/V$33*100</f>
        <v>1.1023502901487736</v>
      </c>
      <c r="W43" s="26">
        <f>+W5/W$33*100</f>
        <v>1.0729871065196153</v>
      </c>
      <c r="X43" s="26">
        <f>+X5/X$33*100</f>
        <v>1.0546753695053783</v>
      </c>
      <c r="Y43" s="26">
        <f>+Y5/Y$33*100</f>
        <v>1.0241490612597868</v>
      </c>
      <c r="Z43" s="26">
        <f>+Z5/Z$33*100</f>
        <v>0.95183046007765748</v>
      </c>
      <c r="AA43" s="26">
        <f>+AA5/AA$33*100</f>
        <v>0.88646796463440736</v>
      </c>
      <c r="AB43" s="26">
        <f>+AB5/AB$33*100</f>
        <v>0.90345277236204069</v>
      </c>
      <c r="AC43" s="26">
        <f>+AC5/AC$33*100</f>
        <v>0.89942031715999327</v>
      </c>
      <c r="AD43" s="26">
        <f>+AD5/AD$33*100</f>
        <v>0.88568287714567651</v>
      </c>
      <c r="AE43" s="26">
        <f>+AE5/AE$33*100</f>
        <v>0.88409193109165907</v>
      </c>
      <c r="AF43" s="26">
        <f>+AF5/AF$33*100</f>
        <v>0.88222130201304072</v>
      </c>
    </row>
    <row r="44" spans="1:32" ht="15" customHeight="1" x14ac:dyDescent="0.15">
      <c r="A44" s="3" t="s">
        <v>186</v>
      </c>
      <c r="B44" s="26">
        <f>+B6/$B$33*100</f>
        <v>0.80690713599378583</v>
      </c>
      <c r="C44" s="26">
        <f>+C6/C$33*100</f>
        <v>1.6739749526365446</v>
      </c>
      <c r="D44" s="26">
        <f>+D6/D$33*100</f>
        <v>1.7519283002771513</v>
      </c>
      <c r="E44" s="26">
        <f>+E6/E$33*100</f>
        <v>1.1147096363485642</v>
      </c>
      <c r="F44" s="26">
        <f>+F6/F$33*100</f>
        <v>1.1232408789197708</v>
      </c>
      <c r="G44" s="26">
        <f>+G6/G$33*100</f>
        <v>1.4661026214763904</v>
      </c>
      <c r="H44" s="26">
        <f>+H6/H$33*100</f>
        <v>1.0050169802807212</v>
      </c>
      <c r="I44" s="26">
        <f>+I6/I$33*100</f>
        <v>0.53667671608819689</v>
      </c>
      <c r="J44" s="26">
        <f>+J6/J$33*100</f>
        <v>0.42203523176288904</v>
      </c>
      <c r="K44" s="26">
        <f>+K6/K$33*100</f>
        <v>0.3181007411914491</v>
      </c>
      <c r="L44" s="26">
        <f>+L6/L$33*100</f>
        <v>0.29726564316038412</v>
      </c>
      <c r="M44" s="26">
        <f>+M6/M$33*100</f>
        <v>1.3700261685851345</v>
      </c>
      <c r="N44" s="26">
        <f>+N6/N$33*100</f>
        <v>1.3677919062785915</v>
      </c>
      <c r="O44" s="26">
        <f>+O6/O$33*100</f>
        <v>0.42770521753754659</v>
      </c>
      <c r="P44" s="26">
        <f>+P6/P$33*100</f>
        <v>0.28359569465578433</v>
      </c>
      <c r="Q44" s="26">
        <f>+Q6/Q$33*100</f>
        <v>0.30570676229232346</v>
      </c>
      <c r="R44" s="26">
        <f>+R6/R$33*100</f>
        <v>0.18158460936239343</v>
      </c>
      <c r="S44" s="26">
        <f>+S6/S$33*100</f>
        <v>0.12219064079460852</v>
      </c>
      <c r="T44" s="26">
        <f>+T6/T$33*100</f>
        <v>0.17008320839808702</v>
      </c>
      <c r="U44" s="26">
        <f>+U6/U$33*100</f>
        <v>0.16633448183718</v>
      </c>
      <c r="V44" s="26">
        <f>+V6/V$33*100</f>
        <v>0.12806948770799875</v>
      </c>
      <c r="W44" s="26">
        <f>+W6/W$33*100</f>
        <v>0.1077119663567301</v>
      </c>
      <c r="X44" s="26">
        <f>+X6/X$33*100</f>
        <v>8.3216804467244013E-2</v>
      </c>
      <c r="Y44" s="26">
        <f>+Y6/Y$33*100</f>
        <v>7.4761539775130392E-2</v>
      </c>
      <c r="Z44" s="26">
        <f>+Z6/Z$33*100</f>
        <v>6.6973550164132367E-2</v>
      </c>
      <c r="AA44" s="26">
        <f>+AA6/AA$33*100</f>
        <v>5.7667953965007179E-2</v>
      </c>
      <c r="AB44" s="26">
        <f>+AB6/AB$33*100</f>
        <v>4.590022662497191E-2</v>
      </c>
      <c r="AC44" s="26">
        <f>+AC6/AC$33*100</f>
        <v>2.6671371166113077E-2</v>
      </c>
      <c r="AD44" s="26">
        <f>+AD6/AD$33*100</f>
        <v>4.9573351170634279E-2</v>
      </c>
      <c r="AE44" s="26">
        <f>+AE6/AE$33*100</f>
        <v>5.3590352339656526E-2</v>
      </c>
      <c r="AF44" s="26">
        <f>+AF6/AF$33*100</f>
        <v>2.1501739747284931E-2</v>
      </c>
    </row>
    <row r="45" spans="1:32" ht="15" customHeight="1" x14ac:dyDescent="0.15">
      <c r="A45" s="3" t="s">
        <v>187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>+Q7/Q$33*100</f>
        <v>4.7902037414466414E-2</v>
      </c>
      <c r="R45" s="26">
        <f>+R7/R$33*100</f>
        <v>8.5824011063569197E-2</v>
      </c>
      <c r="S45" s="26">
        <f>+S7/S$33*100</f>
        <v>0.13151858345706496</v>
      </c>
      <c r="T45" s="26">
        <f>+T7/T$33*100</f>
        <v>0.15092795665861994</v>
      </c>
      <c r="U45" s="26">
        <f>+U7/U$33*100</f>
        <v>5.2974259502262852E-2</v>
      </c>
      <c r="V45" s="26">
        <f>+V7/V$33*100</f>
        <v>3.9302119254572665E-2</v>
      </c>
      <c r="W45" s="26">
        <f>+W7/W$33*100</f>
        <v>4.8876222654677733E-2</v>
      </c>
      <c r="X45" s="26">
        <f>+X7/X$33*100</f>
        <v>5.5341021439327391E-2</v>
      </c>
      <c r="Y45" s="26">
        <f>+Y7/Y$33*100</f>
        <v>6.5704578695725754E-2</v>
      </c>
      <c r="Z45" s="26">
        <f>+Z7/Z$33*100</f>
        <v>0.12876988491710642</v>
      </c>
      <c r="AA45" s="26">
        <f>+AA7/AA$33*100</f>
        <v>0.24006150477512514</v>
      </c>
      <c r="AB45" s="26">
        <f>+AB7/AB$33*100</f>
        <v>0.17808904692809263</v>
      </c>
      <c r="AC45" s="26">
        <f>+AC7/AC$33*100</f>
        <v>0.10243120183886184</v>
      </c>
      <c r="AD45" s="26">
        <f>+AD7/AD$33*100</f>
        <v>0.15120234961421231</v>
      </c>
      <c r="AE45" s="26">
        <f>+AE7/AE$33*100</f>
        <v>0.11399805331519541</v>
      </c>
      <c r="AF45" s="26">
        <f>+AF7/AF$33*100</f>
        <v>0.13479482950244218</v>
      </c>
    </row>
    <row r="46" spans="1:32" ht="15" customHeight="1" x14ac:dyDescent="0.15">
      <c r="A46" s="3" t="s">
        <v>188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f>+Q8/Q$33*100</f>
        <v>5.5539640816772977E-2</v>
      </c>
      <c r="R46" s="26">
        <f>+R8/R$33*100</f>
        <v>0.12715626973078667</v>
      </c>
      <c r="S46" s="26">
        <f>+S8/S$33*100</f>
        <v>9.6420121083385754E-2</v>
      </c>
      <c r="T46" s="26">
        <f>+T8/T$33*100</f>
        <v>8.7106838095180036E-2</v>
      </c>
      <c r="U46" s="26">
        <f>+U8/U$33*100</f>
        <v>3.0666327098453676E-2</v>
      </c>
      <c r="V46" s="26">
        <f>+V8/V$33*100</f>
        <v>2.2980226233458179E-2</v>
      </c>
      <c r="W46" s="26">
        <f>+W8/W$33*100</f>
        <v>1.8780978439198598E-2</v>
      </c>
      <c r="X46" s="26">
        <f>+X8/X$33*100</f>
        <v>1.4253166207495104E-2</v>
      </c>
      <c r="Y46" s="26">
        <f>+Y8/Y$33*100</f>
        <v>1.9043569889505684E-2</v>
      </c>
      <c r="Z46" s="26">
        <f>+Z8/Z$33*100</f>
        <v>0.20692448012886638</v>
      </c>
      <c r="AA46" s="26">
        <f>+AA8/AA$33*100</f>
        <v>0.13091793479342867</v>
      </c>
      <c r="AB46" s="26">
        <f>+AB8/AB$33*100</f>
        <v>0.1528047531391393</v>
      </c>
      <c r="AC46" s="26">
        <f>+AC8/AC$33*100</f>
        <v>5.9308930447439762E-2</v>
      </c>
      <c r="AD46" s="26">
        <f>+AD8/AD$33*100</f>
        <v>0.16063284185297116</v>
      </c>
      <c r="AE46" s="26">
        <f>+AE8/AE$33*100</f>
        <v>0.10285024542179382</v>
      </c>
      <c r="AF46" s="26">
        <f>+AF8/AF$33*100</f>
        <v>9.3341842766816938E-2</v>
      </c>
    </row>
    <row r="47" spans="1:32" ht="15" customHeight="1" x14ac:dyDescent="0.15">
      <c r="A47" s="3" t="s">
        <v>116</v>
      </c>
      <c r="B47" s="26">
        <f>+B9/$B$33*100</f>
        <v>0</v>
      </c>
      <c r="C47" s="26">
        <f>+C9/C$33*100</f>
        <v>0</v>
      </c>
      <c r="D47" s="26">
        <f>+D9/D$33*100</f>
        <v>0</v>
      </c>
      <c r="E47" s="26">
        <f>+E9/E$33*100</f>
        <v>0</v>
      </c>
      <c r="F47" s="26">
        <f>+F9/F$33*100</f>
        <v>0</v>
      </c>
      <c r="G47" s="26">
        <f>+G9/G$33*100</f>
        <v>0</v>
      </c>
      <c r="H47" s="26">
        <f>+H9/H$33*100</f>
        <v>0</v>
      </c>
      <c r="I47" s="26">
        <f>+I9/I$33*100</f>
        <v>0</v>
      </c>
      <c r="J47" s="26">
        <f>+J9/J$33*100</f>
        <v>0.73092737827621712</v>
      </c>
      <c r="K47" s="26">
        <f>+K9/K$33*100</f>
        <v>2.996381560440339</v>
      </c>
      <c r="L47" s="26">
        <f>+L9/L$33*100</f>
        <v>2.8581373630712221</v>
      </c>
      <c r="M47" s="26">
        <f>+M9/M$33*100</f>
        <v>3.2334309037507794</v>
      </c>
      <c r="N47" s="26">
        <f>+N9/N$33*100</f>
        <v>3.0958931013362219</v>
      </c>
      <c r="O47" s="26">
        <f>+O9/O$33*100</f>
        <v>2.6606095784984496</v>
      </c>
      <c r="P47" s="26">
        <f>+P9/P$33*100</f>
        <v>2.8389882978336232</v>
      </c>
      <c r="Q47" s="26">
        <f>+Q9/Q$33*100</f>
        <v>3.4420373410394953</v>
      </c>
      <c r="R47" s="26">
        <f>+R9/R$33*100</f>
        <v>3.2552584360074639</v>
      </c>
      <c r="S47" s="26">
        <f>+S9/S$33*100</f>
        <v>3.2765755630255655</v>
      </c>
      <c r="T47" s="26">
        <f>+T9/T$33*100</f>
        <v>3.2992526196382634</v>
      </c>
      <c r="U47" s="26">
        <f>+U9/U$33*100</f>
        <v>2.9808580219854908</v>
      </c>
      <c r="V47" s="26">
        <f>+V9/V$33*100</f>
        <v>3.0469270426212942</v>
      </c>
      <c r="W47" s="26">
        <f>+W9/W$33*100</f>
        <v>3.0426844340982377</v>
      </c>
      <c r="X47" s="26">
        <f>+X9/X$33*100</f>
        <v>3.0138316017091777</v>
      </c>
      <c r="Y47" s="26">
        <f>+Y9/Y$33*100</f>
        <v>3.0850806498838459</v>
      </c>
      <c r="Z47" s="26">
        <f>+Z9/Z$33*100</f>
        <v>2.980045137091794</v>
      </c>
      <c r="AA47" s="26">
        <f>+AA9/AA$33*100</f>
        <v>3.5225672365422795</v>
      </c>
      <c r="AB47" s="26">
        <f>+AB9/AB$33*100</f>
        <v>5.6358069033655296</v>
      </c>
      <c r="AC47" s="26">
        <f>+AC9/AC$33*100</f>
        <v>5.0049580136825211</v>
      </c>
      <c r="AD47" s="26">
        <f>+AD9/AD$33*100</f>
        <v>5.1879058142427121</v>
      </c>
      <c r="AE47" s="26">
        <f>+AE9/AE$33*100</f>
        <v>5.2974879384486604</v>
      </c>
      <c r="AF47" s="26">
        <f>+AF9/AF$33*100</f>
        <v>4.9493362874275153</v>
      </c>
    </row>
    <row r="48" spans="1:32" ht="15" customHeight="1" x14ac:dyDescent="0.15">
      <c r="A48" s="3" t="s">
        <v>117</v>
      </c>
      <c r="B48" s="26">
        <f>+B10/$B$33*100</f>
        <v>0.16594613608798101</v>
      </c>
      <c r="C48" s="26">
        <f>+C10/C$33*100</f>
        <v>0.22672873698105209</v>
      </c>
      <c r="D48" s="26">
        <f>+D10/D$33*100</f>
        <v>0.27094547067309904</v>
      </c>
      <c r="E48" s="26">
        <f>+E10/E$33*100</f>
        <v>0.26727118093853164</v>
      </c>
      <c r="F48" s="26">
        <f>+F10/F$33*100</f>
        <v>0.25281040178026049</v>
      </c>
      <c r="G48" s="26">
        <f>+G10/G$33*100</f>
        <v>0.23849087356395257</v>
      </c>
      <c r="H48" s="26">
        <f>+H10/H$33*100</f>
        <v>0.233047554392913</v>
      </c>
      <c r="I48" s="26">
        <f>+I10/I$33*100</f>
        <v>0.22098885073898725</v>
      </c>
      <c r="J48" s="26">
        <f>+J10/J$33*100</f>
        <v>0.20336279300243082</v>
      </c>
      <c r="K48" s="26">
        <f>+K10/K$33*100</f>
        <v>0.2007436919544158</v>
      </c>
      <c r="L48" s="26">
        <f>+L10/L$33*100</f>
        <v>0.19268365312354482</v>
      </c>
      <c r="M48" s="26">
        <f>+M10/M$33*100</f>
        <v>0.177400178645025</v>
      </c>
      <c r="N48" s="26">
        <f>+N10/N$33*100</f>
        <v>0.19494323915674805</v>
      </c>
      <c r="O48" s="26">
        <f>+O10/O$33*100</f>
        <v>0.22172075659342041</v>
      </c>
      <c r="P48" s="26">
        <f>+P10/P$33*100</f>
        <v>0.19398274215196393</v>
      </c>
      <c r="Q48" s="26">
        <f>+Q10/Q$33*100</f>
        <v>0.18819961585683628</v>
      </c>
      <c r="R48" s="26">
        <f>+R10/R$33*100</f>
        <v>0.18508306048119419</v>
      </c>
      <c r="S48" s="26">
        <f>+S10/S$33*100</f>
        <v>0.16963756065466173</v>
      </c>
      <c r="T48" s="26">
        <f>+T10/T$33*100</f>
        <v>0.16408241834244536</v>
      </c>
      <c r="U48" s="26">
        <f>+U10/U$33*100</f>
        <v>0.16085661813120292</v>
      </c>
      <c r="V48" s="26">
        <f>+V10/V$33*100</f>
        <v>0.16224906162775249</v>
      </c>
      <c r="W48" s="26">
        <f>+W10/W$33*100</f>
        <v>0.15586787084863221</v>
      </c>
      <c r="X48" s="26">
        <f>+X10/X$33*100</f>
        <v>0.15387369372904097</v>
      </c>
      <c r="Y48" s="26">
        <f>+Y10/Y$33*100</f>
        <v>0.16061998816099704</v>
      </c>
      <c r="Z48" s="26">
        <f>+Z10/Z$33*100</f>
        <v>0.15832826488295182</v>
      </c>
      <c r="AA48" s="26">
        <f>+AA10/AA$33*100</f>
        <v>0.13104128046062205</v>
      </c>
      <c r="AB48" s="26">
        <f>+AB10/AB$33*100</f>
        <v>0.13157639146181016</v>
      </c>
      <c r="AC48" s="26">
        <f>+AC10/AC$33*100</f>
        <v>0.13236783888264642</v>
      </c>
      <c r="AD48" s="26">
        <f>+AD10/AD$33*100</f>
        <v>0.12496146533027834</v>
      </c>
      <c r="AE48" s="26">
        <f>+AE10/AE$33*100</f>
        <v>0.1124301917928423</v>
      </c>
      <c r="AF48" s="26">
        <f>+AF10/AF$33*100</f>
        <v>0.10511578368222205</v>
      </c>
    </row>
    <row r="49" spans="1:32" ht="15" customHeight="1" x14ac:dyDescent="0.15">
      <c r="A49" s="3" t="s">
        <v>118</v>
      </c>
      <c r="B49" s="26">
        <f>+B11/$B$33*100</f>
        <v>0</v>
      </c>
      <c r="C49" s="26">
        <f>+C11/C$33*100</f>
        <v>0</v>
      </c>
      <c r="D49" s="26">
        <f>+D11/D$33*100</f>
        <v>1.3213244479397174E-2</v>
      </c>
      <c r="E49" s="26">
        <f>+E11/E$33*100</f>
        <v>2.5555250756671141E-2</v>
      </c>
      <c r="F49" s="26">
        <f>+F11/F$33*100</f>
        <v>2.5726584376729179E-2</v>
      </c>
      <c r="G49" s="26">
        <f>+G11/G$33*100</f>
        <v>3.0060068146839015E-2</v>
      </c>
      <c r="H49" s="26">
        <f>+H11/H$33*100</f>
        <v>2.3247917839699674E-2</v>
      </c>
      <c r="I49" s="26">
        <f>+I11/I$33*100</f>
        <v>2.0845094505841256E-2</v>
      </c>
      <c r="J49" s="26">
        <f>+J11/J$33*100</f>
        <v>3.9259388627020629E-2</v>
      </c>
      <c r="K49" s="26">
        <f>+K11/K$33*100</f>
        <v>3.5425561693369981E-2</v>
      </c>
      <c r="L49" s="26">
        <f>+L11/L$33*100</f>
        <v>4.3831733976378004E-2</v>
      </c>
      <c r="M49" s="26">
        <f>+M11/M$33*100</f>
        <v>1.1462162033795471E-2</v>
      </c>
      <c r="N49" s="26">
        <f>+N11/N$33*100</f>
        <v>6.9586695039077287E-4</v>
      </c>
      <c r="O49" s="26">
        <f>+O11/O$33*100</f>
        <v>1.0401830616853572E-3</v>
      </c>
      <c r="P49" s="26">
        <f>+P11/P$33*100</f>
        <v>8.5644804116911033E-4</v>
      </c>
      <c r="Q49" s="26">
        <f>+Q11/Q$33*100</f>
        <v>3.3904780010239247E-4</v>
      </c>
      <c r="R49" s="26">
        <f>+R11/R$33*100</f>
        <v>1.002492158528933E-3</v>
      </c>
      <c r="S49" s="26">
        <f>+S11/S$33*100</f>
        <v>9.77461030551586E-4</v>
      </c>
      <c r="T49" s="26">
        <f>+T11/T$33*100</f>
        <v>8.8746998749641883E-4</v>
      </c>
      <c r="U49" s="26">
        <f>+U11/U$33*100</f>
        <v>8.6577757243655495E-4</v>
      </c>
      <c r="V49" s="26">
        <f>+V11/V$33*100</f>
        <v>8.3521882030571505E-4</v>
      </c>
      <c r="W49" s="26">
        <f>+W11/W$33*100</f>
        <v>0</v>
      </c>
      <c r="X49" s="26">
        <f>+X11/X$33*100</f>
        <v>8.4073251609811245E-4</v>
      </c>
      <c r="Y49" s="26">
        <f>+Y11/Y$33*100</f>
        <v>0</v>
      </c>
      <c r="Z49" s="26">
        <f>+Z11/Z$33*100</f>
        <v>1.977545993566964E-6</v>
      </c>
      <c r="AA49" s="26">
        <f>+AA11/AA$33*100</f>
        <v>3.8545520997932746E-6</v>
      </c>
      <c r="AB49" s="26">
        <f>+AB11/AB$33*100</f>
        <v>5.6358482329192374E-6</v>
      </c>
      <c r="AC49" s="26">
        <f>+AC11/AC$33*100</f>
        <v>0</v>
      </c>
      <c r="AD49" s="26">
        <f>+AD11/AD$33*100</f>
        <v>0</v>
      </c>
      <c r="AE49" s="26">
        <f>+AE11/AE$33*100</f>
        <v>0</v>
      </c>
      <c r="AF49" s="26">
        <f>+AF11/AF$33*100</f>
        <v>0</v>
      </c>
    </row>
    <row r="50" spans="1:32" ht="15" customHeight="1" x14ac:dyDescent="0.15">
      <c r="A50" s="3" t="s">
        <v>119</v>
      </c>
      <c r="B50" s="26">
        <f>+B12/$B$33*100</f>
        <v>1.4395470261591043</v>
      </c>
      <c r="C50" s="26">
        <f>+C12/C$33*100</f>
        <v>1.3882720821300356</v>
      </c>
      <c r="D50" s="26">
        <f>+D12/D$33*100</f>
        <v>1.3785796329570417</v>
      </c>
      <c r="E50" s="26">
        <f>+E12/E$33*100</f>
        <v>1.1380362430130919</v>
      </c>
      <c r="F50" s="26">
        <f>+F12/F$33*100</f>
        <v>0.95015893471819335</v>
      </c>
      <c r="G50" s="26">
        <f>+G12/G$33*100</f>
        <v>1.0747432062975568</v>
      </c>
      <c r="H50" s="26">
        <f>+H12/H$33*100</f>
        <v>1.1345358995656267</v>
      </c>
      <c r="I50" s="26">
        <f>+I12/I$33*100</f>
        <v>1.0873236117923595</v>
      </c>
      <c r="J50" s="26">
        <f>+J12/J$33*100</f>
        <v>0.85644163618054081</v>
      </c>
      <c r="K50" s="26">
        <f>+K12/K$33*100</f>
        <v>0.72205563763232705</v>
      </c>
      <c r="L50" s="26">
        <f>+L12/L$33*100</f>
        <v>0.71953561371594066</v>
      </c>
      <c r="M50" s="26">
        <f>+M12/M$33*100</f>
        <v>0.75128966080427029</v>
      </c>
      <c r="N50" s="26">
        <f>+N12/N$33*100</f>
        <v>0.71461364395620497</v>
      </c>
      <c r="O50" s="26">
        <f>+O12/O$33*100</f>
        <v>0.62999542977796563</v>
      </c>
      <c r="P50" s="26">
        <f>+P12/P$33*100</f>
        <v>0.69388361148690025</v>
      </c>
      <c r="Q50" s="26">
        <f>+Q12/Q$33*100</f>
        <v>0.72209557861807283</v>
      </c>
      <c r="R50" s="26">
        <f>+R12/R$33*100</f>
        <v>0.78284366145059181</v>
      </c>
      <c r="S50" s="26">
        <f>+S12/S$33*100</f>
        <v>0.72847887193946537</v>
      </c>
      <c r="T50" s="26">
        <f>+T12/T$33*100</f>
        <v>0.76147620513603353</v>
      </c>
      <c r="U50" s="26">
        <f>+U12/U$33*100</f>
        <v>0.61893993627634325</v>
      </c>
      <c r="V50" s="26">
        <f>+V12/V$33*100</f>
        <v>0.37752476111570871</v>
      </c>
      <c r="W50" s="26">
        <f>+W12/W$33*100</f>
        <v>0.31812295315688999</v>
      </c>
      <c r="X50" s="26">
        <f>+X12/X$33*100</f>
        <v>0.24215453657596009</v>
      </c>
      <c r="Y50" s="26">
        <f>+Y12/Y$33*100</f>
        <v>0.35348738570534272</v>
      </c>
      <c r="Z50" s="26">
        <f>+Z12/Z$33*100</f>
        <v>0.28943956425644152</v>
      </c>
      <c r="AA50" s="26">
        <f>+AA12/AA$33*100</f>
        <v>0.1365263080986279</v>
      </c>
      <c r="AB50" s="26">
        <f>+AB12/AB$33*100</f>
        <v>0.20535903791111121</v>
      </c>
      <c r="AC50" s="26">
        <f>+AC12/AC$33*100</f>
        <v>0.21283116236878091</v>
      </c>
      <c r="AD50" s="26">
        <f>+AD12/AD$33*100</f>
        <v>0.24561891950265427</v>
      </c>
      <c r="AE50" s="26">
        <f>+AE12/AE$33*100</f>
        <v>0.31769138732125712</v>
      </c>
      <c r="AF50" s="26">
        <f>+AF12/AF$33*100</f>
        <v>0.13843866904249119</v>
      </c>
    </row>
    <row r="51" spans="1:32" ht="15" customHeight="1" x14ac:dyDescent="0.15">
      <c r="A51" s="3" t="s">
        <v>120</v>
      </c>
      <c r="B51" s="26">
        <f>+B13/$B$33*100</f>
        <v>0</v>
      </c>
      <c r="C51" s="26">
        <f>+C13/C$33*100</f>
        <v>0</v>
      </c>
      <c r="D51" s="26">
        <f>+D13/D$33*100</f>
        <v>0</v>
      </c>
      <c r="E51" s="26">
        <f>+E13/E$33*100</f>
        <v>0</v>
      </c>
      <c r="F51" s="26">
        <f>+F13/F$33*100</f>
        <v>0</v>
      </c>
      <c r="G51" s="26">
        <f>+G13/G$33*100</f>
        <v>0</v>
      </c>
      <c r="H51" s="26">
        <f>+H13/H$33*100</f>
        <v>0</v>
      </c>
      <c r="I51" s="26">
        <f>+I13/I$33*100</f>
        <v>0</v>
      </c>
      <c r="J51" s="26">
        <f>+J13/J$33*100</f>
        <v>0</v>
      </c>
      <c r="K51" s="26">
        <f>+K13/K$33*100</f>
        <v>0</v>
      </c>
      <c r="L51" s="26">
        <f>+L13/L$33*100</f>
        <v>0</v>
      </c>
      <c r="M51" s="26">
        <f>+M13/M$33*100</f>
        <v>0</v>
      </c>
      <c r="N51" s="26">
        <f>+N13/N$33*100</f>
        <v>0</v>
      </c>
      <c r="O51" s="26">
        <f>+O13/O$33*100</f>
        <v>0</v>
      </c>
      <c r="P51" s="26">
        <f>+P13/P$33*100</f>
        <v>0</v>
      </c>
      <c r="Q51" s="26">
        <f>+Q13/Q$33*100</f>
        <v>2.0062000006058725E-6</v>
      </c>
      <c r="R51" s="26">
        <f>+R13/R$33*100</f>
        <v>2.054287210100273E-6</v>
      </c>
      <c r="S51" s="26">
        <f>+S13/S$33*100</f>
        <v>2.0029939150647258E-6</v>
      </c>
      <c r="T51" s="26">
        <f>+T13/T$33*100</f>
        <v>2.0735280081692025E-6</v>
      </c>
      <c r="U51" s="26">
        <f>+U13/U$33*100</f>
        <v>2.0228447954125117E-6</v>
      </c>
      <c r="V51" s="26">
        <f>+V13/V$33*100</f>
        <v>1.9514458418357829E-6</v>
      </c>
      <c r="W51" s="26">
        <f>+W13/W$33*100</f>
        <v>1.9520817419393613E-6</v>
      </c>
      <c r="X51" s="26">
        <f>+X13/X$33*100</f>
        <v>1.9643283086404498E-6</v>
      </c>
      <c r="Y51" s="26">
        <f>+Y13/Y$33*100</f>
        <v>2.0297985386384232E-6</v>
      </c>
      <c r="Z51" s="26">
        <f>+Z13/Z$33*100</f>
        <v>3.9550919871339281E-6</v>
      </c>
      <c r="AA51" s="26">
        <f>+AA13/AA$33*100</f>
        <v>5.7818281496899115E-6</v>
      </c>
      <c r="AB51" s="26">
        <f>+AB13/AB$33*100</f>
        <v>7.5144643105589834E-6</v>
      </c>
      <c r="AC51" s="26">
        <f>+AC13/AC$33*100</f>
        <v>7.5497476940380939E-6</v>
      </c>
      <c r="AD51" s="26">
        <f>+AD13/AD$33*100</f>
        <v>7.4431667235665751E-6</v>
      </c>
      <c r="AE51" s="26">
        <f>+AE13/AE$33*100</f>
        <v>7.3522228480801915E-6</v>
      </c>
      <c r="AF51" s="26">
        <f>+AF13/AF$33*100</f>
        <v>4.3557226908478665E-2</v>
      </c>
    </row>
    <row r="52" spans="1:32" ht="15" customHeight="1" x14ac:dyDescent="0.15">
      <c r="A52" s="3" t="s">
        <v>121</v>
      </c>
      <c r="B52" s="26">
        <f>+B14/$B$33*100</f>
        <v>0</v>
      </c>
      <c r="C52" s="26">
        <f>+C14/C$33*100</f>
        <v>0</v>
      </c>
      <c r="D52" s="26">
        <f>+D14/D$33*100</f>
        <v>0</v>
      </c>
      <c r="E52" s="26">
        <f>+E14/E$33*100</f>
        <v>0</v>
      </c>
      <c r="F52" s="26">
        <f>+F14/F$33*100</f>
        <v>0</v>
      </c>
      <c r="G52" s="26">
        <f>+G14/G$33*100</f>
        <v>0</v>
      </c>
      <c r="H52" s="26">
        <f>+H14/H$33*100</f>
        <v>0</v>
      </c>
      <c r="I52" s="26">
        <f>+I14/I$33*100</f>
        <v>0</v>
      </c>
      <c r="J52" s="26">
        <f>+J14/J$33*100</f>
        <v>0</v>
      </c>
      <c r="K52" s="26">
        <f>+K14/K$33*100</f>
        <v>0</v>
      </c>
      <c r="L52" s="26">
        <f>+L14/L$33*100</f>
        <v>0.89562371726448853</v>
      </c>
      <c r="M52" s="26">
        <f>+M14/M$33*100</f>
        <v>1.2461773641738587</v>
      </c>
      <c r="N52" s="26">
        <f>+N14/N$33*100</f>
        <v>1.2498775359491598</v>
      </c>
      <c r="O52" s="26">
        <f>+O14/O$33*100</f>
        <v>1.2189816893735368</v>
      </c>
      <c r="P52" s="26">
        <f>+P14/P$33*100</f>
        <v>1.1824716969944535</v>
      </c>
      <c r="Q52" s="26">
        <f>+Q14/Q$33*100</f>
        <v>1.210218082165486</v>
      </c>
      <c r="R52" s="26">
        <f>+R14/R$33*100</f>
        <v>1.2835658974764828</v>
      </c>
      <c r="S52" s="26">
        <f>+S14/S$33*100</f>
        <v>1.0347847134068233</v>
      </c>
      <c r="T52" s="26">
        <f>+T14/T$33*100</f>
        <v>0.28311951423542292</v>
      </c>
      <c r="U52" s="26">
        <f>+U14/U$33*100</f>
        <v>0.54251888275045401</v>
      </c>
      <c r="V52" s="26">
        <f>+V14/V$33*100</f>
        <v>0.55343004074462809</v>
      </c>
      <c r="W52" s="26">
        <f>+W14/W$33*100</f>
        <v>0.50107010192970503</v>
      </c>
      <c r="X52" s="26">
        <f>+X14/X$33*100</f>
        <v>0.43348207816584849</v>
      </c>
      <c r="Y52" s="26">
        <f>+Y14/Y$33*100</f>
        <v>0.18157359847536148</v>
      </c>
      <c r="Z52" s="26">
        <f>+Z14/Z$33*100</f>
        <v>0.17367402179303146</v>
      </c>
      <c r="AA52" s="26">
        <f>+AA14/AA$33*100</f>
        <v>0.16456046552042436</v>
      </c>
      <c r="AB52" s="26">
        <f>+AB14/AB$33*100</f>
        <v>0.16197427821409888</v>
      </c>
      <c r="AC52" s="26">
        <f>+AC14/AC$33*100</f>
        <v>0.16744019179530037</v>
      </c>
      <c r="AD52" s="26">
        <f>+AD14/AD$33*100</f>
        <v>0.17548754184152912</v>
      </c>
      <c r="AE52" s="26">
        <f>+AE14/AE$33*100</f>
        <v>0.19840524772258006</v>
      </c>
      <c r="AF52" s="26">
        <f>+AF14/AF$33*100</f>
        <v>0.54307007442946231</v>
      </c>
    </row>
    <row r="53" spans="1:32" ht="15" customHeight="1" x14ac:dyDescent="0.15">
      <c r="A53" s="3" t="s">
        <v>122</v>
      </c>
      <c r="B53" s="26">
        <f>+B15/$B$33*100</f>
        <v>12.335432760561133</v>
      </c>
      <c r="C53" s="26">
        <f>+C15/C$33*100</f>
        <v>10.145369141246173</v>
      </c>
      <c r="D53" s="26">
        <f>+D15/D$33*100</f>
        <v>10.269214392144061</v>
      </c>
      <c r="E53" s="26">
        <f>+E15/E$33*100</f>
        <v>10.624782870344882</v>
      </c>
      <c r="F53" s="26">
        <f>+F15/F$33*100</f>
        <v>9.4813223560185591</v>
      </c>
      <c r="G53" s="26">
        <f>+G15/G$33*100</f>
        <v>9.8861915656608641</v>
      </c>
      <c r="H53" s="26">
        <f>+H15/H$33*100</f>
        <v>11.480724341431154</v>
      </c>
      <c r="I53" s="26">
        <f>+I15/I$33*100</f>
        <v>11.441634029183426</v>
      </c>
      <c r="J53" s="26">
        <f>+J15/J$33*100</f>
        <v>11.845185969278548</v>
      </c>
      <c r="K53" s="26">
        <f>+K15/K$33*100</f>
        <v>12.760335595596054</v>
      </c>
      <c r="L53" s="26">
        <f>+L15/L$33*100</f>
        <v>15.23360592853226</v>
      </c>
      <c r="M53" s="26">
        <f>+M15/M$33*100</f>
        <v>16.671753938693808</v>
      </c>
      <c r="N53" s="26">
        <f>+N15/N$33*100</f>
        <v>16.426506296448764</v>
      </c>
      <c r="O53" s="26">
        <f>+O15/O$33*100</f>
        <v>15.673166130458254</v>
      </c>
      <c r="P53" s="26">
        <f>+P15/P$33*100</f>
        <v>12.259734139171199</v>
      </c>
      <c r="Q53" s="26">
        <f>+Q15/Q$33*100</f>
        <v>13.523019810883952</v>
      </c>
      <c r="R53" s="26">
        <f>+R15/R$33*100</f>
        <v>13.356915865742881</v>
      </c>
      <c r="S53" s="26">
        <f>+S15/S$33*100</f>
        <v>11.244032680528239</v>
      </c>
      <c r="T53" s="26">
        <f>+T15/T$33*100</f>
        <v>11.619742002106994</v>
      </c>
      <c r="U53" s="26">
        <f>+U15/U$33*100</f>
        <v>11.509493311767111</v>
      </c>
      <c r="V53" s="26">
        <f>+V15/V$33*100</f>
        <v>12.172205884717634</v>
      </c>
      <c r="W53" s="26">
        <f>+W15/W$33*100</f>
        <v>14.036260269731237</v>
      </c>
      <c r="X53" s="26">
        <f>+X15/X$33*100</f>
        <v>14.304209278595126</v>
      </c>
      <c r="Y53" s="26">
        <f>+Y15/Y$33*100</f>
        <v>15.34187500975572</v>
      </c>
      <c r="Z53" s="26">
        <f>+Z15/Z$33*100</f>
        <v>13.797008146935779</v>
      </c>
      <c r="AA53" s="26">
        <f>+AA15/AA$33*100</f>
        <v>13.132497549516684</v>
      </c>
      <c r="AB53" s="26">
        <f>+AB15/AB$33*100</f>
        <v>12.252148075374736</v>
      </c>
      <c r="AC53" s="26">
        <f>+AC15/AC$33*100</f>
        <v>12.305603669992752</v>
      </c>
      <c r="AD53" s="26">
        <f>+AD15/AD$33*100</f>
        <v>11.44553982841305</v>
      </c>
      <c r="AE53" s="26">
        <f>+AE15/AE$33*100</f>
        <v>10.86333384890796</v>
      </c>
      <c r="AF53" s="26">
        <f>+AF15/AF$33*100</f>
        <v>11.231751390142032</v>
      </c>
    </row>
    <row r="54" spans="1:32" ht="15" customHeight="1" x14ac:dyDescent="0.15">
      <c r="A54" s="3" t="s">
        <v>123</v>
      </c>
      <c r="B54" s="26">
        <f>+B16/$B$33*100</f>
        <v>10.827115084890073</v>
      </c>
      <c r="C54" s="26">
        <f>+C16/C$33*100</f>
        <v>8.5336060719954343</v>
      </c>
      <c r="D54" s="26">
        <f>+D16/D$33*100</f>
        <v>8.721785611145453</v>
      </c>
      <c r="E54" s="26">
        <f>+E16/E$33*100</f>
        <v>9.1921463768693723</v>
      </c>
      <c r="F54" s="26">
        <f>+F16/F$33*100</f>
        <v>0</v>
      </c>
      <c r="G54" s="26">
        <f>+G16/G$33*100</f>
        <v>0</v>
      </c>
      <c r="H54" s="26">
        <f>+H16/H$33*100</f>
        <v>0</v>
      </c>
      <c r="I54" s="26">
        <f>+I16/I$33*100</f>
        <v>0</v>
      </c>
      <c r="J54" s="26">
        <f>+J16/J$33*100</f>
        <v>10.495473500424033</v>
      </c>
      <c r="K54" s="26">
        <f>+K16/K$33*100</f>
        <v>11.319270074716488</v>
      </c>
      <c r="L54" s="26">
        <f>+L16/L$33*100</f>
        <v>7.2455827268156928E-2</v>
      </c>
      <c r="M54" s="26">
        <f>+M16/M$33*100</f>
        <v>14.930662059075427</v>
      </c>
      <c r="N54" s="26">
        <f>+N16/N$33*100</f>
        <v>14.803304674043503</v>
      </c>
      <c r="O54" s="26">
        <f>+O16/O$33*100</f>
        <v>14.10235803857138</v>
      </c>
      <c r="P54" s="26">
        <f>+P16/P$33*100</f>
        <v>10.836872633776956</v>
      </c>
      <c r="Q54" s="26">
        <f>+Q16/Q$33*100</f>
        <v>12.128419911462784</v>
      </c>
      <c r="R54" s="26">
        <f>+R16/R$33*100</f>
        <v>12.076745705024694</v>
      </c>
      <c r="S54" s="26">
        <f>+S16/S$33*100</f>
        <v>10.053925803977721</v>
      </c>
      <c r="T54" s="26">
        <f>+T16/T$33*100</f>
        <v>10.412208451853603</v>
      </c>
      <c r="U54" s="26">
        <f>+U16/U$33*100</f>
        <v>10.256745529968143</v>
      </c>
      <c r="V54" s="26">
        <f>+V16/V$33*100</f>
        <v>10.938603298692829</v>
      </c>
      <c r="W54" s="26">
        <f>+W16/W$33*100</f>
        <v>12.739158562583047</v>
      </c>
      <c r="X54" s="26">
        <f>+X16/X$33*100</f>
        <v>12.767678281995318</v>
      </c>
      <c r="Y54" s="26">
        <f>+Y16/Y$33*100</f>
        <v>13.492028260560286</v>
      </c>
      <c r="Z54" s="26">
        <f>+Z16/Z$33*100</f>
        <v>12.421526031110279</v>
      </c>
      <c r="AA54" s="26">
        <f>+AA16/AA$33*100</f>
        <v>11.866986422320956</v>
      </c>
      <c r="AB54" s="26">
        <f>+AB16/AB$33*100</f>
        <v>10.889298527386671</v>
      </c>
      <c r="AC54" s="26">
        <f>+AC16/AC$33*100</f>
        <v>11.137944592137432</v>
      </c>
      <c r="AD54" s="26">
        <f>+AD16/AD$33*100</f>
        <v>10.362533019050581</v>
      </c>
      <c r="AE54" s="26">
        <f>+AE16/AE$33*100</f>
        <v>9.8197869086871385</v>
      </c>
      <c r="AF54" s="26">
        <f>+AF16/AF$33*100</f>
        <v>9.8216871597993762</v>
      </c>
    </row>
    <row r="55" spans="1:32" ht="15" customHeight="1" x14ac:dyDescent="0.15">
      <c r="A55" s="3" t="s">
        <v>124</v>
      </c>
      <c r="B55" s="26">
        <f>+B17/$B$33*100</f>
        <v>1.508317675671061</v>
      </c>
      <c r="C55" s="26">
        <f>+C17/C$33*100</f>
        <v>1.6117630692507374</v>
      </c>
      <c r="D55" s="26">
        <f>+D17/D$33*100</f>
        <v>1.547428780998608</v>
      </c>
      <c r="E55" s="26">
        <f>+E17/E$33*100</f>
        <v>1.4326364934755109</v>
      </c>
      <c r="F55" s="26">
        <f>+F17/F$33*100</f>
        <v>0</v>
      </c>
      <c r="G55" s="26">
        <f>+G17/G$33*100</f>
        <v>0</v>
      </c>
      <c r="H55" s="26">
        <f>+H17/H$33*100</f>
        <v>0</v>
      </c>
      <c r="I55" s="26">
        <f>+I17/I$33*100</f>
        <v>0</v>
      </c>
      <c r="J55" s="26">
        <f>+J17/J$33*100</f>
        <v>1.3497124688545137</v>
      </c>
      <c r="K55" s="26">
        <f>+K17/K$33*100</f>
        <v>1.4410655208795666</v>
      </c>
      <c r="L55" s="26">
        <f>+L17/L$33*100</f>
        <v>1.306795654088901</v>
      </c>
      <c r="M55" s="26">
        <f>+M17/M$33*100</f>
        <v>1.7410918796183801</v>
      </c>
      <c r="N55" s="26">
        <f>+N17/N$33*100</f>
        <v>1.6232016224052626</v>
      </c>
      <c r="O55" s="26">
        <f>+O17/O$33*100</f>
        <v>1.5708080918868752</v>
      </c>
      <c r="P55" s="26">
        <f>+P17/P$33*100</f>
        <v>1.4228615053942439</v>
      </c>
      <c r="Q55" s="26">
        <f>+Q17/Q$33*100</f>
        <v>1.3945998994211692</v>
      </c>
      <c r="R55" s="26">
        <f>+R17/R$33*100</f>
        <v>1.280170160718187</v>
      </c>
      <c r="S55" s="26">
        <f>+S17/S$33*100</f>
        <v>1.1901068765505176</v>
      </c>
      <c r="T55" s="26">
        <f>+T17/T$33*100</f>
        <v>1.2075335502533924</v>
      </c>
      <c r="U55" s="26">
        <f>+U17/U$33*100</f>
        <v>1.2527477817989685</v>
      </c>
      <c r="V55" s="26">
        <f>+V17/V$33*100</f>
        <v>1.2336025860248063</v>
      </c>
      <c r="W55" s="26">
        <f>+W17/W$33*100</f>
        <v>1.2971017071481894</v>
      </c>
      <c r="X55" s="26">
        <f>+X17/X$33*100</f>
        <v>1.3957377650780023</v>
      </c>
      <c r="Y55" s="26">
        <f>+Y17/Y$33*100</f>
        <v>1.4813753906778619</v>
      </c>
      <c r="Z55" s="26">
        <f>+Z17/Z$33*100</f>
        <v>1.3733384559684751</v>
      </c>
      <c r="AA55" s="26">
        <f>+AA17/AA$33*100</f>
        <v>1.2282106265260293</v>
      </c>
      <c r="AB55" s="26">
        <f>+AB17/AB$33*100</f>
        <v>1.2835550419669681</v>
      </c>
      <c r="AC55" s="26">
        <f>+AC17/AC$33*100</f>
        <v>1.1676590778553197</v>
      </c>
      <c r="AD55" s="26">
        <f>+AD17/AD$33*100</f>
        <v>1.0777649591973975</v>
      </c>
      <c r="AE55" s="26">
        <f>+AE17/AE$33*100</f>
        <v>1.036466749618121</v>
      </c>
      <c r="AF55" s="26">
        <f>+AF17/AF$33*100</f>
        <v>1.4038568126110036</v>
      </c>
    </row>
    <row r="56" spans="1:32" ht="15" customHeight="1" x14ac:dyDescent="0.15">
      <c r="A56" s="3" t="s">
        <v>211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>
        <f>+X18/X$33*100</f>
        <v>0.14079323152180423</v>
      </c>
      <c r="Y56" s="26">
        <f>+Y18/Y$33*100</f>
        <v>0.36847135851757157</v>
      </c>
      <c r="Z56" s="26">
        <f>+Z18/Z$33*100</f>
        <v>2.1436598570265886E-3</v>
      </c>
      <c r="AA56" s="26">
        <f>+AA18/AA$33*100</f>
        <v>3.7300500669699518E-2</v>
      </c>
      <c r="AB56" s="26">
        <f>+AB18/AB$33*100</f>
        <v>7.9294506021096028E-2</v>
      </c>
      <c r="AC56" s="26">
        <f>+AC18/AC$33*100</f>
        <v>0</v>
      </c>
      <c r="AD56" s="26">
        <f>+AD18/AD$33*100</f>
        <v>5.2418501650717602E-3</v>
      </c>
      <c r="AE56" s="26">
        <f>+AE18/AE$33*100</f>
        <v>7.080190602701225E-3</v>
      </c>
      <c r="AF56" s="26">
        <f>+AF18/AF$33*100</f>
        <v>6.2074177316530591E-3</v>
      </c>
    </row>
    <row r="57" spans="1:32" ht="15" customHeight="1" x14ac:dyDescent="0.15">
      <c r="A57" s="3" t="s">
        <v>125</v>
      </c>
      <c r="B57" s="26">
        <f>+B19/$B$33*100</f>
        <v>9.9045008847873678E-2</v>
      </c>
      <c r="C57" s="26">
        <f>+C19/C$33*100</f>
        <v>0.10508584535947228</v>
      </c>
      <c r="D57" s="26">
        <f>+D19/D$33*100</f>
        <v>0.11856375631103522</v>
      </c>
      <c r="E57" s="26">
        <f>+E19/E$33*100</f>
        <v>9.8813768092555931E-2</v>
      </c>
      <c r="F57" s="26">
        <f>+F19/F$33*100</f>
        <v>9.3230842198305491E-2</v>
      </c>
      <c r="G57" s="26">
        <f>+G19/G$33*100</f>
        <v>9.5476874445584267E-2</v>
      </c>
      <c r="H57" s="26">
        <f>+H19/H$33*100</f>
        <v>9.2409899295638614E-2</v>
      </c>
      <c r="I57" s="26">
        <f>+I19/I$33*100</f>
        <v>8.8296015619571594E-2</v>
      </c>
      <c r="J57" s="26">
        <f>+J19/J$33*100</f>
        <v>8.2226111250080336E-2</v>
      </c>
      <c r="K57" s="26">
        <f>+K19/K$33*100</f>
        <v>7.3747542038009067E-2</v>
      </c>
      <c r="L57" s="26">
        <f>+L19/L$33*100</f>
        <v>7.2455827268156928E-2</v>
      </c>
      <c r="M57" s="26">
        <f>+M19/M$33*100</f>
        <v>6.857762708540488E-2</v>
      </c>
      <c r="N57" s="26">
        <f>+N19/N$33*100</f>
        <v>7.0299626846562116E-2</v>
      </c>
      <c r="O57" s="26">
        <f>+O19/O$33*100</f>
        <v>6.7088986005663001E-2</v>
      </c>
      <c r="P57" s="26">
        <f>+P19/P$33*100</f>
        <v>6.9335769030170469E-2</v>
      </c>
      <c r="Q57" s="26">
        <f>+Q19/Q$33*100</f>
        <v>7.4169214022399108E-2</v>
      </c>
      <c r="R57" s="26">
        <f>+R19/R$33*100</f>
        <v>7.460760289642171E-2</v>
      </c>
      <c r="S57" s="26">
        <f>+S19/S$33*100</f>
        <v>7.7956523174319128E-2</v>
      </c>
      <c r="T57" s="26">
        <f>+T19/T$33*100</f>
        <v>8.4471383996796989E-2</v>
      </c>
      <c r="U57" s="26">
        <f>+U19/U$33*100</f>
        <v>7.3807538050216309E-2</v>
      </c>
      <c r="V57" s="26">
        <f>+V19/V$33*100</f>
        <v>6.8183517713742259E-2</v>
      </c>
      <c r="W57" s="26">
        <f>+W19/W$33*100</f>
        <v>6.4490924508450689E-2</v>
      </c>
      <c r="X57" s="26">
        <f>+X19/X$33*100</f>
        <v>6.4115675994024277E-2</v>
      </c>
      <c r="Y57" s="26">
        <f>+Y19/Y$33*100</f>
        <v>6.5205248255220699E-2</v>
      </c>
      <c r="Z57" s="26">
        <f>+Z19/Z$33*100</f>
        <v>5.8750913922880933E-2</v>
      </c>
      <c r="AA57" s="26">
        <f>+AA19/AA$33*100</f>
        <v>4.9143611996314354E-2</v>
      </c>
      <c r="AB57" s="26">
        <f>+AB19/AB$33*100</f>
        <v>5.0923646016580587E-2</v>
      </c>
      <c r="AC57" s="26">
        <f>+AC19/AC$33*100</f>
        <v>4.9301739878992265E-2</v>
      </c>
      <c r="AD57" s="26">
        <f>+AD19/AD$33*100</f>
        <v>4.6037846976940161E-2</v>
      </c>
      <c r="AE57" s="26">
        <f>+AE19/AE$33*100</f>
        <v>3.9117501663210659E-2</v>
      </c>
      <c r="AF57" s="26">
        <f>+AF19/AF$33*100</f>
        <v>3.5646808933394607E-2</v>
      </c>
    </row>
    <row r="58" spans="1:32" ht="15" customHeight="1" x14ac:dyDescent="0.15">
      <c r="A58" s="3" t="s">
        <v>126</v>
      </c>
      <c r="B58" s="26">
        <f>+B20/$B$33*100</f>
        <v>1.5841473834163802</v>
      </c>
      <c r="C58" s="26">
        <f>+C20/C$33*100</f>
        <v>2.0376495530413359</v>
      </c>
      <c r="D58" s="26">
        <f>+D20/D$33*100</f>
        <v>1.3877284525264022</v>
      </c>
      <c r="E58" s="26">
        <f>+E20/E$33*100</f>
        <v>1.233415091151741</v>
      </c>
      <c r="F58" s="26">
        <f>+F20/F$33*100</f>
        <v>1.0551080684221745</v>
      </c>
      <c r="G58" s="26">
        <f>+G20/G$33*100</f>
        <v>1.0581808514551438</v>
      </c>
      <c r="H58" s="26">
        <f>+H20/H$33*100</f>
        <v>1.1777975418675901</v>
      </c>
      <c r="I58" s="26">
        <f>+I20/I$33*100</f>
        <v>1.1051168610666371</v>
      </c>
      <c r="J58" s="26">
        <f>+J20/J$33*100</f>
        <v>1.2138633325838917</v>
      </c>
      <c r="K58" s="26">
        <f>+K20/K$33*100</f>
        <v>1.2733962210418912</v>
      </c>
      <c r="L58" s="26">
        <f>+L20/L$33*100</f>
        <v>1.306795654088901</v>
      </c>
      <c r="M58" s="26">
        <f>+M20/M$33*100</f>
        <v>0.92698918783926854</v>
      </c>
      <c r="N58" s="26">
        <f>+N20/N$33*100</f>
        <v>0.80851586425907329</v>
      </c>
      <c r="O58" s="26">
        <f>+O20/O$33*100</f>
        <v>0.83449391491968417</v>
      </c>
      <c r="P58" s="26">
        <f>+P20/P$33*100</f>
        <v>0.73129158189915877</v>
      </c>
      <c r="Q58" s="26">
        <f>+Q20/Q$33*100</f>
        <v>0.82164522884813684</v>
      </c>
      <c r="R58" s="26">
        <f>+R20/R$33*100</f>
        <v>0.85355428150945323</v>
      </c>
      <c r="S58" s="26">
        <f>+S20/S$33*100</f>
        <v>0.81322554448585382</v>
      </c>
      <c r="T58" s="26">
        <f>+T20/T$33*100</f>
        <v>0.83530624339490622</v>
      </c>
      <c r="U58" s="26">
        <f>+U20/U$33*100</f>
        <v>0.8084541966241553</v>
      </c>
      <c r="V58" s="26">
        <f>+V20/V$33*100</f>
        <v>0.74779209514563016</v>
      </c>
      <c r="W58" s="26">
        <f>+W20/W$33*100</f>
        <v>0.75091509199878193</v>
      </c>
      <c r="X58" s="26">
        <f>+X20/X$33*100</f>
        <v>0.77676023607061895</v>
      </c>
      <c r="Y58" s="26">
        <f>+Y20/Y$33*100</f>
        <v>0.745094387966315</v>
      </c>
      <c r="Z58" s="26">
        <f>+Z20/Z$33*100</f>
        <v>0.64192922742577863</v>
      </c>
      <c r="AA58" s="26">
        <f>+AA20/AA$33*100</f>
        <v>0.72520699571140601</v>
      </c>
      <c r="AB58" s="26">
        <f>+AB20/AB$33*100</f>
        <v>0.68733490017428667</v>
      </c>
      <c r="AC58" s="26">
        <f>+AC20/AC$33*100</f>
        <v>0.65382324979908701</v>
      </c>
      <c r="AD58" s="26">
        <f>+AD20/AD$33*100</f>
        <v>0.66074479638445194</v>
      </c>
      <c r="AE58" s="26">
        <f>+AE20/AE$33*100</f>
        <v>0.70710554658124858</v>
      </c>
      <c r="AF58" s="26">
        <f>+AF20/AF$33*100</f>
        <v>0.52199680809097238</v>
      </c>
    </row>
    <row r="59" spans="1:32" ht="15" customHeight="1" x14ac:dyDescent="0.15">
      <c r="A59" s="3" t="s">
        <v>127</v>
      </c>
      <c r="B59" s="26">
        <f>+B21/$B$33*100</f>
        <v>2.4963626758159863</v>
      </c>
      <c r="C59" s="26">
        <f>+C21/C$33*100</f>
        <v>2.5882628327481454</v>
      </c>
      <c r="D59" s="26">
        <f>+D21/D$33*100</f>
        <v>3.115323188784854</v>
      </c>
      <c r="E59" s="26">
        <f>+E21/E$33*100</f>
        <v>2.7101874386579063</v>
      </c>
      <c r="F59" s="26">
        <f>+F21/F$33*100</f>
        <v>2.7808588463279733</v>
      </c>
      <c r="G59" s="26">
        <f>+G21/G$33*100</f>
        <v>2.9971529714650993</v>
      </c>
      <c r="H59" s="26">
        <f>+H21/H$33*100</f>
        <v>2.8891853204670359</v>
      </c>
      <c r="I59" s="26">
        <f>+I21/I$33*100</f>
        <v>2.7359755775993531</v>
      </c>
      <c r="J59" s="26">
        <f>+J21/J$33*100</f>
        <v>2.7237527190692421</v>
      </c>
      <c r="K59" s="26">
        <f>+K21/K$33*100</f>
        <v>2.481310459266421</v>
      </c>
      <c r="L59" s="26">
        <f>+L21/L$33*100</f>
        <v>2.5168444566316617</v>
      </c>
      <c r="M59" s="26">
        <f>+M21/M$33*100</f>
        <v>2.6531103539040681</v>
      </c>
      <c r="N59" s="26">
        <f>+N21/N$33*100</f>
        <v>2.5174740818476433</v>
      </c>
      <c r="O59" s="26">
        <f>+O21/O$33*100</f>
        <v>2.4521158875284854</v>
      </c>
      <c r="P59" s="26">
        <f>+P21/P$33*100</f>
        <v>2.339973094383478</v>
      </c>
      <c r="Q59" s="26">
        <f>+Q21/Q$33*100</f>
        <v>2.7294491442242936</v>
      </c>
      <c r="R59" s="26">
        <f>+R21/R$33*100</f>
        <v>2.6455151777415518</v>
      </c>
      <c r="S59" s="26">
        <f>+S21/S$33*100</f>
        <v>2.277490210166941</v>
      </c>
      <c r="T59" s="26">
        <f>+T21/T$33*100</f>
        <v>2.3736545991276294</v>
      </c>
      <c r="U59" s="26">
        <f>+U21/U$33*100</f>
        <v>2.2501741163657654</v>
      </c>
      <c r="V59" s="26">
        <f>+V21/V$33*100</f>
        <v>2.1345831797545456</v>
      </c>
      <c r="W59" s="26">
        <f>+W21/W$33*100</f>
        <v>2.0130764880479992</v>
      </c>
      <c r="X59" s="26">
        <f>+X21/X$33*100</f>
        <v>2.1605961359265691</v>
      </c>
      <c r="Y59" s="26">
        <f>+Y21/Y$33*100</f>
        <v>2.2331701436202223</v>
      </c>
      <c r="Z59" s="26">
        <f>+Z21/Z$33*100</f>
        <v>2.0683015118497328</v>
      </c>
      <c r="AA59" s="26">
        <f>+AA21/AA$33*100</f>
        <v>1.9534715859668323</v>
      </c>
      <c r="AB59" s="26">
        <f>+AB21/AB$33*100</f>
        <v>1.9183807441551464</v>
      </c>
      <c r="AC59" s="26">
        <f>+AC21/AC$33*100</f>
        <v>1.9119320799028301</v>
      </c>
      <c r="AD59" s="26">
        <f>+AD21/AD$33*100</f>
        <v>1.8029768833663404</v>
      </c>
      <c r="AE59" s="26">
        <f>+AE21/AE$33*100</f>
        <v>1.7077651328735071</v>
      </c>
      <c r="AF59" s="26">
        <f>+AF21/AF$33*100</f>
        <v>1.5681473158392241</v>
      </c>
    </row>
    <row r="60" spans="1:32" ht="15" customHeight="1" x14ac:dyDescent="0.15">
      <c r="A60" s="4" t="s">
        <v>128</v>
      </c>
      <c r="B60" s="26">
        <f>+B22/$B$33*100</f>
        <v>1.1920609571373837</v>
      </c>
      <c r="C60" s="26">
        <f>+C22/C$33*100</f>
        <v>1.0990750524869788</v>
      </c>
      <c r="D60" s="26">
        <f>+D22/D$33*100</f>
        <v>1.052758906681621</v>
      </c>
      <c r="E60" s="26">
        <f>+E22/E$33*100</f>
        <v>0.9078906735970973</v>
      </c>
      <c r="F60" s="26">
        <f>+F22/F$33*100</f>
        <v>0.91646046274316295</v>
      </c>
      <c r="G60" s="26">
        <f>+G22/G$33*100</f>
        <v>0.88714140908856198</v>
      </c>
      <c r="H60" s="26">
        <f>+H22/H$33*100</f>
        <v>0.86021506199451137</v>
      </c>
      <c r="I60" s="26">
        <f>+I22/I$33*100</f>
        <v>0.79859922140119877</v>
      </c>
      <c r="J60" s="26">
        <f>+J22/J$33*100</f>
        <v>0.78223103670810368</v>
      </c>
      <c r="K60" s="26">
        <f>+K22/K$33*100</f>
        <v>0.84545210177890107</v>
      </c>
      <c r="L60" s="26">
        <f>+L22/L$33*100</f>
        <v>0.86361452291801566</v>
      </c>
      <c r="M60" s="26">
        <f>+M22/M$33*100</f>
        <v>1.0059239364415935</v>
      </c>
      <c r="N60" s="26">
        <f>+N22/N$33*100</f>
        <v>0.98804195307896181</v>
      </c>
      <c r="O60" s="26">
        <f>+O22/O$33*100</f>
        <v>0.97486596075041321</v>
      </c>
      <c r="P60" s="26">
        <f>+P22/P$33*100</f>
        <v>1.0600690194858728</v>
      </c>
      <c r="Q60" s="26">
        <f>+Q22/Q$33*100</f>
        <v>1.1106383389354129</v>
      </c>
      <c r="R60" s="26">
        <f>+R22/R$33*100</f>
        <v>1.1362324187680912</v>
      </c>
      <c r="S60" s="26">
        <f>+S22/S$33*100</f>
        <v>1.1495142018678157</v>
      </c>
      <c r="T60" s="26">
        <f>+T22/T$33*100</f>
        <v>1.2838538956500762</v>
      </c>
      <c r="U60" s="26">
        <f>+U22/U$33*100</f>
        <v>1.846547802957925</v>
      </c>
      <c r="V60" s="26">
        <f>+V22/V$33*100</f>
        <v>1.5262296957914494</v>
      </c>
      <c r="W60" s="26">
        <f>+W22/W$33*100</f>
        <v>1.2748987294153711</v>
      </c>
      <c r="X60" s="26">
        <f>+X22/X$33*100</f>
        <v>1.2958752425233393</v>
      </c>
      <c r="Y60" s="26">
        <f>+Y22/Y$33*100</f>
        <v>1.3318989964939898</v>
      </c>
      <c r="Z60" s="26">
        <f>+Z22/Z$33*100</f>
        <v>1.3251753232951518</v>
      </c>
      <c r="AA60" s="26">
        <f>+AA22/AA$33*100</f>
        <v>1.2295944107298551</v>
      </c>
      <c r="AB60" s="26">
        <f>+AB22/AB$33*100</f>
        <v>1.2206063744374156</v>
      </c>
      <c r="AC60" s="26">
        <f>+AC22/AC$33*100</f>
        <v>1.1911369057468546</v>
      </c>
      <c r="AD60" s="26">
        <f>+AD22/AD$33*100</f>
        <v>1.1850935625595465</v>
      </c>
      <c r="AE60" s="26">
        <f>+AE22/AE$33*100</f>
        <v>1.158416231943515</v>
      </c>
      <c r="AF60" s="26">
        <f>+AF22/AF$33*100</f>
        <v>1.1507724576711846</v>
      </c>
    </row>
    <row r="61" spans="1:32" ht="15" customHeight="1" x14ac:dyDescent="0.15">
      <c r="A61" s="3" t="s">
        <v>129</v>
      </c>
      <c r="B61" s="26">
        <f>+B23/$B$33*100</f>
        <v>8.8970713685664222</v>
      </c>
      <c r="C61" s="26">
        <f>+C23/C$33*100</f>
        <v>8.1775072002055751</v>
      </c>
      <c r="D61" s="26">
        <f>+D23/D$33*100</f>
        <v>6.6869393381380968</v>
      </c>
      <c r="E61" s="26">
        <f>+E23/E$33*100</f>
        <v>9.4376373572481285</v>
      </c>
      <c r="F61" s="26">
        <f>+F23/F$33*100</f>
        <v>8.770379455142562</v>
      </c>
      <c r="G61" s="26">
        <f>+G23/G$33*100</f>
        <v>8.5025840908907018</v>
      </c>
      <c r="H61" s="26">
        <f>+H23/H$33*100</f>
        <v>7.3881339396980241</v>
      </c>
      <c r="I61" s="26">
        <f>+I23/I$33*100</f>
        <v>7.488251313982798</v>
      </c>
      <c r="J61" s="26">
        <f>+J23/J$33*100</f>
        <v>7.8362758759813866</v>
      </c>
      <c r="K61" s="26">
        <f>+K23/K$33*100</f>
        <v>10.238034213858494</v>
      </c>
      <c r="L61" s="26">
        <f>+L23/L$33*100</f>
        <v>10.925370881989215</v>
      </c>
      <c r="M61" s="26">
        <f>+M23/M$33*100</f>
        <v>6.5015259900933211</v>
      </c>
      <c r="N61" s="26">
        <f>+N23/N$33*100</f>
        <v>7.4037266652062934</v>
      </c>
      <c r="O61" s="26">
        <f>+O23/O$33*100</f>
        <v>8.1378242180536695</v>
      </c>
      <c r="P61" s="26">
        <f>+P23/P$33*100</f>
        <v>8.3471946131353896</v>
      </c>
      <c r="Q61" s="26">
        <f>+Q23/Q$33*100</f>
        <v>8.0450766658296136</v>
      </c>
      <c r="R61" s="26">
        <f>+R23/R$33*100</f>
        <v>8.7158517120994539</v>
      </c>
      <c r="S61" s="26">
        <f>+S23/S$33*100</f>
        <v>8.2014608876179409</v>
      </c>
      <c r="T61" s="26">
        <f>+T23/T$33*100</f>
        <v>8.4416953886582533</v>
      </c>
      <c r="U61" s="26">
        <f>+U23/U$33*100</f>
        <v>8.8774627376817357</v>
      </c>
      <c r="V61" s="26">
        <f>+V23/V$33*100</f>
        <v>14.103758687641744</v>
      </c>
      <c r="W61" s="26">
        <f>+W23/W$33*100</f>
        <v>13.591029466029708</v>
      </c>
      <c r="X61" s="26">
        <f>+X23/X$33*100</f>
        <v>12.451374280424798</v>
      </c>
      <c r="Y61" s="26">
        <f>+Y23/Y$33*100</f>
        <v>12.212175328395523</v>
      </c>
      <c r="Z61" s="26">
        <f>+Z23/Z$33*100</f>
        <v>13.612621758495596</v>
      </c>
      <c r="AA61" s="26">
        <f>+AA23/AA$33*100</f>
        <v>14.477449068213103</v>
      </c>
      <c r="AB61" s="26">
        <f>+AB23/AB$33*100</f>
        <v>14.7459771033521</v>
      </c>
      <c r="AC61" s="26">
        <f>+AC23/AC$33*100</f>
        <v>15.271546588275623</v>
      </c>
      <c r="AD61" s="26">
        <f>+AD23/AD$33*100</f>
        <v>13.758211743467463</v>
      </c>
      <c r="AE61" s="26">
        <f>+AE23/AE$33*100</f>
        <v>13.163995098640639</v>
      </c>
      <c r="AF61" s="26">
        <f>+AF23/AF$33*100</f>
        <v>13.80835807827788</v>
      </c>
    </row>
    <row r="62" spans="1:32" ht="15" customHeight="1" x14ac:dyDescent="0.15">
      <c r="A62" s="3" t="s">
        <v>130</v>
      </c>
      <c r="B62" s="26">
        <f>+B24/$B$33*100</f>
        <v>3.0466444071195675</v>
      </c>
      <c r="C62" s="26">
        <f>+C24/C$33*100</f>
        <v>2.7388100427774589</v>
      </c>
      <c r="D62" s="26">
        <f>+D24/D$33*100</f>
        <v>2.4292058756174266</v>
      </c>
      <c r="E62" s="26">
        <f>+E24/E$33*100</f>
        <v>2.5185675517646589</v>
      </c>
      <c r="F62" s="26">
        <f>+F24/F$33*100</f>
        <v>2.7147994931335888</v>
      </c>
      <c r="G62" s="26">
        <f>+G24/G$33*100</f>
        <v>2.385325042174979</v>
      </c>
      <c r="H62" s="26">
        <f>+H24/H$33*100</f>
        <v>2.8281872851342578</v>
      </c>
      <c r="I62" s="26">
        <f>+I24/I$33*100</f>
        <v>3.353438052389496</v>
      </c>
      <c r="J62" s="26">
        <f>+J24/J$33*100</f>
        <v>3.0776314460379548</v>
      </c>
      <c r="K62" s="26">
        <f>+K24/K$33*100</f>
        <v>3.3262173119706828</v>
      </c>
      <c r="L62" s="26">
        <f>+L24/L$33*100</f>
        <v>3.2757268509410462</v>
      </c>
      <c r="M62" s="26">
        <f>+M24/M$33*100</f>
        <v>3.5236007544151828</v>
      </c>
      <c r="N62" s="26">
        <f>+N24/N$33*100</f>
        <v>3.6441528300539137</v>
      </c>
      <c r="O62" s="26">
        <f>+O24/O$33*100</f>
        <v>3.7643115222996339</v>
      </c>
      <c r="P62" s="26">
        <f>+P24/P$33*100</f>
        <v>4.0017909077248088</v>
      </c>
      <c r="Q62" s="26">
        <f>+Q24/Q$33*100</f>
        <v>4.1293594550470667</v>
      </c>
      <c r="R62" s="26">
        <f>+R24/R$33*100</f>
        <v>4.2874905104770189</v>
      </c>
      <c r="S62" s="26">
        <f>+S24/S$33*100</f>
        <v>4.3602713848443546</v>
      </c>
      <c r="T62" s="26">
        <f>+T24/T$33*100</f>
        <v>5.1676900460474586</v>
      </c>
      <c r="U62" s="26">
        <f>+U24/U$33*100</f>
        <v>5.6133578960634027</v>
      </c>
      <c r="V62" s="26">
        <f>+V24/V$33*100</f>
        <v>6.126919383586654</v>
      </c>
      <c r="W62" s="26">
        <f>+W24/W$33*100</f>
        <v>6.6256094423599352</v>
      </c>
      <c r="X62" s="26">
        <f>+X24/X$33*100</f>
        <v>7.2721889396255248</v>
      </c>
      <c r="Y62" s="26">
        <f>+Y24/Y$33*100</f>
        <v>6.7314959962325309</v>
      </c>
      <c r="Z62" s="26">
        <f>+Z24/Z$33*100</f>
        <v>6.4798368223968312</v>
      </c>
      <c r="AA62" s="26">
        <f>+AA24/AA$33*100</f>
        <v>6.5793041427203418</v>
      </c>
      <c r="AB62" s="26">
        <f>+AB24/AB$33*100</f>
        <v>6.3388977565829814</v>
      </c>
      <c r="AC62" s="26">
        <f>+AC24/AC$33*100</f>
        <v>7.8771934635869911</v>
      </c>
      <c r="AD62" s="26">
        <f>+AD24/AD$33*100</f>
        <v>6.9473866920682097</v>
      </c>
      <c r="AE62" s="26">
        <f>+AE24/AE$33*100</f>
        <v>7.5784194981685147</v>
      </c>
      <c r="AF62" s="26">
        <f>+AF24/AF$33*100</f>
        <v>8.593025135557367</v>
      </c>
    </row>
    <row r="63" spans="1:32" ht="15" customHeight="1" x14ac:dyDescent="0.15">
      <c r="A63" s="3" t="s">
        <v>131</v>
      </c>
      <c r="B63" s="26">
        <f>+B25/$B$33*100</f>
        <v>2.5344151404129001</v>
      </c>
      <c r="C63" s="26">
        <f>+C25/C$33*100</f>
        <v>2.5878595708864887</v>
      </c>
      <c r="D63" s="26">
        <f>+D25/D$33*100</f>
        <v>2.5623759519745257</v>
      </c>
      <c r="E63" s="26">
        <f>+E25/E$33*100</f>
        <v>2.4982526797517144</v>
      </c>
      <c r="F63" s="26">
        <f>+F25/F$33*100</f>
        <v>5.4831620223873978</v>
      </c>
      <c r="G63" s="26">
        <f>+G25/G$33*100</f>
        <v>2.1854236345077229</v>
      </c>
      <c r="H63" s="26">
        <f>+H25/H$33*100</f>
        <v>1.1070529107529887</v>
      </c>
      <c r="I63" s="26">
        <f>+I25/I$33*100</f>
        <v>0.63889700510785619</v>
      </c>
      <c r="J63" s="26">
        <f>+J25/J$33*100</f>
        <v>0.55090800553850128</v>
      </c>
      <c r="K63" s="26">
        <f>+K25/K$33*100</f>
        <v>0.90133665900539628</v>
      </c>
      <c r="L63" s="26">
        <f>+L25/L$33*100</f>
        <v>0.5313945252877611</v>
      </c>
      <c r="M63" s="26">
        <f>+M25/M$33*100</f>
        <v>0.54390209149505664</v>
      </c>
      <c r="N63" s="26">
        <f>+N25/N$33*100</f>
        <v>0.34210108625968616</v>
      </c>
      <c r="O63" s="26">
        <f>+O25/O$33*100</f>
        <v>0.90978586355104307</v>
      </c>
      <c r="P63" s="26">
        <f>+P25/P$33*100</f>
        <v>1.9432787792974853</v>
      </c>
      <c r="Q63" s="26">
        <f>+Q25/Q$33*100</f>
        <v>0.89407306127000996</v>
      </c>
      <c r="R63" s="26">
        <f>+R25/R$33*100</f>
        <v>0.65694666977959659</v>
      </c>
      <c r="S63" s="26">
        <f>+S25/S$33*100</f>
        <v>1.5776060793589393</v>
      </c>
      <c r="T63" s="26">
        <f>+T25/T$33*100</f>
        <v>0.78681886445187754</v>
      </c>
      <c r="U63" s="26">
        <f>+U25/U$33*100</f>
        <v>0.36475330497439784</v>
      </c>
      <c r="V63" s="26">
        <f>+V25/V$33*100</f>
        <v>0.25249367458344829</v>
      </c>
      <c r="W63" s="26">
        <f>+W25/W$33*100</f>
        <v>0.2812754581960426</v>
      </c>
      <c r="X63" s="26">
        <f>+X25/X$33*100</f>
        <v>0.2976330609968923</v>
      </c>
      <c r="Y63" s="26">
        <f>+Y25/Y$33*100</f>
        <v>0.3244470580130428</v>
      </c>
      <c r="Z63" s="26">
        <f>+Z25/Z$33*100</f>
        <v>0.35722786336992352</v>
      </c>
      <c r="AA63" s="26">
        <f>+AA25/AA$33*100</f>
        <v>0.24475634923267334</v>
      </c>
      <c r="AB63" s="26">
        <f>+AB25/AB$33*100</f>
        <v>0.19121493746256155</v>
      </c>
      <c r="AC63" s="26">
        <f>+AC25/AC$33*100</f>
        <v>0.44786802014265131</v>
      </c>
      <c r="AD63" s="26">
        <f>+AD25/AD$33*100</f>
        <v>0.64965633875801876</v>
      </c>
      <c r="AE63" s="26">
        <f>+AE25/AE$33*100</f>
        <v>0.40024030740378946</v>
      </c>
      <c r="AF63" s="26">
        <f>+AF25/AF$33*100</f>
        <v>0.30329925977224387</v>
      </c>
    </row>
    <row r="64" spans="1:32" ht="15" customHeight="1" x14ac:dyDescent="0.15">
      <c r="A64" s="3" t="s">
        <v>132</v>
      </c>
      <c r="B64" s="26">
        <f>+B26/$B$33*100</f>
        <v>0.16221452996180941</v>
      </c>
      <c r="C64" s="26">
        <f>+C26/C$33*100</f>
        <v>0.15619753807934161</v>
      </c>
      <c r="D64" s="26">
        <f>+D26/D$33*100</f>
        <v>0.13400238933433087</v>
      </c>
      <c r="E64" s="26">
        <f>+E26/E$33*100</f>
        <v>6.2898387434607989E-2</v>
      </c>
      <c r="F64" s="26">
        <f>+F26/F$33*100</f>
        <v>4.1601372084500092E-2</v>
      </c>
      <c r="G64" s="26">
        <f>+G26/G$33*100</f>
        <v>5.176859720450748E-2</v>
      </c>
      <c r="H64" s="26">
        <f>+H26/H$33*100</f>
        <v>2.5831445093864518E-2</v>
      </c>
      <c r="I64" s="26">
        <f>+I26/I$33*100</f>
        <v>2.4433124338858678E-2</v>
      </c>
      <c r="J64" s="26">
        <f>+J26/J$33*100</f>
        <v>5.9996717457081537E-2</v>
      </c>
      <c r="K64" s="26">
        <f>+K26/K$33*100</f>
        <v>3.9426370190087025E-2</v>
      </c>
      <c r="L64" s="26">
        <f>+L26/L$33*100</f>
        <v>7.8988600938432407E-2</v>
      </c>
      <c r="M64" s="26">
        <f>+M26/M$33*100</f>
        <v>5.0841439517321368E-2</v>
      </c>
      <c r="N64" s="26">
        <f>+N26/N$33*100</f>
        <v>5.7081946979602782E-2</v>
      </c>
      <c r="O64" s="26">
        <f>+O26/O$33*100</f>
        <v>6.2751441448255341E-2</v>
      </c>
      <c r="P64" s="26">
        <f>+P26/P$33*100</f>
        <v>1.1013300930257793E-2</v>
      </c>
      <c r="Q64" s="26">
        <f>+Q26/Q$33*100</f>
        <v>8.1241069024534804E-2</v>
      </c>
      <c r="R64" s="26">
        <f>+R26/R$33*100</f>
        <v>1.9963563107754451E-2</v>
      </c>
      <c r="S64" s="26">
        <f>+S26/S$33*100</f>
        <v>1.6372472261739067E-2</v>
      </c>
      <c r="T64" s="26">
        <f>+T26/T$33*100</f>
        <v>2.9417141851896478E-2</v>
      </c>
      <c r="U64" s="26">
        <f>+U26/U$33*100</f>
        <v>4.5222718246242112E-2</v>
      </c>
      <c r="V64" s="26">
        <f>+V26/V$33*100</f>
        <v>7.3481693174326401E-2</v>
      </c>
      <c r="W64" s="26">
        <f>+W26/W$33*100</f>
        <v>2.3481591273788578E-2</v>
      </c>
      <c r="X64" s="26">
        <f>+X26/X$33*100</f>
        <v>5.3596697901254674E-2</v>
      </c>
      <c r="Y64" s="26">
        <f>+Y26/Y$33*100</f>
        <v>2.7757495015880432E-2</v>
      </c>
      <c r="Z64" s="26">
        <f>+Z26/Z$33*100</f>
        <v>5.7936164973531344E-2</v>
      </c>
      <c r="AA64" s="26">
        <f>+AA26/AA$33*100</f>
        <v>2.0490798962501049E-2</v>
      </c>
      <c r="AB64" s="26">
        <f>+AB26/AB$33*100</f>
        <v>2.9158000141046494E-2</v>
      </c>
      <c r="AC64" s="26">
        <f>+AC26/AC$33*100</f>
        <v>2.2266093386641851E-2</v>
      </c>
      <c r="AD64" s="26">
        <f>+AD26/AD$33*100</f>
        <v>0.21410641238675432</v>
      </c>
      <c r="AE64" s="26">
        <f>+AE26/AE$33*100</f>
        <v>2.7159111200808227E-2</v>
      </c>
      <c r="AF64" s="26">
        <f>+AF26/AF$33*100</f>
        <v>0.12331137903367773</v>
      </c>
    </row>
    <row r="65" spans="1:32" ht="15" customHeight="1" x14ac:dyDescent="0.15">
      <c r="A65" s="3" t="s">
        <v>133</v>
      </c>
      <c r="B65" s="26">
        <f>+B27/$B$33*100</f>
        <v>0.65874873568597414</v>
      </c>
      <c r="C65" s="26">
        <f>+C27/C$33*100</f>
        <v>2.6193582849706591</v>
      </c>
      <c r="D65" s="26">
        <f>+D27/D$33*100</f>
        <v>1.9458086539841153</v>
      </c>
      <c r="E65" s="26">
        <f>+E27/E$33*100</f>
        <v>2.735467816718208</v>
      </c>
      <c r="F65" s="26">
        <f>+F27/F$33*100</f>
        <v>1.7739787815563866</v>
      </c>
      <c r="G65" s="26">
        <f>+G27/G$33*100</f>
        <v>2.3994931458158399</v>
      </c>
      <c r="H65" s="26">
        <f>+H27/H$33*100</f>
        <v>4.8975983568919759</v>
      </c>
      <c r="I65" s="26">
        <f>+I27/I$33*100</f>
        <v>4.15819788796151</v>
      </c>
      <c r="J65" s="26">
        <f>+J27/J$33*100</f>
        <v>4.0894341182002902</v>
      </c>
      <c r="K65" s="26">
        <f>+K27/K$33*100</f>
        <v>2.1983487635348533</v>
      </c>
      <c r="L65" s="26">
        <f>+L27/L$33*100</f>
        <v>0.39599746628939519</v>
      </c>
      <c r="M65" s="26">
        <f>+M27/M$33*100</f>
        <v>1.2197961975881391</v>
      </c>
      <c r="N65" s="26">
        <f>+N27/N$33*100</f>
        <v>0.70178845580240878</v>
      </c>
      <c r="O65" s="26">
        <f>+O27/O$33*100</f>
        <v>4.790673128040572E-2</v>
      </c>
      <c r="P65" s="26">
        <f>+P27/P$33*100</f>
        <v>2.3302709441857559</v>
      </c>
      <c r="Q65" s="26">
        <f>+Q27/Q$33*100</f>
        <v>1.8411780133560356</v>
      </c>
      <c r="R65" s="26">
        <f>+R27/R$33*100</f>
        <v>0.89619306684229449</v>
      </c>
      <c r="S65" s="26">
        <f>+S27/S$33*100</f>
        <v>4.0228890927847667</v>
      </c>
      <c r="T65" s="26">
        <f>+T27/T$33*100</f>
        <v>3.3128653310118947</v>
      </c>
      <c r="U65" s="26">
        <f>+U27/U$33*100</f>
        <v>4.4168553138008795</v>
      </c>
      <c r="V65" s="26">
        <f>+V27/V$33*100</f>
        <v>1.7962219852386392</v>
      </c>
      <c r="W65" s="26">
        <f>+W27/W$33*100</f>
        <v>1.4026702877522703</v>
      </c>
      <c r="X65" s="26">
        <f>+X27/X$33*100</f>
        <v>0.28857554316575118</v>
      </c>
      <c r="Y65" s="26">
        <f>+Y27/Y$33*100</f>
        <v>1.9082014273827497</v>
      </c>
      <c r="Z65" s="26">
        <f>+Z27/Z$33*100</f>
        <v>0.17595610986960775</v>
      </c>
      <c r="AA65" s="26">
        <f>+AA27/AA$33*100</f>
        <v>1.0412667769621053</v>
      </c>
      <c r="AB65" s="26">
        <f>+AB27/AB$33*100</f>
        <v>2.6867422343741127</v>
      </c>
      <c r="AC65" s="26">
        <f>+AC27/AC$33*100</f>
        <v>2.4241465996417682</v>
      </c>
      <c r="AD65" s="26">
        <f>+AD27/AD$33*100</f>
        <v>2.2460406865450455</v>
      </c>
      <c r="AE65" s="26">
        <f>+AE27/AE$33*100</f>
        <v>4.3732749272750286</v>
      </c>
      <c r="AF65" s="26">
        <f>+AF27/AF$33*100</f>
        <v>3.3905482106659961</v>
      </c>
    </row>
    <row r="66" spans="1:32" ht="15" customHeight="1" x14ac:dyDescent="0.15">
      <c r="A66" s="3" t="s">
        <v>134</v>
      </c>
      <c r="B66" s="26">
        <f>+B28/$B$33*100</f>
        <v>1.2167986543605156</v>
      </c>
      <c r="C66" s="26">
        <f>+C28/C$33*100</f>
        <v>1.9211488329042286</v>
      </c>
      <c r="D66" s="26">
        <f>+D28/D$33*100</f>
        <v>1.5362598914712449</v>
      </c>
      <c r="E66" s="26">
        <f>+E28/E$33*100</f>
        <v>1.5482214510494046</v>
      </c>
      <c r="F66" s="26">
        <f>+F28/F$33*100</f>
        <v>1.5288374889512224</v>
      </c>
      <c r="G66" s="26">
        <f>+G28/G$33*100</f>
        <v>1.6669539116611602</v>
      </c>
      <c r="H66" s="26">
        <f>+H28/H$33*100</f>
        <v>2.0254490065112924</v>
      </c>
      <c r="I66" s="26">
        <f>+I28/I$33*100</f>
        <v>2.0769496149533513</v>
      </c>
      <c r="J66" s="26">
        <f>+J28/J$33*100</f>
        <v>1.9575892313745138</v>
      </c>
      <c r="K66" s="26">
        <f>+K28/K$33*100</f>
        <v>1.607100809955345</v>
      </c>
      <c r="L66" s="26">
        <f>+L28/L$33*100</f>
        <v>2.4399560499009638</v>
      </c>
      <c r="M66" s="26">
        <f>+M28/M$33*100</f>
        <v>1.4796684035784162</v>
      </c>
      <c r="N66" s="26">
        <f>+N28/N$33*100</f>
        <v>1.5010570636117386</v>
      </c>
      <c r="O66" s="26">
        <f>+O28/O$33*100</f>
        <v>1.5016349777937845</v>
      </c>
      <c r="P66" s="26">
        <f>+P28/P$33*100</f>
        <v>1.1587559385495427</v>
      </c>
      <c r="Q66" s="26">
        <f>+Q28/Q$33*100</f>
        <v>1.4093996368256387</v>
      </c>
      <c r="R66" s="26">
        <f>+R28/R$33*100</f>
        <v>1.3047004042939945</v>
      </c>
      <c r="S66" s="26">
        <f>+S28/S$33*100</f>
        <v>1.6710337275332183</v>
      </c>
      <c r="T66" s="26">
        <f>+T28/T$33*100</f>
        <v>1.5038821731809349</v>
      </c>
      <c r="U66" s="26">
        <f>+U28/U$33*100</f>
        <v>1.4399762275279642</v>
      </c>
      <c r="V66" s="26">
        <f>+V28/V$33*100</f>
        <v>1.3129191022662219</v>
      </c>
      <c r="W66" s="26">
        <f>+W28/W$33*100</f>
        <v>1.6281376810280084</v>
      </c>
      <c r="X66" s="26">
        <f>+X28/X$33*100</f>
        <v>2.3295224774847219</v>
      </c>
      <c r="Y66" s="26">
        <f>+Y28/Y$33*100</f>
        <v>1.9053008452710352</v>
      </c>
      <c r="Z66" s="26">
        <f>+Z28/Z$33*100</f>
        <v>1.639723789031913</v>
      </c>
      <c r="AA66" s="26">
        <f>+AA28/AA$33*100</f>
        <v>1.9823575994026832</v>
      </c>
      <c r="AB66" s="26">
        <f>+AB28/AB$33*100</f>
        <v>1.8853715810549385</v>
      </c>
      <c r="AC66" s="26">
        <f>+AC28/AC$33*100</f>
        <v>1.3878550190996348</v>
      </c>
      <c r="AD66" s="26">
        <f>+AD28/AD$33*100</f>
        <v>1.6150201764711565</v>
      </c>
      <c r="AE66" s="26">
        <f>+AE28/AE$33*100</f>
        <v>1.719208867736544</v>
      </c>
      <c r="AF66" s="26">
        <f>+AF28/AF$33*100</f>
        <v>1.5962831311616656</v>
      </c>
    </row>
    <row r="67" spans="1:32" ht="15" customHeight="1" x14ac:dyDescent="0.15">
      <c r="A67" s="3" t="s">
        <v>135</v>
      </c>
      <c r="B67" s="26">
        <f>+B29/$B$33*100</f>
        <v>5.9489388837052761</v>
      </c>
      <c r="C67" s="26">
        <f>+C29/C$33*100</f>
        <v>6.3156984667937399</v>
      </c>
      <c r="D67" s="26">
        <f>+D29/D$33*100</f>
        <v>7.6588402533313431</v>
      </c>
      <c r="E67" s="26">
        <f>+E29/E$33*100</f>
        <v>8.2548779422848018</v>
      </c>
      <c r="F67" s="26">
        <f>+F29/F$33*100</f>
        <v>8.9304457597846056</v>
      </c>
      <c r="G67" s="26">
        <f>+G29/G$33*100</f>
        <v>11.073085407220693</v>
      </c>
      <c r="H67" s="26">
        <f>+H29/H$33*100</f>
        <v>9.4719821444967955</v>
      </c>
      <c r="I67" s="26">
        <f>+I29/I$33*100</f>
        <v>8.9981746954067496</v>
      </c>
      <c r="J67" s="26">
        <f>+J29/J$33*100</f>
        <v>8.8069088780586444</v>
      </c>
      <c r="K67" s="26">
        <f>+K29/K$33*100</f>
        <v>8.9545352567775858</v>
      </c>
      <c r="L67" s="26">
        <f>+L29/L$33*100</f>
        <v>10.065729793831633</v>
      </c>
      <c r="M67" s="26">
        <f>+M29/M$33*100</f>
        <v>9.8385683271256994</v>
      </c>
      <c r="N67" s="26">
        <f>+N29/N$33*100</f>
        <v>9.8821165360228616</v>
      </c>
      <c r="O67" s="26">
        <f>+O29/O$33*100</f>
        <v>9.1509531152250645</v>
      </c>
      <c r="P67" s="26">
        <f>+P29/P$33*100</f>
        <v>10.808673762451299</v>
      </c>
      <c r="Q67" s="26">
        <f>+Q29/Q$33*100</f>
        <v>8.5294194885758845</v>
      </c>
      <c r="R67" s="26">
        <f>+R29/R$33*100</f>
        <v>8.2592658367825678</v>
      </c>
      <c r="S67" s="26">
        <f>+S29/S$33*100</f>
        <v>8.9680767637002372</v>
      </c>
      <c r="T67" s="26">
        <f>+T29/T$33*100</f>
        <v>7.983565963477333</v>
      </c>
      <c r="U67" s="26">
        <f>+U29/U$33*100</f>
        <v>8.2826755682626167</v>
      </c>
      <c r="V67" s="26">
        <f>+V29/V$33*100</f>
        <v>8.0378922386627636</v>
      </c>
      <c r="W67" s="26">
        <f>+W29/W$33*100</f>
        <v>8.911344899795056</v>
      </c>
      <c r="X67" s="26">
        <f>+X29/X$33*100</f>
        <v>8.6584684638974228</v>
      </c>
      <c r="Y67" s="26">
        <f>+Y29/Y$33*100</f>
        <v>8.5945019293539584</v>
      </c>
      <c r="Z67" s="26">
        <f>+Z29/Z$33*100</f>
        <v>8.3254844532848669</v>
      </c>
      <c r="AA67" s="26">
        <f>+AA29/AA$33*100</f>
        <v>7.6516424641588809</v>
      </c>
      <c r="AB67" s="26">
        <f>+AB29/AB$33*100</f>
        <v>7.5376389184927479</v>
      </c>
      <c r="AC67" s="26">
        <f>+AC29/AC$33*100</f>
        <v>7.3372090843924571</v>
      </c>
      <c r="AD67" s="26">
        <f>+AD29/AD$33*100</f>
        <v>7.4135057041731622</v>
      </c>
      <c r="AE67" s="26">
        <f>+AE29/AE$33*100</f>
        <v>7.0891621526315953</v>
      </c>
      <c r="AF67" s="26">
        <f>+AF29/AF$33*100</f>
        <v>7.0574127497418999</v>
      </c>
    </row>
    <row r="68" spans="1:32" ht="15" customHeight="1" x14ac:dyDescent="0.15">
      <c r="A68" s="3" t="s">
        <v>136</v>
      </c>
      <c r="B68" s="26">
        <f>+B30/$B$33*100</f>
        <v>7.8434616768637859</v>
      </c>
      <c r="C68" s="26">
        <f>+C30/C$33*100</f>
        <v>7.1220496965932343</v>
      </c>
      <c r="D68" s="26">
        <f>+D30/D$33*100</f>
        <v>9.1631123922107776</v>
      </c>
      <c r="E68" s="26">
        <f>+E30/E$33*100</f>
        <v>9.5619846235818144</v>
      </c>
      <c r="F68" s="26">
        <f>+F30/F$33*100</f>
        <v>9.4935982963922907</v>
      </c>
      <c r="G68" s="26">
        <f>+G30/G$33*100</f>
        <v>10.260294781771528</v>
      </c>
      <c r="H68" s="26">
        <f>+H30/H$33*100</f>
        <v>9.143198638683991</v>
      </c>
      <c r="I68" s="26">
        <f>+I30/I$33*100</f>
        <v>12.429016136512306</v>
      </c>
      <c r="J68" s="26">
        <f>+J30/J$33*100</f>
        <v>12.066550334300169</v>
      </c>
      <c r="K68" s="26">
        <f>+K30/K$33*100</f>
        <v>12.424559407491376</v>
      </c>
      <c r="L68" s="26">
        <f>+L30/L$33*100</f>
        <v>8.3871596116348108</v>
      </c>
      <c r="M68" s="26">
        <f>+M30/M$33*100</f>
        <v>7.5414706193282885</v>
      </c>
      <c r="N68" s="26">
        <f>+N30/N$33*100</f>
        <v>8.4175251759258778</v>
      </c>
      <c r="O68" s="26">
        <f>+O30/O$33*100</f>
        <v>11.481109889998478</v>
      </c>
      <c r="P68" s="26">
        <f>+P30/P$33*100</f>
        <v>12.955783523316578</v>
      </c>
      <c r="Q68" s="26">
        <f>+Q30/Q$33*100</f>
        <v>10.38950794313763</v>
      </c>
      <c r="R68" s="26">
        <f>+R30/R$33*100</f>
        <v>8.7933764028342178</v>
      </c>
      <c r="S68" s="26">
        <f>+S30/S$33*100</f>
        <v>6.7723227262253438</v>
      </c>
      <c r="T68" s="26">
        <f>+T30/T$33*100</f>
        <v>6.06693559910227</v>
      </c>
      <c r="U68" s="26">
        <f>+U30/U$33*100</f>
        <v>5.7023994782678704</v>
      </c>
      <c r="V68" s="26">
        <f>+V30/V$33*100</f>
        <v>6.6528691639865505</v>
      </c>
      <c r="W68" s="26">
        <f>+W30/W$33*100</f>
        <v>5.7008595191597111</v>
      </c>
      <c r="X68" s="26">
        <f>+X30/X$33*100</f>
        <v>6.3965522738111806</v>
      </c>
      <c r="Y68" s="26">
        <f>+Y30/Y$33*100</f>
        <v>4.4407749746462937</v>
      </c>
      <c r="Z68" s="26">
        <f>+Z30/Z$33*100</f>
        <v>8.3488036756410082</v>
      </c>
      <c r="AA68" s="26">
        <f>+AA30/AA$33*100</f>
        <v>7.8231989417404311</v>
      </c>
      <c r="AB68" s="26">
        <f>+AB30/AB$33*100</f>
        <v>6.6078441914900417</v>
      </c>
      <c r="AC68" s="26">
        <f>+AC30/AC$33*100</f>
        <v>5.802358590252978</v>
      </c>
      <c r="AD68" s="26">
        <f>+AD30/AD$33*100</f>
        <v>8.0509012865457859</v>
      </c>
      <c r="AE68" s="26">
        <f>+AE30/AE$33*100</f>
        <v>7.8306944826989788</v>
      </c>
      <c r="AF68" s="26">
        <f>+AF30/AF$33*100</f>
        <v>7.464754794109087</v>
      </c>
    </row>
    <row r="69" spans="1:32" ht="15" customHeight="1" x14ac:dyDescent="0.15">
      <c r="A69" s="3" t="s">
        <v>182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>+N31/N$33*100</f>
        <v>0.4827458462383945</v>
      </c>
      <c r="O69" s="26">
        <f>+O31/O$33*100</f>
        <v>0.46385016819459152</v>
      </c>
      <c r="P69" s="26">
        <f>+P31/P$33*100</f>
        <v>0.432424085605214</v>
      </c>
      <c r="Q69" s="26">
        <f>+Q31/Q$33*100</f>
        <v>0.46483654014038067</v>
      </c>
      <c r="R69" s="26">
        <f>+R31/R$33*100</f>
        <v>0.32868595361604364</v>
      </c>
      <c r="S69" s="26">
        <f>+S31/S$33*100</f>
        <v>0.37756435298970076</v>
      </c>
      <c r="T69" s="26">
        <f>+T31/T$33*100</f>
        <v>0</v>
      </c>
      <c r="U69" s="26">
        <f>+U31/U$33*100</f>
        <v>0</v>
      </c>
      <c r="V69" s="26">
        <f>+V31/V$33*100</f>
        <v>0</v>
      </c>
      <c r="W69" s="26">
        <f>+W31/W$33*100</f>
        <v>0</v>
      </c>
      <c r="X69" s="26">
        <f>+X31/X$33*100</f>
        <v>0</v>
      </c>
      <c r="Y69" s="26">
        <f>+Y31/Y$33*100</f>
        <v>0</v>
      </c>
      <c r="Z69" s="26">
        <f>+Z31/Z$33*100</f>
        <v>0</v>
      </c>
      <c r="AA69" s="26">
        <f>+AA31/AA$33*100</f>
        <v>0</v>
      </c>
      <c r="AB69" s="26">
        <f>+AB31/AB$33*100</f>
        <v>0</v>
      </c>
      <c r="AC69" s="26">
        <f>+AC31/AC$33*100</f>
        <v>0</v>
      </c>
      <c r="AD69" s="26">
        <f>+AD31/AD$33*100</f>
        <v>0</v>
      </c>
      <c r="AE69" s="26">
        <f>+AE31/AE$33*100</f>
        <v>0</v>
      </c>
      <c r="AF69" s="26">
        <f>+AF31/AF$33*100</f>
        <v>0</v>
      </c>
    </row>
    <row r="70" spans="1:32" ht="15" customHeight="1" x14ac:dyDescent="0.15">
      <c r="A70" s="3" t="s">
        <v>181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>
        <f>+N32/N$33*100</f>
        <v>1.2447865202494344</v>
      </c>
      <c r="O70" s="26">
        <f>+O32/O$33*100</f>
        <v>2.6173864924686705</v>
      </c>
      <c r="P70" s="26">
        <f>+P32/P$33*100</f>
        <v>5.1658973638876251</v>
      </c>
      <c r="Q70" s="26">
        <f>+Q32/Q$33*100</f>
        <v>4.1171236412433716</v>
      </c>
      <c r="R70" s="26">
        <f>+R32/R$33*100</f>
        <v>3.2424869324222705</v>
      </c>
      <c r="S70" s="26">
        <f>+S32/S$33*100</f>
        <v>2.7509118429498938</v>
      </c>
      <c r="T70" s="26">
        <f>+T32/T$33*100</f>
        <v>2.5711747301298113</v>
      </c>
      <c r="U70" s="26">
        <f>+U32/U$33*100</f>
        <v>2.3464999626785135</v>
      </c>
      <c r="V70" s="26">
        <f>+V32/V$33*100</f>
        <v>3.5126025153044091</v>
      </c>
      <c r="W70" s="26">
        <f>+W32/W$33*100</f>
        <v>4.2945798322665958</v>
      </c>
      <c r="X70" s="26">
        <f>+X32/X$33*100</f>
        <v>5.1360427981566037</v>
      </c>
      <c r="Y70" s="26">
        <f>+Y32/Y$33*100</f>
        <v>3.6286525793370612</v>
      </c>
      <c r="Z70" s="26">
        <f>+Z32/Z$33*100</f>
        <v>4.9438649839174094</v>
      </c>
      <c r="AA70" s="26">
        <f>+AA32/AA$33*100</f>
        <v>4.8181901247415935</v>
      </c>
      <c r="AB70" s="26">
        <f>+AB32/AB$33*100</f>
        <v>3.5988648199344606</v>
      </c>
      <c r="AC70" s="26">
        <f>+AC32/AC$33*100</f>
        <v>3.3973864623171424</v>
      </c>
      <c r="AD70" s="26">
        <f>+AD32/AD$33*100</f>
        <v>3.8637478462034087</v>
      </c>
      <c r="AE70" s="26">
        <f>+AE32/AE$33*100</f>
        <v>3.66566023926155</v>
      </c>
      <c r="AF70" s="26">
        <f>+AF32/AF$33*100</f>
        <v>3.153876565961375</v>
      </c>
    </row>
    <row r="71" spans="1:32" ht="15" customHeight="1" x14ac:dyDescent="0.15">
      <c r="A71" s="3" t="s">
        <v>0</v>
      </c>
      <c r="B71" s="27">
        <f t="shared" ref="B71:N71" si="23">SUM(B42:B68)-B54-B55</f>
        <v>100</v>
      </c>
      <c r="C71" s="27">
        <f t="shared" si="23"/>
        <v>99.999999999999972</v>
      </c>
      <c r="D71" s="27">
        <f t="shared" si="23"/>
        <v>100</v>
      </c>
      <c r="E71" s="27">
        <f t="shared" si="23"/>
        <v>100</v>
      </c>
      <c r="F71" s="27">
        <f t="shared" si="23"/>
        <v>99.999999999999986</v>
      </c>
      <c r="G71" s="27">
        <f t="shared" si="23"/>
        <v>100</v>
      </c>
      <c r="H71" s="27">
        <f t="shared" si="23"/>
        <v>100</v>
      </c>
      <c r="I71" s="27">
        <f t="shared" si="23"/>
        <v>99.999999999999972</v>
      </c>
      <c r="J71" s="27">
        <f t="shared" si="23"/>
        <v>100.00000000000001</v>
      </c>
      <c r="K71" s="27">
        <f t="shared" si="23"/>
        <v>100.00000000000001</v>
      </c>
      <c r="L71" s="27">
        <f t="shared" si="23"/>
        <v>100</v>
      </c>
      <c r="M71" s="27">
        <f t="shared" si="23"/>
        <v>100.00000000000001</v>
      </c>
      <c r="N71" s="27">
        <f t="shared" si="23"/>
        <v>100.00000000000001</v>
      </c>
      <c r="O71" s="27">
        <f t="shared" ref="O71:T71" si="24">SUM(O42:O68)-O54-O55</f>
        <v>99.999999999999986</v>
      </c>
      <c r="P71" s="27">
        <f t="shared" si="24"/>
        <v>100.00000000000001</v>
      </c>
      <c r="Q71" s="27">
        <f t="shared" si="24"/>
        <v>99.999999999999986</v>
      </c>
      <c r="R71" s="27">
        <f t="shared" si="24"/>
        <v>100.00000000000003</v>
      </c>
      <c r="S71" s="27">
        <f t="shared" si="24"/>
        <v>100</v>
      </c>
      <c r="T71" s="27">
        <f t="shared" si="24"/>
        <v>100.00000000000001</v>
      </c>
      <c r="U71" s="27">
        <f>SUM(U42:U68)-U54-U55</f>
        <v>100.00000000000001</v>
      </c>
      <c r="V71" s="27">
        <f>SUM(V42:V68)-V54-V55</f>
        <v>100</v>
      </c>
      <c r="W71" s="27">
        <f>SUM(W42:W68)-W54-W55</f>
        <v>99.999999999999986</v>
      </c>
      <c r="X71" s="27">
        <f>SUM(X42:X68)-X54-X55-X56</f>
        <v>99.999999999999957</v>
      </c>
      <c r="Y71" s="27">
        <f>SUM(Y42:Y68)-Y54-Y55-Y56</f>
        <v>99.999999999999972</v>
      </c>
      <c r="Z71" s="27">
        <f t="shared" ref="Z71:AB71" si="25">SUM(Z42:Z68)-Z54-Z55-Z56</f>
        <v>100.00000000000001</v>
      </c>
      <c r="AA71" s="27">
        <f t="shared" si="25"/>
        <v>100.00000000000003</v>
      </c>
      <c r="AB71" s="27">
        <f t="shared" si="25"/>
        <v>100</v>
      </c>
      <c r="AC71" s="27">
        <f t="shared" ref="AC71:AD71" si="26">SUM(AC42:AC68)-AC54-AC55-AC56</f>
        <v>100.00000000000001</v>
      </c>
      <c r="AD71" s="27">
        <f t="shared" si="26"/>
        <v>99.999999999999972</v>
      </c>
      <c r="AE71" s="27">
        <f t="shared" ref="AE71:AF71" si="27">SUM(AE42:AE68)-AE54-AE55-AE56</f>
        <v>99.999999999999986</v>
      </c>
      <c r="AF71" s="27">
        <f t="shared" si="27"/>
        <v>100.00000000000001</v>
      </c>
    </row>
    <row r="72" spans="1:32" ht="15" customHeight="1" x14ac:dyDescent="0.15">
      <c r="A72" s="3" t="s">
        <v>1</v>
      </c>
      <c r="B72" s="26">
        <f>+B34/$B$33*100</f>
        <v>64.419135586953999</v>
      </c>
      <c r="C72" s="26">
        <f t="shared" ref="C72:D75" si="28">+C34/C$33*100</f>
        <v>62.636382928512816</v>
      </c>
      <c r="D72" s="26">
        <f t="shared" si="28"/>
        <v>62.327644705945261</v>
      </c>
      <c r="E72" s="26">
        <f t="shared" ref="E72:L72" si="29">+E34/E$33*100</f>
        <v>58.530598986759919</v>
      </c>
      <c r="F72" s="26">
        <f t="shared" si="29"/>
        <v>56.510769953074139</v>
      </c>
      <c r="G72" s="26">
        <f t="shared" si="29"/>
        <v>56.532596156744063</v>
      </c>
      <c r="H72" s="26">
        <f t="shared" si="29"/>
        <v>58.185368348407671</v>
      </c>
      <c r="I72" s="26">
        <f t="shared" si="29"/>
        <v>56.192950509279882</v>
      </c>
      <c r="J72" s="26">
        <f t="shared" si="29"/>
        <v>56.834858304690215</v>
      </c>
      <c r="K72" s="26">
        <f t="shared" si="29"/>
        <v>55.710282425128966</v>
      </c>
      <c r="L72" s="26">
        <f t="shared" si="29"/>
        <v>59.212421585548157</v>
      </c>
      <c r="M72" s="26">
        <f t="shared" ref="M72:N75" si="30">+M34/M$33*100</f>
        <v>64.714602698673644</v>
      </c>
      <c r="N72" s="26">
        <f t="shared" si="30"/>
        <v>63.736418340951943</v>
      </c>
      <c r="O72" s="26">
        <f t="shared" ref="O72:P75" si="31">+O34/O$33*100</f>
        <v>60.682246477151082</v>
      </c>
      <c r="P72" s="26">
        <f t="shared" si="31"/>
        <v>54.311904534640377</v>
      </c>
      <c r="Q72" s="26">
        <f t="shared" ref="Q72:R75" si="32">+Q34/Q$33*100</f>
        <v>60.019011954925737</v>
      </c>
      <c r="R72" s="26">
        <f t="shared" si="32"/>
        <v>62.430909955764001</v>
      </c>
      <c r="S72" s="26">
        <f t="shared" ref="S72:T75" si="33">+S34/S$33*100</f>
        <v>60.169736909152846</v>
      </c>
      <c r="T72" s="26">
        <f t="shared" si="33"/>
        <v>62.214314754045461</v>
      </c>
      <c r="U72" s="26">
        <f t="shared" ref="U72:V75" si="34">+U34/U$33*100</f>
        <v>60.352120639227046</v>
      </c>
      <c r="V72" s="26">
        <f t="shared" si="34"/>
        <v>57.234839100168024</v>
      </c>
      <c r="W72" s="26">
        <f t="shared" ref="W72:X75" si="35">+W34/W$33*100</f>
        <v>57.796701344943322</v>
      </c>
      <c r="X72" s="26">
        <f t="shared" si="35"/>
        <v>58.018856648171926</v>
      </c>
      <c r="Y72" s="26">
        <f>+Y34/Y$33*100</f>
        <v>59.545181417608461</v>
      </c>
      <c r="Z72" s="26">
        <f t="shared" ref="Z72:AA72" si="36">+Z34/Z$33*100</f>
        <v>56.967003300366059</v>
      </c>
      <c r="AA72" s="26">
        <f t="shared" si="36"/>
        <v>56.271260866199192</v>
      </c>
      <c r="AB72" s="26">
        <f t="shared" ref="AB72:AC75" si="37">+AB34/AB$33*100</f>
        <v>56.150833258282617</v>
      </c>
      <c r="AC72" s="26">
        <f t="shared" si="37"/>
        <v>55.672664305772479</v>
      </c>
      <c r="AD72" s="26">
        <f t="shared" ref="AD72:AE72" si="38">+AD34/AD$33*100</f>
        <v>55.456355717274064</v>
      </c>
      <c r="AE72" s="26">
        <f t="shared" si="38"/>
        <v>54.244558642845831</v>
      </c>
      <c r="AF72" s="26">
        <f t="shared" ref="AF72" si="39">+AF34/AF$33*100</f>
        <v>54.422090680078803</v>
      </c>
    </row>
    <row r="73" spans="1:32" ht="15" customHeight="1" x14ac:dyDescent="0.15">
      <c r="A73" s="3" t="s">
        <v>171</v>
      </c>
      <c r="B73" s="26">
        <f>+B35/$B$33*100</f>
        <v>35.580864413046001</v>
      </c>
      <c r="C73" s="26">
        <f t="shared" si="28"/>
        <v>37.363617071487184</v>
      </c>
      <c r="D73" s="26">
        <f t="shared" si="28"/>
        <v>37.672355294054739</v>
      </c>
      <c r="E73" s="26">
        <f t="shared" ref="E73:L73" si="40">+E35/E$33*100</f>
        <v>41.469401013240081</v>
      </c>
      <c r="F73" s="26">
        <f t="shared" si="40"/>
        <v>43.489230046925861</v>
      </c>
      <c r="G73" s="26">
        <f t="shared" si="40"/>
        <v>43.467403843255937</v>
      </c>
      <c r="H73" s="26">
        <f t="shared" si="40"/>
        <v>41.814631651592329</v>
      </c>
      <c r="I73" s="26">
        <f t="shared" si="40"/>
        <v>43.807049490720111</v>
      </c>
      <c r="J73" s="26">
        <f t="shared" si="40"/>
        <v>43.165141695309778</v>
      </c>
      <c r="K73" s="26">
        <f t="shared" si="40"/>
        <v>44.289717574871034</v>
      </c>
      <c r="L73" s="26">
        <f t="shared" si="40"/>
        <v>40.787578414451836</v>
      </c>
      <c r="M73" s="26">
        <f t="shared" si="30"/>
        <v>35.285397301326356</v>
      </c>
      <c r="N73" s="26">
        <f t="shared" si="30"/>
        <v>36.263581659048057</v>
      </c>
      <c r="O73" s="26">
        <f t="shared" si="31"/>
        <v>39.317753522848918</v>
      </c>
      <c r="P73" s="26">
        <f t="shared" si="31"/>
        <v>45.688095465359623</v>
      </c>
      <c r="Q73" s="26">
        <f t="shared" si="32"/>
        <v>39.980988045074255</v>
      </c>
      <c r="R73" s="26">
        <f t="shared" si="32"/>
        <v>37.569090044235992</v>
      </c>
      <c r="S73" s="26">
        <f t="shared" si="33"/>
        <v>39.830263090847154</v>
      </c>
      <c r="T73" s="26">
        <f t="shared" si="33"/>
        <v>37.785685245954532</v>
      </c>
      <c r="U73" s="26">
        <f t="shared" si="34"/>
        <v>39.647879360772954</v>
      </c>
      <c r="V73" s="26">
        <f t="shared" si="34"/>
        <v>42.765160899831969</v>
      </c>
      <c r="W73" s="26">
        <f t="shared" si="35"/>
        <v>42.203298655056678</v>
      </c>
      <c r="X73" s="26">
        <f t="shared" si="35"/>
        <v>41.981143351828074</v>
      </c>
      <c r="Y73" s="26">
        <f>+Y35/Y$33*100</f>
        <v>40.454818582391546</v>
      </c>
      <c r="Z73" s="26">
        <f t="shared" ref="Z73:AA73" si="41">+Z35/Z$33*100</f>
        <v>43.032996699633941</v>
      </c>
      <c r="AA73" s="26">
        <f t="shared" si="41"/>
        <v>43.728739133800815</v>
      </c>
      <c r="AB73" s="26">
        <f t="shared" si="37"/>
        <v>41.243451097387947</v>
      </c>
      <c r="AC73" s="26">
        <f t="shared" si="37"/>
        <v>41.761580364525599</v>
      </c>
      <c r="AD73" s="26">
        <f t="shared" ref="AD73:AE73" si="42">+AD35/AD$33*100</f>
        <v>42.079922602975138</v>
      </c>
      <c r="AE73" s="26">
        <f t="shared" si="42"/>
        <v>43.340570677699411</v>
      </c>
      <c r="AF73" s="26">
        <f t="shared" ref="AF73" si="43">+AF35/AF$33*100</f>
        <v>43.487765195991003</v>
      </c>
    </row>
    <row r="74" spans="1:32" ht="15" customHeight="1" x14ac:dyDescent="0.15">
      <c r="A74" s="3" t="s">
        <v>12</v>
      </c>
      <c r="B74" s="26">
        <f>+B36/$B$33*100</f>
        <v>62.765238162384577</v>
      </c>
      <c r="C74" s="26">
        <f t="shared" si="28"/>
        <v>65.718387463507128</v>
      </c>
      <c r="D74" s="26">
        <f t="shared" si="28"/>
        <v>65.326594203335304</v>
      </c>
      <c r="E74" s="26">
        <f t="shared" ref="E74:L74" si="44">+E36/E$33*100</f>
        <v>62.749378748156182</v>
      </c>
      <c r="F74" s="26">
        <f t="shared" si="44"/>
        <v>64.500812758852803</v>
      </c>
      <c r="G74" s="26">
        <f t="shared" si="44"/>
        <v>63.382542980913506</v>
      </c>
      <c r="H74" s="26">
        <f t="shared" si="44"/>
        <v>63.971311594782286</v>
      </c>
      <c r="I74" s="26">
        <f t="shared" si="44"/>
        <v>60.684680926826658</v>
      </c>
      <c r="J74" s="26">
        <f t="shared" si="44"/>
        <v>61.282935895866942</v>
      </c>
      <c r="K74" s="26">
        <f t="shared" si="44"/>
        <v>55.927157849259814</v>
      </c>
      <c r="L74" s="26">
        <f t="shared" si="44"/>
        <v>56.093339893108677</v>
      </c>
      <c r="M74" s="26">
        <f t="shared" si="30"/>
        <v>57.778089095758943</v>
      </c>
      <c r="N74" s="26">
        <f t="shared" si="30"/>
        <v>56.358374285672198</v>
      </c>
      <c r="O74" s="26">
        <f t="shared" si="31"/>
        <v>54.654931119472664</v>
      </c>
      <c r="P74" s="26">
        <f t="shared" si="31"/>
        <v>56.082478466403593</v>
      </c>
      <c r="Q74" s="26">
        <f t="shared" si="32"/>
        <v>56.044366631525399</v>
      </c>
      <c r="R74" s="26">
        <f t="shared" si="32"/>
        <v>56.397410899657615</v>
      </c>
      <c r="S74" s="26">
        <f t="shared" si="33"/>
        <v>60.239040498614095</v>
      </c>
      <c r="T74" s="26">
        <f t="shared" si="33"/>
        <v>62.414590603770506</v>
      </c>
      <c r="U74" s="26">
        <f t="shared" si="34"/>
        <v>62.459040932871289</v>
      </c>
      <c r="V74" s="26">
        <f t="shared" si="34"/>
        <v>55.442393162633344</v>
      </c>
      <c r="W74" s="26">
        <f t="shared" si="35"/>
        <v>54.715646792125526</v>
      </c>
      <c r="X74" s="26">
        <f t="shared" si="35"/>
        <v>54.459888582905471</v>
      </c>
      <c r="Y74" s="26">
        <f>+Y36/Y$33*100</f>
        <v>56.244051041070477</v>
      </c>
      <c r="Z74" s="26">
        <f t="shared" ref="Z74:AA74" si="45">+Z36/Z$33*100</f>
        <v>52.746987386657942</v>
      </c>
      <c r="AA74" s="26">
        <f t="shared" si="45"/>
        <v>52.668586400642958</v>
      </c>
      <c r="AB74" s="26">
        <f t="shared" si="37"/>
        <v>52.589232666864227</v>
      </c>
      <c r="AC74" s="26">
        <f t="shared" si="37"/>
        <v>52.088559370923313</v>
      </c>
      <c r="AD74" s="26">
        <f t="shared" ref="AD74:AE74" si="46">+AD36/AD$33*100</f>
        <v>52.770849998661163</v>
      </c>
      <c r="AE74" s="26">
        <f t="shared" si="46"/>
        <v>53.443886870244206</v>
      </c>
      <c r="AF74" s="26">
        <f t="shared" ref="AF74" si="47">+AF36/AF$33*100</f>
        <v>51.955086037460482</v>
      </c>
    </row>
    <row r="75" spans="1:32" ht="15" customHeight="1" x14ac:dyDescent="0.15">
      <c r="A75" s="3" t="s">
        <v>11</v>
      </c>
      <c r="B75" s="26">
        <f>+B37/$B$33*100</f>
        <v>37.234761837615423</v>
      </c>
      <c r="C75" s="26">
        <f t="shared" si="28"/>
        <v>34.281612536492865</v>
      </c>
      <c r="D75" s="26">
        <f t="shared" si="28"/>
        <v>34.673405796664703</v>
      </c>
      <c r="E75" s="26">
        <f t="shared" ref="E75:L75" si="48">+E37/E$33*100</f>
        <v>37.250621251843825</v>
      </c>
      <c r="F75" s="26">
        <f t="shared" si="48"/>
        <v>35.499187241147204</v>
      </c>
      <c r="G75" s="26">
        <f t="shared" si="48"/>
        <v>36.617457019086501</v>
      </c>
      <c r="H75" s="26">
        <f t="shared" si="48"/>
        <v>36.028688405217714</v>
      </c>
      <c r="I75" s="26">
        <f t="shared" si="48"/>
        <v>39.315319073173335</v>
      </c>
      <c r="J75" s="26">
        <f t="shared" si="48"/>
        <v>38.717064104133058</v>
      </c>
      <c r="K75" s="26">
        <f t="shared" si="48"/>
        <v>44.072842150740179</v>
      </c>
      <c r="L75" s="26">
        <f t="shared" si="48"/>
        <v>43.90666010689133</v>
      </c>
      <c r="M75" s="26">
        <f t="shared" si="30"/>
        <v>42.221910904241057</v>
      </c>
      <c r="N75" s="26">
        <f t="shared" si="30"/>
        <v>43.641625714327809</v>
      </c>
      <c r="O75" s="26">
        <f t="shared" si="31"/>
        <v>45.345068880527336</v>
      </c>
      <c r="P75" s="26">
        <f t="shared" si="31"/>
        <v>43.917521533596407</v>
      </c>
      <c r="Q75" s="26">
        <f t="shared" si="32"/>
        <v>43.955633368474601</v>
      </c>
      <c r="R75" s="26">
        <f t="shared" si="32"/>
        <v>43.602589100342378</v>
      </c>
      <c r="S75" s="26">
        <f t="shared" si="33"/>
        <v>39.760959501385912</v>
      </c>
      <c r="T75" s="26">
        <f t="shared" si="33"/>
        <v>37.585409396229494</v>
      </c>
      <c r="U75" s="26">
        <f t="shared" si="34"/>
        <v>37.540959067128711</v>
      </c>
      <c r="V75" s="26">
        <f t="shared" si="34"/>
        <v>44.557606837366656</v>
      </c>
      <c r="W75" s="26">
        <f t="shared" si="35"/>
        <v>45.284353207874474</v>
      </c>
      <c r="X75" s="26">
        <f t="shared" si="35"/>
        <v>45.680904648616341</v>
      </c>
      <c r="Y75" s="26">
        <f>+Y37/Y$33*100</f>
        <v>44.124420317447097</v>
      </c>
      <c r="Z75" s="26">
        <f t="shared" ref="Z75:AA75" si="49">+Z37/Z$33*100</f>
        <v>47.255156273199084</v>
      </c>
      <c r="AA75" s="26">
        <f t="shared" si="49"/>
        <v>47.368714100026743</v>
      </c>
      <c r="AB75" s="26">
        <f t="shared" si="37"/>
        <v>47.490061839156873</v>
      </c>
      <c r="AC75" s="26">
        <f t="shared" si="37"/>
        <v>47.911440629076687</v>
      </c>
      <c r="AD75" s="26">
        <f t="shared" ref="AD75:AE75" si="50">+AD37/AD$33*100</f>
        <v>47.234391851503908</v>
      </c>
      <c r="AE75" s="26">
        <f t="shared" si="50"/>
        <v>46.563193320358501</v>
      </c>
      <c r="AF75" s="26">
        <f t="shared" ref="AF75" si="51">+AF37/AF$33*100</f>
        <v>48.051121380271169</v>
      </c>
    </row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</sheetData>
  <mergeCells count="1">
    <mergeCell ref="A13:P13"/>
  </mergeCells>
  <phoneticPr fontId="3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colBreaks count="2" manualBreakCount="2">
    <brk id="12" max="74" man="1"/>
    <brk id="2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0"/>
  <sheetViews>
    <sheetView view="pageBreakPreview" zoomScaleNormal="100" zoomScaleSheetLayoutView="100" workbookViewId="0">
      <pane xSplit="1" ySplit="3" topLeftCell="N16" activePane="bottomRight" state="frozen"/>
      <selection pane="topRight"/>
      <selection pane="bottomLeft"/>
      <selection pane="bottomRight" activeCell="Q12" sqref="Q12"/>
    </sheetView>
  </sheetViews>
  <sheetFormatPr defaultColWidth="9" defaultRowHeight="12" x14ac:dyDescent="0.15"/>
  <cols>
    <col min="1" max="1" width="24.77734375" style="13" customWidth="1"/>
    <col min="2" max="2" width="8.6640625" style="13" hidden="1" customWidth="1"/>
    <col min="3" max="9" width="9.77734375" style="13" customWidth="1"/>
    <col min="10" max="11" width="9.77734375" style="10" customWidth="1"/>
    <col min="12" max="25" width="9.77734375" style="13" customWidth="1"/>
    <col min="26" max="32" width="9.77734375" style="98" customWidth="1"/>
    <col min="33" max="16384" width="9" style="13"/>
  </cols>
  <sheetData>
    <row r="1" spans="1:32" ht="18" customHeight="1" x14ac:dyDescent="0.2">
      <c r="A1" s="30" t="s">
        <v>96</v>
      </c>
      <c r="K1" s="71" t="str">
        <f>財政指標!$L$1</f>
        <v>足利市</v>
      </c>
      <c r="L1" s="98"/>
      <c r="U1" s="71" t="str">
        <f>財政指標!$L$1</f>
        <v>足利市</v>
      </c>
      <c r="V1" s="98"/>
      <c r="AE1" s="71" t="str">
        <f>財政指標!$L$1</f>
        <v>足利市</v>
      </c>
    </row>
    <row r="2" spans="1:32" ht="18" customHeight="1" x14ac:dyDescent="0.15">
      <c r="K2" s="104"/>
      <c r="L2" s="117" t="s">
        <v>169</v>
      </c>
      <c r="M2" s="22"/>
      <c r="U2" s="104"/>
      <c r="V2" s="117" t="s">
        <v>169</v>
      </c>
      <c r="X2" s="22"/>
      <c r="Y2" s="22"/>
      <c r="Z2" s="99"/>
      <c r="AA2" s="99"/>
      <c r="AB2" s="99"/>
      <c r="AC2" s="104"/>
      <c r="AD2" s="104"/>
      <c r="AE2" s="104"/>
      <c r="AF2" s="117" t="s">
        <v>169</v>
      </c>
    </row>
    <row r="3" spans="1:32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81</v>
      </c>
      <c r="L3" s="7" t="s">
        <v>82</v>
      </c>
      <c r="M3" s="7" t="s">
        <v>173</v>
      </c>
      <c r="N3" s="7" t="s">
        <v>180</v>
      </c>
      <c r="O3" s="7" t="s">
        <v>183</v>
      </c>
      <c r="P3" s="2" t="s">
        <v>184</v>
      </c>
      <c r="Q3" s="2" t="s">
        <v>185</v>
      </c>
      <c r="R3" s="2" t="s">
        <v>190</v>
      </c>
      <c r="S3" s="2" t="s">
        <v>193</v>
      </c>
      <c r="T3" s="2" t="s">
        <v>194</v>
      </c>
      <c r="U3" s="2" t="s">
        <v>203</v>
      </c>
      <c r="V3" s="2" t="s">
        <v>205</v>
      </c>
      <c r="W3" s="2" t="s">
        <v>207</v>
      </c>
      <c r="X3" s="2" t="s">
        <v>209</v>
      </c>
      <c r="Y3" s="2" t="s">
        <v>213</v>
      </c>
      <c r="Z3" s="2" t="s">
        <v>216</v>
      </c>
      <c r="AA3" s="2" t="s">
        <v>217</v>
      </c>
      <c r="AB3" s="2" t="s">
        <v>218</v>
      </c>
      <c r="AC3" s="2" t="s">
        <v>229</v>
      </c>
      <c r="AD3" s="2" t="s">
        <v>232</v>
      </c>
      <c r="AE3" s="2" t="str">
        <f>財政指標!AF3</f>
        <v>１８(H30)</v>
      </c>
      <c r="AF3" s="2" t="str">
        <f>財政指標!AG3</f>
        <v>１９(R１)</v>
      </c>
    </row>
    <row r="4" spans="1:32" ht="18" customHeight="1" x14ac:dyDescent="0.15">
      <c r="A4" s="14" t="s">
        <v>40</v>
      </c>
      <c r="B4" s="16">
        <f t="shared" ref="B4:J4" si="0">SUM(B5:B8)</f>
        <v>9269644</v>
      </c>
      <c r="C4" s="16">
        <f t="shared" si="0"/>
        <v>9829184</v>
      </c>
      <c r="D4" s="16">
        <f t="shared" si="0"/>
        <v>10072044</v>
      </c>
      <c r="E4" s="16">
        <f t="shared" si="0"/>
        <v>10345101</v>
      </c>
      <c r="F4" s="16">
        <f t="shared" si="0"/>
        <v>10008704</v>
      </c>
      <c r="G4" s="16">
        <f t="shared" si="0"/>
        <v>8648806</v>
      </c>
      <c r="H4" s="16">
        <f t="shared" si="0"/>
        <v>8815196</v>
      </c>
      <c r="I4" s="16">
        <f t="shared" si="0"/>
        <v>8742814</v>
      </c>
      <c r="J4" s="16">
        <f t="shared" si="0"/>
        <v>9319355</v>
      </c>
      <c r="K4" s="16">
        <f t="shared" ref="K4:P4" si="1">SUM(K5:K8)</f>
        <v>8222576</v>
      </c>
      <c r="L4" s="16">
        <f t="shared" si="1"/>
        <v>7864758</v>
      </c>
      <c r="M4" s="16">
        <f t="shared" si="1"/>
        <v>7641496</v>
      </c>
      <c r="N4" s="16">
        <f t="shared" si="1"/>
        <v>7387042</v>
      </c>
      <c r="O4" s="16">
        <f t="shared" si="1"/>
        <v>7191525</v>
      </c>
      <c r="P4" s="16">
        <f t="shared" si="1"/>
        <v>6828983</v>
      </c>
      <c r="Q4" s="16">
        <f>SUM(Q5:Q8)</f>
        <v>6838907</v>
      </c>
      <c r="R4" s="16">
        <f>SUM(R5:R8)</f>
        <v>7361583</v>
      </c>
      <c r="S4" s="16">
        <v>7963356</v>
      </c>
      <c r="T4" s="16">
        <f t="shared" ref="T4:Y4" si="2">SUM(T5:T8)</f>
        <v>9413470</v>
      </c>
      <c r="U4" s="16">
        <f t="shared" si="2"/>
        <v>9155373</v>
      </c>
      <c r="V4" s="16">
        <f t="shared" si="2"/>
        <v>8513168</v>
      </c>
      <c r="W4" s="16">
        <f t="shared" si="2"/>
        <v>8001126</v>
      </c>
      <c r="X4" s="16">
        <f t="shared" si="2"/>
        <v>7906099</v>
      </c>
      <c r="Y4" s="16">
        <f t="shared" si="2"/>
        <v>8253957</v>
      </c>
      <c r="Z4" s="93">
        <f t="shared" ref="Z4:AA4" si="3">SUM(Z5:Z8)</f>
        <v>8100808</v>
      </c>
      <c r="AA4" s="93">
        <f t="shared" si="3"/>
        <v>8445798</v>
      </c>
      <c r="AB4" s="93">
        <f>SUM(AB5:AB8)</f>
        <v>8392533</v>
      </c>
      <c r="AC4" s="93">
        <f>SUM(AC5:AC8)</f>
        <v>8419796</v>
      </c>
      <c r="AD4" s="93">
        <f>SUM(AD5:AD8)</f>
        <v>8662282</v>
      </c>
      <c r="AE4" s="93">
        <v>8754989</v>
      </c>
      <c r="AF4" s="93">
        <v>8708818</v>
      </c>
    </row>
    <row r="5" spans="1:32" ht="18" customHeight="1" x14ac:dyDescent="0.15">
      <c r="A5" s="14" t="s">
        <v>204</v>
      </c>
      <c r="B5" s="16">
        <v>109211</v>
      </c>
      <c r="C5" s="16">
        <v>108609</v>
      </c>
      <c r="D5" s="16">
        <v>113008</v>
      </c>
      <c r="E5" s="16">
        <v>114846</v>
      </c>
      <c r="F5" s="16">
        <v>117258</v>
      </c>
      <c r="G5" s="16">
        <v>117808</v>
      </c>
      <c r="H5" s="16">
        <v>117983</v>
      </c>
      <c r="I5" s="16">
        <v>149616</v>
      </c>
      <c r="J5" s="16">
        <v>150394</v>
      </c>
      <c r="K5" s="16">
        <v>152222</v>
      </c>
      <c r="L5" s="16">
        <v>150007</v>
      </c>
      <c r="M5" s="16">
        <v>146807</v>
      </c>
      <c r="N5" s="16">
        <v>145738</v>
      </c>
      <c r="O5" s="16">
        <v>143612</v>
      </c>
      <c r="P5" s="16">
        <v>141147</v>
      </c>
      <c r="Q5" s="16">
        <v>167664</v>
      </c>
      <c r="R5" s="16">
        <v>185014</v>
      </c>
      <c r="S5" s="16">
        <v>211717</v>
      </c>
      <c r="T5" s="16">
        <v>211741</v>
      </c>
      <c r="U5" s="16">
        <v>217282</v>
      </c>
      <c r="V5" s="16">
        <v>215526</v>
      </c>
      <c r="W5" s="16">
        <v>207905</v>
      </c>
      <c r="X5" s="16">
        <v>210098</v>
      </c>
      <c r="Y5" s="16">
        <v>208954</v>
      </c>
      <c r="Z5" s="93">
        <v>210337</v>
      </c>
      <c r="AA5" s="93">
        <v>245453</v>
      </c>
      <c r="AB5" s="93">
        <v>248838</v>
      </c>
      <c r="AC5" s="93">
        <v>250498</v>
      </c>
      <c r="AD5" s="93">
        <v>250388</v>
      </c>
      <c r="AE5" s="93">
        <v>251550</v>
      </c>
      <c r="AF5" s="93">
        <v>251635</v>
      </c>
    </row>
    <row r="6" spans="1:32" ht="18" customHeight="1" x14ac:dyDescent="0.15">
      <c r="A6" s="14" t="s">
        <v>42</v>
      </c>
      <c r="B6" s="17">
        <v>6109035</v>
      </c>
      <c r="C6" s="17">
        <v>6802930</v>
      </c>
      <c r="D6" s="17">
        <v>6947850</v>
      </c>
      <c r="E6" s="17">
        <v>7697835</v>
      </c>
      <c r="F6" s="17">
        <v>7605818</v>
      </c>
      <c r="G6" s="17">
        <v>6427066</v>
      </c>
      <c r="H6" s="17">
        <v>6494751</v>
      </c>
      <c r="I6" s="17">
        <v>6316063</v>
      </c>
      <c r="J6" s="17">
        <v>6968286</v>
      </c>
      <c r="K6" s="17">
        <v>6204284</v>
      </c>
      <c r="L6" s="17">
        <v>6090059</v>
      </c>
      <c r="M6" s="17">
        <v>5841830</v>
      </c>
      <c r="N6" s="17">
        <v>5675738</v>
      </c>
      <c r="O6" s="17">
        <v>5514060</v>
      </c>
      <c r="P6" s="17">
        <v>5236064</v>
      </c>
      <c r="Q6" s="17">
        <v>5080645</v>
      </c>
      <c r="R6" s="17">
        <v>5386447</v>
      </c>
      <c r="S6" s="17">
        <v>5841988</v>
      </c>
      <c r="T6" s="17">
        <v>7239013</v>
      </c>
      <c r="U6" s="17">
        <v>7331547</v>
      </c>
      <c r="V6" s="17">
        <v>7111818</v>
      </c>
      <c r="W6" s="17">
        <v>6346274</v>
      </c>
      <c r="X6" s="17">
        <v>6277680</v>
      </c>
      <c r="Y6" s="17">
        <v>6488006</v>
      </c>
      <c r="Z6" s="17">
        <v>6570224</v>
      </c>
      <c r="AA6" s="17">
        <v>6647605</v>
      </c>
      <c r="AB6" s="93">
        <v>6731496</v>
      </c>
      <c r="AC6" s="93">
        <v>6843573</v>
      </c>
      <c r="AD6" s="93">
        <v>6968284</v>
      </c>
      <c r="AE6" s="93">
        <v>7080151</v>
      </c>
      <c r="AF6" s="93">
        <v>7144043</v>
      </c>
    </row>
    <row r="7" spans="1:32" ht="18" customHeight="1" x14ac:dyDescent="0.15">
      <c r="A7" s="14" t="s">
        <v>43</v>
      </c>
      <c r="B7" s="17">
        <v>407314</v>
      </c>
      <c r="C7" s="17">
        <v>423188</v>
      </c>
      <c r="D7" s="17">
        <v>442095</v>
      </c>
      <c r="E7" s="17">
        <v>450832</v>
      </c>
      <c r="F7" s="17">
        <v>447636</v>
      </c>
      <c r="G7" s="17">
        <v>513570</v>
      </c>
      <c r="H7" s="17">
        <v>530011</v>
      </c>
      <c r="I7" s="17">
        <v>547036</v>
      </c>
      <c r="J7" s="17">
        <v>556463</v>
      </c>
      <c r="K7" s="17">
        <v>556266</v>
      </c>
      <c r="L7" s="17">
        <v>544464</v>
      </c>
      <c r="M7" s="17">
        <v>551776</v>
      </c>
      <c r="N7" s="17">
        <v>540137</v>
      </c>
      <c r="O7" s="17">
        <v>522896</v>
      </c>
      <c r="P7" s="17">
        <v>536321</v>
      </c>
      <c r="Q7" s="17">
        <v>535408</v>
      </c>
      <c r="R7" s="17">
        <v>536766</v>
      </c>
      <c r="S7" s="17">
        <v>533855</v>
      </c>
      <c r="T7" s="17">
        <v>537032</v>
      </c>
      <c r="U7" s="17">
        <v>530935</v>
      </c>
      <c r="V7" s="17">
        <v>518156</v>
      </c>
      <c r="W7" s="17">
        <v>524002</v>
      </c>
      <c r="X7" s="17">
        <v>523338</v>
      </c>
      <c r="Y7" s="17">
        <v>518460</v>
      </c>
      <c r="Z7" s="17">
        <v>503851</v>
      </c>
      <c r="AA7" s="17">
        <v>508003</v>
      </c>
      <c r="AB7" s="93">
        <v>504448</v>
      </c>
      <c r="AC7" s="93">
        <v>510130</v>
      </c>
      <c r="AD7" s="93">
        <v>511693</v>
      </c>
      <c r="AE7" s="93">
        <v>507035</v>
      </c>
      <c r="AF7" s="93">
        <v>507019</v>
      </c>
    </row>
    <row r="8" spans="1:32" ht="18" customHeight="1" x14ac:dyDescent="0.15">
      <c r="A8" s="14" t="s">
        <v>44</v>
      </c>
      <c r="B8" s="17">
        <v>2644084</v>
      </c>
      <c r="C8" s="17">
        <v>2494457</v>
      </c>
      <c r="D8" s="17">
        <v>2569091</v>
      </c>
      <c r="E8" s="17">
        <v>2081588</v>
      </c>
      <c r="F8" s="17">
        <v>1837992</v>
      </c>
      <c r="G8" s="17">
        <v>1590362</v>
      </c>
      <c r="H8" s="17">
        <v>1672451</v>
      </c>
      <c r="I8" s="17">
        <v>1730099</v>
      </c>
      <c r="J8" s="17">
        <v>1644212</v>
      </c>
      <c r="K8" s="17">
        <v>1309804</v>
      </c>
      <c r="L8" s="17">
        <v>1080228</v>
      </c>
      <c r="M8" s="17">
        <v>1101083</v>
      </c>
      <c r="N8" s="17">
        <v>1025429</v>
      </c>
      <c r="O8" s="17">
        <v>1010957</v>
      </c>
      <c r="P8" s="17">
        <v>915451</v>
      </c>
      <c r="Q8" s="17">
        <v>1055190</v>
      </c>
      <c r="R8" s="17">
        <v>1253356</v>
      </c>
      <c r="S8" s="17">
        <v>1375796</v>
      </c>
      <c r="T8" s="17">
        <v>1425684</v>
      </c>
      <c r="U8" s="17">
        <v>1075609</v>
      </c>
      <c r="V8" s="17">
        <v>667668</v>
      </c>
      <c r="W8" s="17">
        <v>922945</v>
      </c>
      <c r="X8" s="17">
        <v>894983</v>
      </c>
      <c r="Y8" s="17">
        <v>1038537</v>
      </c>
      <c r="Z8" s="17">
        <v>816396</v>
      </c>
      <c r="AA8" s="17">
        <v>1044737</v>
      </c>
      <c r="AB8" s="93">
        <v>907751</v>
      </c>
      <c r="AC8" s="93">
        <v>815595</v>
      </c>
      <c r="AD8" s="93">
        <v>931917</v>
      </c>
      <c r="AE8" s="93">
        <v>916253</v>
      </c>
      <c r="AF8" s="93">
        <v>806121</v>
      </c>
    </row>
    <row r="9" spans="1:32" ht="18" customHeight="1" x14ac:dyDescent="0.15">
      <c r="A9" s="14" t="s">
        <v>45</v>
      </c>
      <c r="B9" s="16">
        <v>7095445</v>
      </c>
      <c r="C9" s="16">
        <v>7469854</v>
      </c>
      <c r="D9" s="16">
        <v>8077974</v>
      </c>
      <c r="E9" s="16">
        <v>8571130</v>
      </c>
      <c r="F9" s="16">
        <v>9106245</v>
      </c>
      <c r="G9" s="16">
        <v>9542011</v>
      </c>
      <c r="H9" s="16">
        <v>9949140</v>
      </c>
      <c r="I9" s="16">
        <v>10149224</v>
      </c>
      <c r="J9" s="16">
        <v>10131761</v>
      </c>
      <c r="K9" s="16">
        <v>10353013</v>
      </c>
      <c r="L9" s="16">
        <v>10674984</v>
      </c>
      <c r="M9" s="16">
        <v>10212694</v>
      </c>
      <c r="N9" s="16">
        <v>10395671</v>
      </c>
      <c r="O9" s="16">
        <v>10373279</v>
      </c>
      <c r="P9" s="16">
        <v>9790581</v>
      </c>
      <c r="Q9" s="16">
        <v>9519593</v>
      </c>
      <c r="R9" s="16">
        <v>9570125</v>
      </c>
      <c r="S9" s="16">
        <v>9106015</v>
      </c>
      <c r="T9" s="16">
        <v>9188810</v>
      </c>
      <c r="U9" s="16">
        <v>9378519</v>
      </c>
      <c r="V9" s="16">
        <v>9118060</v>
      </c>
      <c r="W9" s="16">
        <v>9033065</v>
      </c>
      <c r="X9" s="16">
        <v>8968729</v>
      </c>
      <c r="Y9" s="16">
        <v>8387887</v>
      </c>
      <c r="Z9" s="93">
        <v>8412382</v>
      </c>
      <c r="AA9" s="93">
        <v>8440632</v>
      </c>
      <c r="AB9" s="17">
        <v>8292244</v>
      </c>
      <c r="AC9" s="17">
        <v>8311904</v>
      </c>
      <c r="AD9" s="17">
        <v>8523579</v>
      </c>
      <c r="AE9" s="17">
        <v>8331924</v>
      </c>
      <c r="AF9" s="17">
        <v>8572093</v>
      </c>
    </row>
    <row r="10" spans="1:32" ht="18" customHeight="1" x14ac:dyDescent="0.15">
      <c r="A10" s="14" t="s">
        <v>46</v>
      </c>
      <c r="B10" s="16">
        <v>7073880</v>
      </c>
      <c r="C10" s="16">
        <v>7448122</v>
      </c>
      <c r="D10" s="16">
        <v>8056240</v>
      </c>
      <c r="E10" s="16">
        <v>8548459</v>
      </c>
      <c r="F10" s="16">
        <v>9083649</v>
      </c>
      <c r="G10" s="16">
        <v>9518046</v>
      </c>
      <c r="H10" s="16">
        <v>9926091</v>
      </c>
      <c r="I10" s="16">
        <v>10126146</v>
      </c>
      <c r="J10" s="16">
        <v>10107918</v>
      </c>
      <c r="K10" s="16">
        <v>10327900</v>
      </c>
      <c r="L10" s="16">
        <v>10647746</v>
      </c>
      <c r="M10" s="16">
        <v>10182830</v>
      </c>
      <c r="N10" s="16">
        <v>10367073</v>
      </c>
      <c r="O10" s="16">
        <v>10344340</v>
      </c>
      <c r="P10" s="16">
        <v>9760850</v>
      </c>
      <c r="Q10" s="16">
        <v>9486069</v>
      </c>
      <c r="R10" s="16">
        <v>9533480</v>
      </c>
      <c r="S10" s="16">
        <v>9070073</v>
      </c>
      <c r="T10" s="16">
        <v>9155300</v>
      </c>
      <c r="U10" s="16">
        <v>9349701</v>
      </c>
      <c r="V10" s="16">
        <v>9088079</v>
      </c>
      <c r="W10" s="16">
        <v>9003429</v>
      </c>
      <c r="X10" s="16">
        <v>8939106</v>
      </c>
      <c r="Y10" s="16">
        <v>8359046</v>
      </c>
      <c r="Z10" s="93">
        <v>8385473</v>
      </c>
      <c r="AA10" s="93">
        <v>8413826</v>
      </c>
      <c r="AB10" s="93">
        <v>8265475</v>
      </c>
      <c r="AC10" s="93">
        <v>8287483</v>
      </c>
      <c r="AD10" s="93">
        <v>8499840</v>
      </c>
      <c r="AE10" s="93">
        <v>8307961</v>
      </c>
      <c r="AF10" s="93">
        <v>8547987</v>
      </c>
    </row>
    <row r="11" spans="1:32" ht="18" customHeight="1" x14ac:dyDescent="0.15">
      <c r="A11" s="14" t="s">
        <v>47</v>
      </c>
      <c r="B11" s="16">
        <v>146095</v>
      </c>
      <c r="C11" s="16">
        <v>150274</v>
      </c>
      <c r="D11" s="16">
        <v>155504</v>
      </c>
      <c r="E11" s="16">
        <v>159570</v>
      </c>
      <c r="F11" s="16">
        <v>163693</v>
      </c>
      <c r="G11" s="16">
        <v>166262</v>
      </c>
      <c r="H11" s="16">
        <v>168573</v>
      </c>
      <c r="I11" s="16">
        <v>173597</v>
      </c>
      <c r="J11" s="16">
        <v>176916</v>
      </c>
      <c r="K11" s="16">
        <v>181081</v>
      </c>
      <c r="L11" s="16">
        <v>183167</v>
      </c>
      <c r="M11" s="16">
        <v>189584</v>
      </c>
      <c r="N11" s="16">
        <v>197476</v>
      </c>
      <c r="O11" s="16">
        <v>206223</v>
      </c>
      <c r="P11" s="16">
        <v>212435</v>
      </c>
      <c r="Q11" s="16">
        <v>221736</v>
      </c>
      <c r="R11" s="16">
        <v>229255</v>
      </c>
      <c r="S11" s="16">
        <v>235128</v>
      </c>
      <c r="T11" s="16">
        <v>244509</v>
      </c>
      <c r="U11" s="16">
        <v>252675</v>
      </c>
      <c r="V11" s="16">
        <v>262799</v>
      </c>
      <c r="W11" s="16">
        <v>269134</v>
      </c>
      <c r="X11" s="16">
        <v>276169</v>
      </c>
      <c r="Y11" s="16">
        <v>282662</v>
      </c>
      <c r="Z11" s="93">
        <v>290912</v>
      </c>
      <c r="AA11" s="93">
        <v>299294</v>
      </c>
      <c r="AB11" s="17">
        <v>308911</v>
      </c>
      <c r="AC11" s="17">
        <v>362151</v>
      </c>
      <c r="AD11" s="17">
        <v>380564</v>
      </c>
      <c r="AE11" s="17">
        <v>399212</v>
      </c>
      <c r="AF11" s="17">
        <v>415521</v>
      </c>
    </row>
    <row r="12" spans="1:32" ht="18" customHeight="1" x14ac:dyDescent="0.15">
      <c r="A12" s="14" t="s">
        <v>48</v>
      </c>
      <c r="B12" s="16">
        <v>727231</v>
      </c>
      <c r="C12" s="16">
        <v>821420</v>
      </c>
      <c r="D12" s="16">
        <v>830083</v>
      </c>
      <c r="E12" s="16">
        <v>836772</v>
      </c>
      <c r="F12" s="16">
        <v>845375</v>
      </c>
      <c r="G12" s="16">
        <v>834038</v>
      </c>
      <c r="H12" s="16">
        <v>842220</v>
      </c>
      <c r="I12" s="16">
        <v>833718</v>
      </c>
      <c r="J12" s="16">
        <v>986058</v>
      </c>
      <c r="K12" s="16">
        <v>994929</v>
      </c>
      <c r="L12" s="16">
        <v>1048881</v>
      </c>
      <c r="M12" s="16">
        <v>1041518</v>
      </c>
      <c r="N12" s="16">
        <v>1016105</v>
      </c>
      <c r="O12" s="16">
        <v>987555</v>
      </c>
      <c r="P12" s="16">
        <v>1010092</v>
      </c>
      <c r="Q12" s="16">
        <v>1023978</v>
      </c>
      <c r="R12" s="16">
        <v>982461</v>
      </c>
      <c r="S12" s="16">
        <v>1000602</v>
      </c>
      <c r="T12" s="16">
        <v>989133</v>
      </c>
      <c r="U12" s="16">
        <v>933815</v>
      </c>
      <c r="V12" s="16">
        <v>880250</v>
      </c>
      <c r="W12" s="16">
        <v>892439</v>
      </c>
      <c r="X12" s="16">
        <v>1010873</v>
      </c>
      <c r="Y12" s="16">
        <v>983096</v>
      </c>
      <c r="Z12" s="93">
        <v>1097084</v>
      </c>
      <c r="AA12" s="93">
        <v>1053594</v>
      </c>
      <c r="AB12" s="17">
        <v>1048552</v>
      </c>
      <c r="AC12" s="17">
        <v>1012630</v>
      </c>
      <c r="AD12" s="17">
        <v>954444</v>
      </c>
      <c r="AE12" s="17">
        <v>924837</v>
      </c>
      <c r="AF12" s="17">
        <v>938956</v>
      </c>
    </row>
    <row r="13" spans="1:32" ht="18" customHeight="1" x14ac:dyDescent="0.15">
      <c r="A13" s="14" t="s">
        <v>49</v>
      </c>
      <c r="B13" s="16">
        <v>870</v>
      </c>
      <c r="C13" s="16">
        <v>698</v>
      </c>
      <c r="D13" s="16">
        <v>723</v>
      </c>
      <c r="E13" s="16">
        <v>767</v>
      </c>
      <c r="F13" s="16">
        <v>665</v>
      </c>
      <c r="G13" s="16">
        <v>564</v>
      </c>
      <c r="H13" s="16">
        <v>748</v>
      </c>
      <c r="I13" s="16">
        <v>736</v>
      </c>
      <c r="J13" s="16">
        <v>751</v>
      </c>
      <c r="K13" s="16">
        <v>629</v>
      </c>
      <c r="L13" s="16">
        <v>676</v>
      </c>
      <c r="M13" s="16">
        <v>790</v>
      </c>
      <c r="N13" s="16">
        <v>713</v>
      </c>
      <c r="O13" s="16">
        <v>637</v>
      </c>
      <c r="P13" s="16">
        <v>1006</v>
      </c>
      <c r="Q13" s="16">
        <v>1087</v>
      </c>
      <c r="R13" s="16">
        <v>1114</v>
      </c>
      <c r="S13" s="16">
        <v>1139</v>
      </c>
      <c r="T13" s="16">
        <v>1259</v>
      </c>
      <c r="U13" s="16">
        <v>1209</v>
      </c>
      <c r="V13" s="16">
        <v>1047</v>
      </c>
      <c r="W13" s="16">
        <v>1313</v>
      </c>
      <c r="X13" s="16">
        <v>1409</v>
      </c>
      <c r="Y13" s="16">
        <v>1550</v>
      </c>
      <c r="Z13" s="93">
        <v>1417</v>
      </c>
      <c r="AA13" s="93">
        <v>1374</v>
      </c>
      <c r="AB13" s="13">
        <v>731</v>
      </c>
      <c r="AC13" s="13">
        <v>347</v>
      </c>
      <c r="AD13" s="13">
        <v>378</v>
      </c>
      <c r="AE13" s="13">
        <v>509</v>
      </c>
      <c r="AF13" s="13">
        <v>397</v>
      </c>
    </row>
    <row r="14" spans="1:32" ht="18" customHeight="1" x14ac:dyDescent="0.15">
      <c r="A14" s="14" t="s">
        <v>50</v>
      </c>
      <c r="B14" s="16">
        <v>101545</v>
      </c>
      <c r="C14" s="16">
        <v>177934</v>
      </c>
      <c r="D14" s="16">
        <v>131758</v>
      </c>
      <c r="E14" s="16">
        <v>108187</v>
      </c>
      <c r="F14" s="16">
        <v>80821</v>
      </c>
      <c r="G14" s="16">
        <v>84467</v>
      </c>
      <c r="H14" s="16">
        <v>88908</v>
      </c>
      <c r="I14" s="16">
        <v>78653</v>
      </c>
      <c r="J14" s="16">
        <v>49656</v>
      </c>
      <c r="K14" s="16">
        <v>47087</v>
      </c>
      <c r="L14" s="16">
        <v>27234</v>
      </c>
      <c r="M14" s="16">
        <v>16449</v>
      </c>
      <c r="N14" s="16">
        <v>31631</v>
      </c>
      <c r="O14" s="16">
        <v>7016</v>
      </c>
      <c r="P14" s="16">
        <v>302</v>
      </c>
      <c r="Q14" s="16">
        <v>5166</v>
      </c>
      <c r="R14" s="16">
        <v>33</v>
      </c>
      <c r="S14" s="16">
        <v>33</v>
      </c>
      <c r="T14" s="16">
        <v>33</v>
      </c>
      <c r="U14" s="16">
        <v>33</v>
      </c>
      <c r="V14" s="16">
        <v>33</v>
      </c>
      <c r="W14" s="16">
        <v>33</v>
      </c>
      <c r="X14" s="16">
        <v>33</v>
      </c>
      <c r="Y14" s="16">
        <v>33</v>
      </c>
      <c r="Z14" s="93">
        <v>34</v>
      </c>
      <c r="AA14" s="93">
        <v>35</v>
      </c>
      <c r="AB14" s="93">
        <v>36</v>
      </c>
      <c r="AC14" s="93">
        <v>0</v>
      </c>
      <c r="AD14" s="93">
        <v>0</v>
      </c>
      <c r="AE14" s="93">
        <v>0</v>
      </c>
      <c r="AF14" s="93">
        <v>0</v>
      </c>
    </row>
    <row r="15" spans="1:32" ht="18" customHeight="1" x14ac:dyDescent="0.15">
      <c r="A15" s="14" t="s">
        <v>51</v>
      </c>
      <c r="B15" s="16">
        <v>19100</v>
      </c>
      <c r="C15" s="16">
        <v>17254</v>
      </c>
      <c r="D15" s="16">
        <v>15332</v>
      </c>
      <c r="E15" s="16">
        <v>15281</v>
      </c>
      <c r="F15" s="16">
        <v>13233</v>
      </c>
      <c r="G15" s="16">
        <v>13430</v>
      </c>
      <c r="H15" s="16">
        <v>11022</v>
      </c>
      <c r="I15" s="16">
        <v>12566</v>
      </c>
      <c r="J15" s="16">
        <v>1220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93">
        <v>2</v>
      </c>
      <c r="AA15" s="93">
        <v>3</v>
      </c>
      <c r="AB15" s="93">
        <v>4</v>
      </c>
      <c r="AC15" s="93">
        <v>0</v>
      </c>
      <c r="AD15" s="93">
        <v>0</v>
      </c>
      <c r="AE15" s="93">
        <v>0</v>
      </c>
      <c r="AF15" s="93">
        <v>0</v>
      </c>
    </row>
    <row r="16" spans="1:32" ht="18" customHeight="1" x14ac:dyDescent="0.15">
      <c r="A16" s="14" t="s">
        <v>52</v>
      </c>
      <c r="B16" s="16">
        <v>203659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93">
        <v>2</v>
      </c>
      <c r="AA16" s="93">
        <v>3</v>
      </c>
      <c r="AB16" s="93">
        <v>4</v>
      </c>
      <c r="AC16" s="93">
        <v>0</v>
      </c>
      <c r="AD16" s="93">
        <v>0</v>
      </c>
      <c r="AE16" s="93">
        <v>0</v>
      </c>
      <c r="AF16" s="93">
        <v>0</v>
      </c>
    </row>
    <row r="17" spans="1:32" ht="18" customHeight="1" x14ac:dyDescent="0.15">
      <c r="A17" s="14" t="s">
        <v>53</v>
      </c>
      <c r="B17" s="17">
        <f t="shared" ref="B17:J17" si="4">SUM(B18:B21)</f>
        <v>1380582</v>
      </c>
      <c r="C17" s="17">
        <f t="shared" si="4"/>
        <v>1436114</v>
      </c>
      <c r="D17" s="17">
        <f t="shared" si="4"/>
        <v>1522371</v>
      </c>
      <c r="E17" s="17">
        <f t="shared" si="4"/>
        <v>1605739</v>
      </c>
      <c r="F17" s="17">
        <f t="shared" si="4"/>
        <v>1693251</v>
      </c>
      <c r="G17" s="17">
        <f t="shared" si="4"/>
        <v>1720162</v>
      </c>
      <c r="H17" s="17">
        <f t="shared" si="4"/>
        <v>1818127</v>
      </c>
      <c r="I17" s="17">
        <f t="shared" si="4"/>
        <v>1873017</v>
      </c>
      <c r="J17" s="17">
        <f t="shared" si="4"/>
        <v>1838177</v>
      </c>
      <c r="K17" s="17">
        <f t="shared" ref="K17:P17" si="5">SUM(K18:K21)</f>
        <v>1869026</v>
      </c>
      <c r="L17" s="17">
        <f t="shared" si="5"/>
        <v>1906152</v>
      </c>
      <c r="M17" s="17">
        <f t="shared" si="5"/>
        <v>1814539</v>
      </c>
      <c r="N17" s="17">
        <f t="shared" si="5"/>
        <v>1835397</v>
      </c>
      <c r="O17" s="17">
        <f t="shared" si="5"/>
        <v>1818982</v>
      </c>
      <c r="P17" s="17">
        <f t="shared" si="5"/>
        <v>1705834</v>
      </c>
      <c r="Q17" s="17">
        <v>1643507</v>
      </c>
      <c r="R17" s="17">
        <v>1631164</v>
      </c>
      <c r="S17" s="17">
        <v>1535474</v>
      </c>
      <c r="T17" s="17">
        <v>1529893</v>
      </c>
      <c r="U17" s="17">
        <v>1537767</v>
      </c>
      <c r="V17" s="17">
        <v>1497224</v>
      </c>
      <c r="W17" s="16">
        <v>1489520</v>
      </c>
      <c r="X17" s="17">
        <v>1486624</v>
      </c>
      <c r="Y17" s="17">
        <v>1390142</v>
      </c>
      <c r="Z17" s="17">
        <v>1391640</v>
      </c>
      <c r="AA17" s="17">
        <v>1382755</v>
      </c>
      <c r="AB17" s="17">
        <v>1350446</v>
      </c>
      <c r="AC17" s="17">
        <v>1344059</v>
      </c>
      <c r="AD17" s="17">
        <v>1354006</v>
      </c>
      <c r="AE17" s="17">
        <v>1316742</v>
      </c>
      <c r="AF17" s="17">
        <v>1316742</v>
      </c>
    </row>
    <row r="18" spans="1:32" ht="18" customHeight="1" x14ac:dyDescent="0.15">
      <c r="A18" s="14" t="s">
        <v>54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2</v>
      </c>
      <c r="AA18" s="17">
        <v>3</v>
      </c>
      <c r="AB18" s="17">
        <v>4</v>
      </c>
      <c r="AC18" s="17">
        <v>0</v>
      </c>
      <c r="AD18" s="17">
        <v>0</v>
      </c>
      <c r="AE18" s="17">
        <v>0</v>
      </c>
      <c r="AF18" s="17">
        <v>0</v>
      </c>
    </row>
    <row r="19" spans="1:32" ht="18" customHeight="1" x14ac:dyDescent="0.15">
      <c r="A19" s="14" t="s">
        <v>55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93">
        <v>2</v>
      </c>
      <c r="AA19" s="93">
        <v>3</v>
      </c>
      <c r="AB19" s="93">
        <v>4</v>
      </c>
      <c r="AC19" s="93">
        <v>0</v>
      </c>
      <c r="AD19" s="93">
        <v>0</v>
      </c>
      <c r="AE19" s="93">
        <v>0</v>
      </c>
      <c r="AF19" s="93">
        <v>0</v>
      </c>
    </row>
    <row r="20" spans="1:32" ht="18" customHeight="1" x14ac:dyDescent="0.15">
      <c r="A20" s="14" t="s">
        <v>56</v>
      </c>
      <c r="B20" s="16">
        <v>1380582</v>
      </c>
      <c r="C20" s="16">
        <v>1436114</v>
      </c>
      <c r="D20" s="16">
        <v>1522371</v>
      </c>
      <c r="E20" s="16">
        <v>1605739</v>
      </c>
      <c r="F20" s="16">
        <v>1693251</v>
      </c>
      <c r="G20" s="16">
        <v>1720162</v>
      </c>
      <c r="H20" s="16">
        <v>1818127</v>
      </c>
      <c r="I20" s="16">
        <v>1873017</v>
      </c>
      <c r="J20" s="16">
        <v>1838177</v>
      </c>
      <c r="K20" s="16">
        <v>1869026</v>
      </c>
      <c r="L20" s="16">
        <v>1906152</v>
      </c>
      <c r="M20" s="16">
        <v>1814539</v>
      </c>
      <c r="N20" s="16">
        <v>1835397</v>
      </c>
      <c r="O20" s="16">
        <v>1818982</v>
      </c>
      <c r="P20" s="16">
        <v>1705834</v>
      </c>
      <c r="Q20" s="16">
        <v>1705835</v>
      </c>
      <c r="R20" s="16">
        <v>1631164</v>
      </c>
      <c r="S20" s="16">
        <v>1535474</v>
      </c>
      <c r="T20" s="16">
        <v>1529893</v>
      </c>
      <c r="U20" s="16">
        <v>1537767</v>
      </c>
      <c r="V20" s="16">
        <v>1497224</v>
      </c>
      <c r="W20" s="16">
        <v>1489520</v>
      </c>
      <c r="X20" s="16">
        <v>1486624</v>
      </c>
      <c r="Y20" s="16">
        <v>1390142</v>
      </c>
      <c r="Z20" s="93">
        <v>1391640</v>
      </c>
      <c r="AA20" s="93">
        <v>1382755</v>
      </c>
      <c r="AB20" s="93">
        <v>1350446</v>
      </c>
      <c r="AC20" s="93">
        <v>1344059</v>
      </c>
      <c r="AD20" s="93">
        <v>1354006</v>
      </c>
      <c r="AE20" s="93">
        <v>1316742</v>
      </c>
      <c r="AF20" s="93">
        <v>1326766</v>
      </c>
    </row>
    <row r="21" spans="1:32" ht="18" customHeight="1" x14ac:dyDescent="0.15">
      <c r="A21" s="14" t="s">
        <v>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93">
        <v>2</v>
      </c>
      <c r="AA21" s="93">
        <v>3</v>
      </c>
      <c r="AB21" s="93">
        <v>4</v>
      </c>
      <c r="AC21" s="93">
        <v>4</v>
      </c>
      <c r="AD21" s="93">
        <v>4</v>
      </c>
      <c r="AE21" s="93">
        <v>4</v>
      </c>
      <c r="AF21" s="93">
        <v>4</v>
      </c>
    </row>
    <row r="22" spans="1:32" ht="18" customHeight="1" x14ac:dyDescent="0.15">
      <c r="A22" s="14" t="s">
        <v>58</v>
      </c>
      <c r="B22" s="17">
        <f t="shared" ref="B22:J22" si="6">+B4+B9+B11+B12+B13+B14+B15+B16+B17</f>
        <v>18944171</v>
      </c>
      <c r="C22" s="17">
        <f t="shared" si="6"/>
        <v>19902732</v>
      </c>
      <c r="D22" s="17">
        <f t="shared" si="6"/>
        <v>20805789</v>
      </c>
      <c r="E22" s="17">
        <f t="shared" si="6"/>
        <v>21642547</v>
      </c>
      <c r="F22" s="17">
        <f t="shared" si="6"/>
        <v>21911987</v>
      </c>
      <c r="G22" s="17">
        <f t="shared" si="6"/>
        <v>21009740</v>
      </c>
      <c r="H22" s="17">
        <f t="shared" si="6"/>
        <v>21693934</v>
      </c>
      <c r="I22" s="17">
        <f t="shared" si="6"/>
        <v>21864325</v>
      </c>
      <c r="J22" s="17">
        <f t="shared" si="6"/>
        <v>22503894</v>
      </c>
      <c r="K22" s="17">
        <f t="shared" ref="K22:P22" si="7">+K4+K9+K11+K12+K13+K14+K15+K16+K17</f>
        <v>21668341</v>
      </c>
      <c r="L22" s="17">
        <f t="shared" si="7"/>
        <v>21705852</v>
      </c>
      <c r="M22" s="17">
        <f t="shared" si="7"/>
        <v>20917070</v>
      </c>
      <c r="N22" s="17">
        <f t="shared" si="7"/>
        <v>20864035</v>
      </c>
      <c r="O22" s="17">
        <f t="shared" si="7"/>
        <v>20585217</v>
      </c>
      <c r="P22" s="17">
        <f t="shared" si="7"/>
        <v>19549233</v>
      </c>
      <c r="Q22" s="17">
        <f t="shared" ref="Q22:V22" si="8">+Q4+Q9+Q11+Q12+Q13+Q14+Q15+Q16+Q17</f>
        <v>19253976</v>
      </c>
      <c r="R22" s="17">
        <f t="shared" si="8"/>
        <v>19775737</v>
      </c>
      <c r="S22" s="17">
        <f t="shared" si="8"/>
        <v>19841749</v>
      </c>
      <c r="T22" s="17">
        <f t="shared" si="8"/>
        <v>21367109</v>
      </c>
      <c r="U22" s="17">
        <f t="shared" si="8"/>
        <v>21259393</v>
      </c>
      <c r="V22" s="17">
        <f t="shared" si="8"/>
        <v>20272583</v>
      </c>
      <c r="W22" s="17">
        <f>+W4+W9+W11+W12+W13+W14+W15+W16+W17</f>
        <v>19686632</v>
      </c>
      <c r="X22" s="17">
        <f>+X4+X9+X11+X12+X13+X14+X15+X16+X17</f>
        <v>19649938</v>
      </c>
      <c r="Y22" s="17">
        <f>+Y4+Y9+Y11+Y12+Y13+Y14+Y15+Y16+Y17</f>
        <v>19299329</v>
      </c>
      <c r="Z22" s="17">
        <f t="shared" ref="Z22:AB22" si="9">+Z4+Z9+Z11+Z12+Z13+Z14+Z15+Z16+Z17</f>
        <v>19294281</v>
      </c>
      <c r="AA22" s="17">
        <f t="shared" si="9"/>
        <v>19623488</v>
      </c>
      <c r="AB22" s="17">
        <f t="shared" si="9"/>
        <v>19393461</v>
      </c>
      <c r="AC22" s="17">
        <f t="shared" ref="AC22:AD22" si="10">+AC4+AC9+AC11+AC12+AC13+AC14+AC15+AC16+AC17</f>
        <v>19450887</v>
      </c>
      <c r="AD22" s="17">
        <f t="shared" si="10"/>
        <v>19875253</v>
      </c>
      <c r="AE22" s="17">
        <f t="shared" ref="AE22:AF22" si="11">+AE4+AE9+AE11+AE12+AE13+AE14+AE15+AE16+AE17</f>
        <v>19728213</v>
      </c>
      <c r="AF22" s="17">
        <f t="shared" si="11"/>
        <v>19952527</v>
      </c>
    </row>
    <row r="23" spans="1:32" ht="18" customHeight="1" x14ac:dyDescent="0.15">
      <c r="Z23" s="13"/>
      <c r="AA23" s="13"/>
      <c r="AB23" s="13"/>
      <c r="AC23" s="13"/>
      <c r="AD23" s="13"/>
      <c r="AE23" s="13"/>
      <c r="AF23" s="13"/>
    </row>
    <row r="24" spans="1:32" ht="18" customHeight="1" x14ac:dyDescent="0.2">
      <c r="A24" s="30" t="s">
        <v>99</v>
      </c>
      <c r="L24" s="71" t="str">
        <f>財政指標!$L$1</f>
        <v>足利市</v>
      </c>
      <c r="P24" s="71"/>
      <c r="Q24" s="71"/>
      <c r="R24" s="71"/>
      <c r="S24" s="71"/>
      <c r="T24" s="71"/>
      <c r="U24" s="71"/>
      <c r="V24" s="71" t="str">
        <f>財政指標!$L$1</f>
        <v>足利市</v>
      </c>
      <c r="W24" s="71"/>
      <c r="X24" s="71"/>
      <c r="Y24" s="71"/>
      <c r="Z24" s="71"/>
      <c r="AA24" s="71"/>
      <c r="AB24" s="71"/>
      <c r="AC24" s="71"/>
      <c r="AD24" s="71"/>
      <c r="AE24" s="71"/>
      <c r="AF24" s="71" t="str">
        <f>財政指標!$L$1</f>
        <v>足利市</v>
      </c>
    </row>
    <row r="25" spans="1:32" ht="18" customHeight="1" x14ac:dyDescent="0.15">
      <c r="Z25" s="13"/>
      <c r="AA25" s="13"/>
      <c r="AB25" s="13"/>
      <c r="AC25" s="13"/>
      <c r="AD25" s="13"/>
      <c r="AE25" s="13"/>
      <c r="AF25" s="13"/>
    </row>
    <row r="26" spans="1:32" ht="18" customHeight="1" x14ac:dyDescent="0.15">
      <c r="A26" s="7"/>
      <c r="B26" s="7" t="s">
        <v>10</v>
      </c>
      <c r="C26" s="7" t="s">
        <v>9</v>
      </c>
      <c r="D26" s="7" t="s">
        <v>8</v>
      </c>
      <c r="E26" s="7" t="s">
        <v>7</v>
      </c>
      <c r="F26" s="7" t="s">
        <v>6</v>
      </c>
      <c r="G26" s="7" t="s">
        <v>5</v>
      </c>
      <c r="H26" s="7" t="s">
        <v>4</v>
      </c>
      <c r="I26" s="7" t="s">
        <v>3</v>
      </c>
      <c r="J26" s="8" t="s">
        <v>2</v>
      </c>
      <c r="K26" s="8" t="s">
        <v>81</v>
      </c>
      <c r="L26" s="7" t="s">
        <v>82</v>
      </c>
      <c r="M26" s="7" t="s">
        <v>173</v>
      </c>
      <c r="N26" s="7" t="s">
        <v>180</v>
      </c>
      <c r="O26" s="7" t="s">
        <v>183</v>
      </c>
      <c r="P26" s="2" t="s">
        <v>184</v>
      </c>
      <c r="Q26" s="2" t="s">
        <v>189</v>
      </c>
      <c r="R26" s="2" t="s">
        <v>190</v>
      </c>
      <c r="S26" s="2" t="s">
        <v>193</v>
      </c>
      <c r="T26" s="2" t="s">
        <v>194</v>
      </c>
      <c r="U26" s="2" t="s">
        <v>203</v>
      </c>
      <c r="V26" s="2" t="s">
        <v>205</v>
      </c>
      <c r="W26" s="2" t="s">
        <v>207</v>
      </c>
      <c r="X26" s="2" t="s">
        <v>209</v>
      </c>
      <c r="Y26" s="2" t="s">
        <v>213</v>
      </c>
      <c r="Z26" s="2" t="s">
        <v>216</v>
      </c>
      <c r="AA26" s="2" t="s">
        <v>217</v>
      </c>
      <c r="AB26" s="2" t="s">
        <v>218</v>
      </c>
      <c r="AC26" s="2" t="s">
        <v>229</v>
      </c>
      <c r="AD26" s="2" t="str">
        <f>AD3</f>
        <v>１７(H29)</v>
      </c>
      <c r="AE26" s="2" t="str">
        <f>AE3</f>
        <v>１８(H30)</v>
      </c>
      <c r="AF26" s="2" t="str">
        <f>AF3</f>
        <v>１９(R１)</v>
      </c>
    </row>
    <row r="27" spans="1:32" ht="18" customHeight="1" x14ac:dyDescent="0.15">
      <c r="A27" s="14" t="s">
        <v>40</v>
      </c>
      <c r="B27" s="31">
        <f>B4/B$22*100</f>
        <v>48.931378417139499</v>
      </c>
      <c r="C27" s="31">
        <f>C4/C$22*100</f>
        <v>49.386104380041893</v>
      </c>
      <c r="D27" s="31">
        <f t="shared" ref="D27:L27" si="12">D4/D$22*100</f>
        <v>48.409815172113881</v>
      </c>
      <c r="E27" s="31">
        <f t="shared" si="12"/>
        <v>47.799831507816528</v>
      </c>
      <c r="F27" s="31">
        <f t="shared" si="12"/>
        <v>45.676843455593506</v>
      </c>
      <c r="G27" s="31">
        <f t="shared" si="12"/>
        <v>41.16569743366648</v>
      </c>
      <c r="H27" s="31">
        <f t="shared" si="12"/>
        <v>40.634381942897036</v>
      </c>
      <c r="I27" s="31">
        <f t="shared" si="12"/>
        <v>39.986663205930206</v>
      </c>
      <c r="J27" s="31">
        <f t="shared" si="12"/>
        <v>41.412188486134887</v>
      </c>
      <c r="K27" s="31">
        <f t="shared" si="12"/>
        <v>37.947418309505096</v>
      </c>
      <c r="L27" s="31">
        <f t="shared" si="12"/>
        <v>36.233353106802717</v>
      </c>
      <c r="M27" s="31">
        <f t="shared" ref="M27:N44" si="13">M4/M$22*100</f>
        <v>36.532344157188362</v>
      </c>
      <c r="N27" s="31">
        <f t="shared" si="13"/>
        <v>35.40562503849327</v>
      </c>
      <c r="O27" s="31">
        <f t="shared" ref="O27:P44" si="14">O4/O$22*100</f>
        <v>34.935385913104533</v>
      </c>
      <c r="P27" s="31">
        <f t="shared" si="14"/>
        <v>34.932229822008878</v>
      </c>
      <c r="Q27" s="31">
        <f t="shared" ref="Q27:R44" si="15">Q4/Q$22*100</f>
        <v>35.519453228777266</v>
      </c>
      <c r="R27" s="31">
        <f t="shared" si="15"/>
        <v>37.225328188780018</v>
      </c>
      <c r="S27" s="31">
        <f t="shared" ref="S27:T44" si="16">S4/S$22*100</f>
        <v>40.134345011621711</v>
      </c>
      <c r="T27" s="31">
        <f t="shared" si="16"/>
        <v>44.055889825806574</v>
      </c>
      <c r="U27" s="31">
        <f t="shared" ref="U27:V44" si="17">U4/U$22*100</f>
        <v>43.065072459970985</v>
      </c>
      <c r="V27" s="31">
        <f t="shared" si="17"/>
        <v>41.993504231799172</v>
      </c>
      <c r="W27" s="31">
        <f t="shared" ref="W27:X44" si="18">W4/W$22*100</f>
        <v>40.642431879663313</v>
      </c>
      <c r="X27" s="31">
        <f t="shared" si="18"/>
        <v>40.234727458173154</v>
      </c>
      <c r="Y27" s="31">
        <f t="shared" ref="Y27:AA44" si="19">Y4/Y$22*100</f>
        <v>42.768103492095506</v>
      </c>
      <c r="Z27" s="103">
        <f t="shared" si="19"/>
        <v>41.985539652915804</v>
      </c>
      <c r="AA27" s="103">
        <f t="shared" si="19"/>
        <v>43.039229315399993</v>
      </c>
      <c r="AB27" s="103">
        <f t="shared" ref="AB27" si="20">AB4/AB$22*100</f>
        <v>43.275065755411063</v>
      </c>
      <c r="AC27" s="103">
        <f t="shared" ref="AC27:AD27" si="21">AC4/AC$22*100</f>
        <v>43.287465502215916</v>
      </c>
      <c r="AD27" s="103">
        <f t="shared" si="21"/>
        <v>43.583254009395503</v>
      </c>
      <c r="AE27" s="103">
        <f t="shared" ref="AE27:AF27" si="22">AE4/AE$22*100</f>
        <v>44.37801335579659</v>
      </c>
      <c r="AF27" s="103">
        <f t="shared" si="22"/>
        <v>43.647694349693147</v>
      </c>
    </row>
    <row r="28" spans="1:32" ht="18" customHeight="1" x14ac:dyDescent="0.15">
      <c r="A28" s="14" t="s">
        <v>41</v>
      </c>
      <c r="B28" s="31">
        <f t="shared" ref="B28:C44" si="23">B5/B$22*100</f>
        <v>0.57648867295380724</v>
      </c>
      <c r="C28" s="31">
        <f t="shared" si="23"/>
        <v>0.54569895228454068</v>
      </c>
      <c r="D28" s="31">
        <f t="shared" ref="D28:L28" si="24">D5/D$22*100</f>
        <v>0.54315652244670942</v>
      </c>
      <c r="E28" s="31">
        <f t="shared" si="24"/>
        <v>0.53064918837879849</v>
      </c>
      <c r="F28" s="31">
        <f t="shared" si="24"/>
        <v>0.53513175231438392</v>
      </c>
      <c r="G28" s="31">
        <f t="shared" si="24"/>
        <v>0.56073040408877028</v>
      </c>
      <c r="H28" s="31">
        <f t="shared" si="24"/>
        <v>0.54385248890311921</v>
      </c>
      <c r="I28" s="31">
        <f t="shared" si="24"/>
        <v>0.68429279202536553</v>
      </c>
      <c r="J28" s="31">
        <f t="shared" si="24"/>
        <v>0.66830211695806963</v>
      </c>
      <c r="K28" s="31">
        <f t="shared" si="24"/>
        <v>0.7025087892054126</v>
      </c>
      <c r="L28" s="31">
        <f t="shared" si="24"/>
        <v>0.69109012629405198</v>
      </c>
      <c r="M28" s="31">
        <f t="shared" si="13"/>
        <v>0.7018526017267237</v>
      </c>
      <c r="N28" s="31">
        <f t="shared" si="13"/>
        <v>0.69851301533955434</v>
      </c>
      <c r="O28" s="31">
        <f t="shared" si="14"/>
        <v>0.69764627693747416</v>
      </c>
      <c r="P28" s="31">
        <f t="shared" si="14"/>
        <v>0.72200786598635347</v>
      </c>
      <c r="Q28" s="31">
        <f t="shared" si="15"/>
        <v>0.87080195799558502</v>
      </c>
      <c r="R28" s="31">
        <f t="shared" si="15"/>
        <v>0.93556058113030116</v>
      </c>
      <c r="S28" s="31">
        <f t="shared" si="16"/>
        <v>1.0670279117027437</v>
      </c>
      <c r="T28" s="31">
        <f t="shared" si="16"/>
        <v>0.99096700447402586</v>
      </c>
      <c r="U28" s="31">
        <f t="shared" si="17"/>
        <v>1.022051758486237</v>
      </c>
      <c r="V28" s="31">
        <f t="shared" si="17"/>
        <v>1.0631403013616962</v>
      </c>
      <c r="W28" s="31">
        <f t="shared" si="18"/>
        <v>1.0560719578646058</v>
      </c>
      <c r="X28" s="31">
        <f t="shared" si="18"/>
        <v>1.0692043913828124</v>
      </c>
      <c r="Y28" s="31">
        <f t="shared" si="19"/>
        <v>1.082700854521937</v>
      </c>
      <c r="Z28" s="103">
        <f t="shared" si="19"/>
        <v>1.0901520507553508</v>
      </c>
      <c r="AA28" s="103">
        <f t="shared" si="19"/>
        <v>1.2508122918820548</v>
      </c>
      <c r="AB28" s="103">
        <f t="shared" ref="AB28" si="25">AB5/AB$22*100</f>
        <v>1.2831025880321207</v>
      </c>
      <c r="AC28" s="103">
        <f t="shared" ref="AC28:AD28" si="26">AC5/AC$22*100</f>
        <v>1.2878487238139833</v>
      </c>
      <c r="AD28" s="103">
        <f t="shared" si="26"/>
        <v>1.2597977998066239</v>
      </c>
      <c r="AE28" s="103">
        <f t="shared" ref="AE28:AF28" si="27">AE5/AE$22*100</f>
        <v>1.2750774740722841</v>
      </c>
      <c r="AF28" s="103">
        <f t="shared" si="27"/>
        <v>1.2611685727827857</v>
      </c>
    </row>
    <row r="29" spans="1:32" ht="18" customHeight="1" x14ac:dyDescent="0.15">
      <c r="A29" s="14" t="s">
        <v>42</v>
      </c>
      <c r="B29" s="31">
        <f t="shared" si="23"/>
        <v>32.247571033855216</v>
      </c>
      <c r="C29" s="31">
        <f t="shared" si="23"/>
        <v>34.180885317653875</v>
      </c>
      <c r="D29" s="31">
        <f t="shared" ref="D29:L29" si="28">D6/D$22*100</f>
        <v>33.393830918885129</v>
      </c>
      <c r="E29" s="31">
        <f t="shared" si="28"/>
        <v>35.568064146978635</v>
      </c>
      <c r="F29" s="31">
        <f t="shared" si="28"/>
        <v>34.71076356516641</v>
      </c>
      <c r="G29" s="31">
        <f t="shared" si="28"/>
        <v>30.590887845351727</v>
      </c>
      <c r="H29" s="31">
        <f t="shared" si="28"/>
        <v>29.938096981395812</v>
      </c>
      <c r="I29" s="31">
        <f t="shared" si="28"/>
        <v>28.887527970792604</v>
      </c>
      <c r="J29" s="31">
        <f t="shared" si="28"/>
        <v>30.964801025102588</v>
      </c>
      <c r="K29" s="31">
        <f t="shared" si="28"/>
        <v>28.632944257246091</v>
      </c>
      <c r="L29" s="31">
        <f t="shared" si="28"/>
        <v>28.057221619312617</v>
      </c>
      <c r="M29" s="31">
        <f t="shared" si="13"/>
        <v>27.928529186927232</v>
      </c>
      <c r="N29" s="31">
        <f t="shared" si="13"/>
        <v>27.20345321506602</v>
      </c>
      <c r="O29" s="31">
        <f t="shared" si="14"/>
        <v>26.786504120894133</v>
      </c>
      <c r="P29" s="31">
        <f t="shared" si="14"/>
        <v>26.783986870482334</v>
      </c>
      <c r="Q29" s="31">
        <f t="shared" si="15"/>
        <v>26.387510818544701</v>
      </c>
      <c r="R29" s="31">
        <f t="shared" si="15"/>
        <v>27.237654910155811</v>
      </c>
      <c r="S29" s="31">
        <f t="shared" si="16"/>
        <v>29.442908485537238</v>
      </c>
      <c r="T29" s="31">
        <f t="shared" si="16"/>
        <v>33.879234668574021</v>
      </c>
      <c r="U29" s="31">
        <f t="shared" si="17"/>
        <v>34.486153955571545</v>
      </c>
      <c r="V29" s="31">
        <f t="shared" si="17"/>
        <v>35.080966248849492</v>
      </c>
      <c r="W29" s="31">
        <f t="shared" si="18"/>
        <v>32.236463809553612</v>
      </c>
      <c r="X29" s="31">
        <f t="shared" si="18"/>
        <v>31.947581717560634</v>
      </c>
      <c r="Y29" s="31">
        <f t="shared" si="19"/>
        <v>33.617780182927604</v>
      </c>
      <c r="Z29" s="103">
        <f t="shared" si="19"/>
        <v>34.052701937947312</v>
      </c>
      <c r="AA29" s="103">
        <f t="shared" si="19"/>
        <v>33.875756440445251</v>
      </c>
      <c r="AB29" s="103">
        <f t="shared" ref="AB29" si="29">AB6/AB$22*100</f>
        <v>34.710132451345324</v>
      </c>
      <c r="AC29" s="103">
        <f t="shared" ref="AC29:AD29" si="30">AC6/AC$22*100</f>
        <v>35.183860766863745</v>
      </c>
      <c r="AD29" s="103">
        <f t="shared" si="30"/>
        <v>35.060102128008133</v>
      </c>
      <c r="AE29" s="103">
        <f t="shared" ref="AE29:AF29" si="31">AE6/AE$22*100</f>
        <v>35.888455786644236</v>
      </c>
      <c r="AF29" s="103">
        <f t="shared" si="31"/>
        <v>35.805204022528073</v>
      </c>
    </row>
    <row r="30" spans="1:32" ht="18" customHeight="1" x14ac:dyDescent="0.15">
      <c r="A30" s="14" t="s">
        <v>43</v>
      </c>
      <c r="B30" s="31">
        <f t="shared" si="23"/>
        <v>2.1500756090092303</v>
      </c>
      <c r="C30" s="31">
        <f t="shared" si="23"/>
        <v>2.1262809547955523</v>
      </c>
      <c r="D30" s="31">
        <f t="shared" ref="D30:L30" si="32">D7/D$22*100</f>
        <v>2.1248653439674889</v>
      </c>
      <c r="E30" s="31">
        <f t="shared" si="32"/>
        <v>2.0830819958482705</v>
      </c>
      <c r="F30" s="31">
        <f t="shared" si="32"/>
        <v>2.042881825368005</v>
      </c>
      <c r="G30" s="31">
        <f t="shared" si="32"/>
        <v>2.4444376750973595</v>
      </c>
      <c r="H30" s="31">
        <f t="shared" si="32"/>
        <v>2.4431299551293923</v>
      </c>
      <c r="I30" s="31">
        <f t="shared" si="32"/>
        <v>2.501956954994037</v>
      </c>
      <c r="J30" s="31">
        <f t="shared" si="32"/>
        <v>2.4727409398568976</v>
      </c>
      <c r="K30" s="31">
        <f t="shared" si="32"/>
        <v>2.5671831544463881</v>
      </c>
      <c r="L30" s="31">
        <f t="shared" si="32"/>
        <v>2.5083742393525945</v>
      </c>
      <c r="M30" s="31">
        <f t="shared" si="13"/>
        <v>2.6379220416626228</v>
      </c>
      <c r="N30" s="31">
        <f t="shared" si="13"/>
        <v>2.5888424746219991</v>
      </c>
      <c r="O30" s="31">
        <f t="shared" si="14"/>
        <v>2.5401529651108365</v>
      </c>
      <c r="P30" s="31">
        <f t="shared" si="14"/>
        <v>2.7434375558365898</v>
      </c>
      <c r="Q30" s="31">
        <f t="shared" si="15"/>
        <v>2.7807659051823896</v>
      </c>
      <c r="R30" s="31">
        <f t="shared" si="15"/>
        <v>2.7142654658079244</v>
      </c>
      <c r="S30" s="31">
        <f t="shared" si="16"/>
        <v>2.6905642239502172</v>
      </c>
      <c r="T30" s="31">
        <f t="shared" si="16"/>
        <v>2.5133582647984807</v>
      </c>
      <c r="U30" s="31">
        <f t="shared" si="17"/>
        <v>2.4974137314268572</v>
      </c>
      <c r="V30" s="31">
        <f t="shared" si="17"/>
        <v>2.5559446470141469</v>
      </c>
      <c r="W30" s="31">
        <f t="shared" si="18"/>
        <v>2.6617148123660765</v>
      </c>
      <c r="X30" s="31">
        <f t="shared" si="18"/>
        <v>2.6633061132304845</v>
      </c>
      <c r="Y30" s="31">
        <f t="shared" si="19"/>
        <v>2.6864146416696664</v>
      </c>
      <c r="Z30" s="103">
        <f t="shared" si="19"/>
        <v>2.6114007565246924</v>
      </c>
      <c r="AA30" s="103">
        <f t="shared" si="19"/>
        <v>2.588749767625409</v>
      </c>
      <c r="AB30" s="103">
        <f t="shared" ref="AB30" si="33">AB7/AB$22*100</f>
        <v>2.6011241624174253</v>
      </c>
      <c r="AC30" s="103">
        <f t="shared" ref="AC30:AD30" si="34">AC7/AC$22*100</f>
        <v>2.6226567456795156</v>
      </c>
      <c r="AD30" s="103">
        <f t="shared" si="34"/>
        <v>2.5745232022958398</v>
      </c>
      <c r="AE30" s="103">
        <f t="shared" ref="AE30:AF30" si="35">AE7/AE$22*100</f>
        <v>2.5701010020522386</v>
      </c>
      <c r="AF30" s="103">
        <f t="shared" si="35"/>
        <v>2.5411267454994548</v>
      </c>
    </row>
    <row r="31" spans="1:32" ht="18" customHeight="1" x14ac:dyDescent="0.15">
      <c r="A31" s="14" t="s">
        <v>44</v>
      </c>
      <c r="B31" s="31">
        <f t="shared" si="23"/>
        <v>13.957243101321245</v>
      </c>
      <c r="C31" s="31">
        <f t="shared" si="23"/>
        <v>12.533239155307923</v>
      </c>
      <c r="D31" s="31">
        <f t="shared" ref="D31:L31" si="36">D8/D$22*100</f>
        <v>12.347962386814554</v>
      </c>
      <c r="E31" s="31">
        <f t="shared" si="36"/>
        <v>9.6180361766108202</v>
      </c>
      <c r="F31" s="31">
        <f t="shared" si="36"/>
        <v>8.3880663127447086</v>
      </c>
      <c r="G31" s="31">
        <f t="shared" si="36"/>
        <v>7.5696415091286235</v>
      </c>
      <c r="H31" s="31">
        <f t="shared" si="36"/>
        <v>7.709302517468708</v>
      </c>
      <c r="I31" s="31">
        <f t="shared" si="36"/>
        <v>7.9128854881182011</v>
      </c>
      <c r="J31" s="31">
        <f t="shared" si="36"/>
        <v>7.3063444042173327</v>
      </c>
      <c r="K31" s="31">
        <f t="shared" si="36"/>
        <v>6.0447821086072073</v>
      </c>
      <c r="L31" s="31">
        <f t="shared" si="36"/>
        <v>4.9766671218434544</v>
      </c>
      <c r="M31" s="31">
        <f t="shared" si="13"/>
        <v>5.2640403268717852</v>
      </c>
      <c r="N31" s="31">
        <f t="shared" si="13"/>
        <v>4.9148163334656987</v>
      </c>
      <c r="O31" s="31">
        <f t="shared" si="14"/>
        <v>4.9110825501620896</v>
      </c>
      <c r="P31" s="31">
        <f t="shared" si="14"/>
        <v>4.6827975297035955</v>
      </c>
      <c r="Q31" s="31">
        <f t="shared" si="15"/>
        <v>5.480374547054593</v>
      </c>
      <c r="R31" s="31">
        <f t="shared" si="15"/>
        <v>6.3378472316859797</v>
      </c>
      <c r="S31" s="31">
        <f t="shared" si="16"/>
        <v>6.9338443904315099</v>
      </c>
      <c r="T31" s="31">
        <f t="shared" si="16"/>
        <v>6.6723298879600419</v>
      </c>
      <c r="U31" s="31">
        <f t="shared" si="17"/>
        <v>5.0594530144863494</v>
      </c>
      <c r="V31" s="31">
        <f t="shared" si="17"/>
        <v>3.293453034573838</v>
      </c>
      <c r="W31" s="31">
        <f t="shared" si="18"/>
        <v>4.6881812998790249</v>
      </c>
      <c r="X31" s="31">
        <f t="shared" si="18"/>
        <v>4.5546352359992177</v>
      </c>
      <c r="Y31" s="31">
        <f t="shared" si="19"/>
        <v>5.3812078129762959</v>
      </c>
      <c r="Z31" s="103">
        <f t="shared" si="19"/>
        <v>4.2312849076884493</v>
      </c>
      <c r="AA31" s="103">
        <f t="shared" si="19"/>
        <v>5.3239108154472845</v>
      </c>
      <c r="AB31" s="103">
        <f t="shared" ref="AB31" si="37">AB8/AB$22*100</f>
        <v>4.6807065536161909</v>
      </c>
      <c r="AC31" s="103">
        <f t="shared" ref="AC31:AD31" si="38">AC8/AC$22*100</f>
        <v>4.193099265858673</v>
      </c>
      <c r="AD31" s="103">
        <f t="shared" si="38"/>
        <v>4.6888308792849074</v>
      </c>
      <c r="AE31" s="103">
        <f t="shared" ref="AE31:AF31" si="39">AE8/AE$22*100</f>
        <v>4.6443790930278377</v>
      </c>
      <c r="AF31" s="103">
        <f t="shared" si="39"/>
        <v>4.0401950088828347</v>
      </c>
    </row>
    <row r="32" spans="1:32" ht="18" customHeight="1" x14ac:dyDescent="0.15">
      <c r="A32" s="14" t="s">
        <v>45</v>
      </c>
      <c r="B32" s="31">
        <f t="shared" si="23"/>
        <v>37.454502495780893</v>
      </c>
      <c r="C32" s="31">
        <f t="shared" si="23"/>
        <v>37.531802166657322</v>
      </c>
      <c r="D32" s="31">
        <f t="shared" ref="D32:L32" si="40">D9/D$22*100</f>
        <v>38.825607622955324</v>
      </c>
      <c r="E32" s="31">
        <f t="shared" si="40"/>
        <v>39.603148372509025</v>
      </c>
      <c r="F32" s="31">
        <f t="shared" si="40"/>
        <v>41.558280406062671</v>
      </c>
      <c r="G32" s="31">
        <f t="shared" si="40"/>
        <v>45.417082743527523</v>
      </c>
      <c r="H32" s="31">
        <f t="shared" si="40"/>
        <v>45.861391483905138</v>
      </c>
      <c r="I32" s="31">
        <f t="shared" si="40"/>
        <v>46.419105094714794</v>
      </c>
      <c r="J32" s="31">
        <f t="shared" si="40"/>
        <v>45.022257036937695</v>
      </c>
      <c r="K32" s="31">
        <f t="shared" si="40"/>
        <v>47.779444674606147</v>
      </c>
      <c r="L32" s="31">
        <f t="shared" si="40"/>
        <v>49.180211861759673</v>
      </c>
      <c r="M32" s="31">
        <f t="shared" si="13"/>
        <v>48.824687205234767</v>
      </c>
      <c r="N32" s="31">
        <f t="shared" si="13"/>
        <v>49.825793524598673</v>
      </c>
      <c r="O32" s="31">
        <f t="shared" si="14"/>
        <v>50.391885594404954</v>
      </c>
      <c r="P32" s="31">
        <f t="shared" si="14"/>
        <v>50.08166305041226</v>
      </c>
      <c r="Q32" s="31">
        <f t="shared" si="15"/>
        <v>49.442219103212757</v>
      </c>
      <c r="R32" s="31">
        <f t="shared" si="15"/>
        <v>48.393265950088235</v>
      </c>
      <c r="S32" s="31">
        <f t="shared" si="16"/>
        <v>45.893207297401048</v>
      </c>
      <c r="T32" s="31">
        <f t="shared" si="16"/>
        <v>43.00446073448682</v>
      </c>
      <c r="U32" s="31">
        <f t="shared" si="17"/>
        <v>44.114707320194888</v>
      </c>
      <c r="V32" s="31">
        <f t="shared" si="17"/>
        <v>44.977297663548846</v>
      </c>
      <c r="W32" s="31">
        <f t="shared" si="18"/>
        <v>45.884257906583514</v>
      </c>
      <c r="X32" s="31">
        <f t="shared" si="18"/>
        <v>45.642530780504245</v>
      </c>
      <c r="Y32" s="31">
        <f t="shared" si="19"/>
        <v>43.462065442793374</v>
      </c>
      <c r="Z32" s="103">
        <f t="shared" si="19"/>
        <v>43.600391224736491</v>
      </c>
      <c r="AA32" s="103">
        <f t="shared" si="19"/>
        <v>43.012903720276434</v>
      </c>
      <c r="AB32" s="103">
        <f t="shared" ref="AB32" si="41">AB9/AB$22*100</f>
        <v>42.75793784306989</v>
      </c>
      <c r="AC32" s="103">
        <f t="shared" ref="AC32:AD32" si="42">AC9/AC$22*100</f>
        <v>42.732776145375787</v>
      </c>
      <c r="AD32" s="103">
        <f t="shared" si="42"/>
        <v>42.885386163386194</v>
      </c>
      <c r="AE32" s="103">
        <f t="shared" ref="AE32:AF32" si="43">AE9/AE$22*100</f>
        <v>42.233546444373857</v>
      </c>
      <c r="AF32" s="103">
        <f t="shared" si="43"/>
        <v>42.962442802357813</v>
      </c>
    </row>
    <row r="33" spans="1:32" ht="18" customHeight="1" x14ac:dyDescent="0.15">
      <c r="A33" s="14" t="s">
        <v>46</v>
      </c>
      <c r="B33" s="31">
        <f t="shared" si="23"/>
        <v>37.340668008117113</v>
      </c>
      <c r="C33" s="31">
        <f t="shared" si="23"/>
        <v>37.422611126954827</v>
      </c>
      <c r="D33" s="31">
        <f t="shared" ref="D33:L33" si="44">D10/D$22*100</f>
        <v>38.721146311730834</v>
      </c>
      <c r="E33" s="31">
        <f t="shared" si="44"/>
        <v>39.498396376359956</v>
      </c>
      <c r="F33" s="31">
        <f t="shared" si="44"/>
        <v>41.455158767664471</v>
      </c>
      <c r="G33" s="31">
        <f t="shared" si="44"/>
        <v>45.303016600871786</v>
      </c>
      <c r="H33" s="31">
        <f t="shared" si="44"/>
        <v>45.755145194043642</v>
      </c>
      <c r="I33" s="31">
        <f t="shared" si="44"/>
        <v>46.3135541572859</v>
      </c>
      <c r="J33" s="31">
        <f t="shared" si="44"/>
        <v>44.916306484557737</v>
      </c>
      <c r="K33" s="31">
        <f t="shared" si="44"/>
        <v>47.663547476938824</v>
      </c>
      <c r="L33" s="31">
        <f t="shared" si="44"/>
        <v>49.054724965414856</v>
      </c>
      <c r="M33" s="31">
        <f t="shared" si="13"/>
        <v>48.681913862696831</v>
      </c>
      <c r="N33" s="31">
        <f t="shared" si="13"/>
        <v>49.688725119565795</v>
      </c>
      <c r="O33" s="31">
        <f t="shared" si="14"/>
        <v>50.251304127617402</v>
      </c>
      <c r="P33" s="31">
        <f t="shared" si="14"/>
        <v>49.929580357449318</v>
      </c>
      <c r="Q33" s="31">
        <f t="shared" si="15"/>
        <v>49.268104416459231</v>
      </c>
      <c r="R33" s="31">
        <f t="shared" si="15"/>
        <v>48.207963121677842</v>
      </c>
      <c r="S33" s="31">
        <f t="shared" si="16"/>
        <v>45.712063991939424</v>
      </c>
      <c r="T33" s="31">
        <f t="shared" si="16"/>
        <v>42.847630907859362</v>
      </c>
      <c r="U33" s="31">
        <f t="shared" si="17"/>
        <v>43.979153120693518</v>
      </c>
      <c r="V33" s="31">
        <f t="shared" si="17"/>
        <v>44.829408270273206</v>
      </c>
      <c r="W33" s="31">
        <f t="shared" si="18"/>
        <v>45.733719206007407</v>
      </c>
      <c r="X33" s="31">
        <f t="shared" si="18"/>
        <v>45.491777124182278</v>
      </c>
      <c r="Y33" s="31">
        <f t="shared" si="19"/>
        <v>43.312625014061368</v>
      </c>
      <c r="Z33" s="103">
        <f t="shared" si="19"/>
        <v>43.460925027473166</v>
      </c>
      <c r="AA33" s="103">
        <f t="shared" si="19"/>
        <v>42.876302113059616</v>
      </c>
      <c r="AB33" s="103">
        <f t="shared" ref="AB33" si="45">AB10/AB$22*100</f>
        <v>42.619906781981825</v>
      </c>
      <c r="AC33" s="103">
        <f t="shared" ref="AC33:AD33" si="46">AC10/AC$22*100</f>
        <v>42.607224030451668</v>
      </c>
      <c r="AD33" s="103">
        <f t="shared" si="46"/>
        <v>42.765946174370711</v>
      </c>
      <c r="AE33" s="103">
        <f t="shared" ref="AE33:AF33" si="47">AE10/AE$22*100</f>
        <v>42.112080805291384</v>
      </c>
      <c r="AF33" s="103">
        <f t="shared" si="47"/>
        <v>42.841626025615703</v>
      </c>
    </row>
    <row r="34" spans="1:32" ht="18" customHeight="1" x14ac:dyDescent="0.15">
      <c r="A34" s="14" t="s">
        <v>47</v>
      </c>
      <c r="B34" s="31">
        <f t="shared" si="23"/>
        <v>0.77118708440712447</v>
      </c>
      <c r="C34" s="31">
        <f t="shared" si="23"/>
        <v>0.75504207161107328</v>
      </c>
      <c r="D34" s="31">
        <f t="shared" ref="D34:L34" si="48">D11/D$22*100</f>
        <v>0.74740736820891529</v>
      </c>
      <c r="E34" s="31">
        <f t="shared" si="48"/>
        <v>0.7372976942131626</v>
      </c>
      <c r="F34" s="31">
        <f t="shared" si="48"/>
        <v>0.74704772323933921</v>
      </c>
      <c r="G34" s="31">
        <f t="shared" si="48"/>
        <v>0.79135677071681987</v>
      </c>
      <c r="H34" s="31">
        <f t="shared" si="48"/>
        <v>0.77705131766326929</v>
      </c>
      <c r="I34" s="31">
        <f t="shared" si="48"/>
        <v>0.79397374490179784</v>
      </c>
      <c r="J34" s="31">
        <f t="shared" si="48"/>
        <v>0.78615727571414973</v>
      </c>
      <c r="K34" s="31">
        <f t="shared" si="48"/>
        <v>0.8356938816866506</v>
      </c>
      <c r="L34" s="31">
        <f t="shared" si="48"/>
        <v>0.84385998761992842</v>
      </c>
      <c r="M34" s="31">
        <f t="shared" si="13"/>
        <v>0.90636021201822237</v>
      </c>
      <c r="N34" s="31">
        <f t="shared" si="13"/>
        <v>0.94648997665120871</v>
      </c>
      <c r="O34" s="31">
        <f t="shared" si="14"/>
        <v>1.001801438381728</v>
      </c>
      <c r="P34" s="31">
        <f t="shared" si="14"/>
        <v>1.0866666738280728</v>
      </c>
      <c r="Q34" s="31">
        <f t="shared" si="15"/>
        <v>1.1516374591928442</v>
      </c>
      <c r="R34" s="31">
        <f t="shared" si="15"/>
        <v>1.1592741145374252</v>
      </c>
      <c r="S34" s="31">
        <f t="shared" si="16"/>
        <v>1.1850165023254755</v>
      </c>
      <c r="T34" s="31">
        <f t="shared" si="16"/>
        <v>1.1443242040839499</v>
      </c>
      <c r="U34" s="31">
        <f t="shared" si="17"/>
        <v>1.188533463772931</v>
      </c>
      <c r="V34" s="31">
        <f t="shared" si="17"/>
        <v>1.296327162651153</v>
      </c>
      <c r="W34" s="31">
        <f t="shared" si="18"/>
        <v>1.3670901147540118</v>
      </c>
      <c r="X34" s="31">
        <f t="shared" si="18"/>
        <v>1.4054446380441505</v>
      </c>
      <c r="Y34" s="31">
        <f t="shared" si="19"/>
        <v>1.464620868425011</v>
      </c>
      <c r="Z34" s="103">
        <f t="shared" si="19"/>
        <v>1.507762844337138</v>
      </c>
      <c r="AA34" s="103">
        <f t="shared" si="19"/>
        <v>1.5251824752052234</v>
      </c>
      <c r="AB34" s="103">
        <f t="shared" ref="AB34" si="49">AB11/AB$22*100</f>
        <v>1.5928616351666161</v>
      </c>
      <c r="AC34" s="103">
        <f t="shared" ref="AC34:AD34" si="50">AC11/AC$22*100</f>
        <v>1.861873959783942</v>
      </c>
      <c r="AD34" s="103">
        <f t="shared" si="50"/>
        <v>1.9147630472930333</v>
      </c>
      <c r="AE34" s="103">
        <f t="shared" ref="AE34:AF34" si="51">AE11/AE$22*100</f>
        <v>2.0235588494507839</v>
      </c>
      <c r="AF34" s="103">
        <f t="shared" si="51"/>
        <v>2.0825482406313744</v>
      </c>
    </row>
    <row r="35" spans="1:32" ht="18" customHeight="1" x14ac:dyDescent="0.15">
      <c r="A35" s="14" t="s">
        <v>48</v>
      </c>
      <c r="B35" s="31">
        <f t="shared" si="23"/>
        <v>3.8388114212018043</v>
      </c>
      <c r="C35" s="31">
        <f t="shared" si="23"/>
        <v>4.1271720887363603</v>
      </c>
      <c r="D35" s="31">
        <f t="shared" ref="D35:L35" si="52">D12/D$22*100</f>
        <v>3.9896732587262131</v>
      </c>
      <c r="E35" s="31">
        <f t="shared" si="52"/>
        <v>3.8663286719442032</v>
      </c>
      <c r="F35" s="31">
        <f t="shared" si="52"/>
        <v>3.8580481085535507</v>
      </c>
      <c r="G35" s="31">
        <f t="shared" si="52"/>
        <v>3.9697683074612065</v>
      </c>
      <c r="H35" s="31">
        <f t="shared" si="52"/>
        <v>3.8822834069652834</v>
      </c>
      <c r="I35" s="31">
        <f t="shared" si="52"/>
        <v>3.8131430995468647</v>
      </c>
      <c r="J35" s="31">
        <f t="shared" si="52"/>
        <v>4.3817216700363062</v>
      </c>
      <c r="K35" s="31">
        <f t="shared" si="52"/>
        <v>4.5916251733346822</v>
      </c>
      <c r="L35" s="31">
        <f t="shared" si="52"/>
        <v>4.8322498467233634</v>
      </c>
      <c r="M35" s="31">
        <f t="shared" si="13"/>
        <v>4.9792729096379178</v>
      </c>
      <c r="N35" s="31">
        <f t="shared" si="13"/>
        <v>4.8701269912555265</v>
      </c>
      <c r="O35" s="31">
        <f t="shared" si="14"/>
        <v>4.7973990266898818</v>
      </c>
      <c r="P35" s="31">
        <f t="shared" si="14"/>
        <v>5.1669137096069191</v>
      </c>
      <c r="Q35" s="31">
        <f t="shared" si="15"/>
        <v>5.3182677697323397</v>
      </c>
      <c r="R35" s="31">
        <f t="shared" si="15"/>
        <v>4.968012064480833</v>
      </c>
      <c r="S35" s="31">
        <f t="shared" si="16"/>
        <v>5.0429122956852241</v>
      </c>
      <c r="T35" s="31">
        <f t="shared" si="16"/>
        <v>4.6292317786182497</v>
      </c>
      <c r="U35" s="31">
        <f t="shared" si="17"/>
        <v>4.3924819490377738</v>
      </c>
      <c r="V35" s="31">
        <f t="shared" si="17"/>
        <v>4.3420712594936717</v>
      </c>
      <c r="W35" s="31">
        <f t="shared" si="18"/>
        <v>4.5332233568443803</v>
      </c>
      <c r="X35" s="31">
        <f t="shared" si="18"/>
        <v>5.1444080892265411</v>
      </c>
      <c r="Y35" s="31">
        <f t="shared" si="19"/>
        <v>5.0939387581816966</v>
      </c>
      <c r="Z35" s="103">
        <f t="shared" si="19"/>
        <v>5.6860579567593117</v>
      </c>
      <c r="AA35" s="103">
        <f t="shared" si="19"/>
        <v>5.3690455030216846</v>
      </c>
      <c r="AB35" s="103">
        <f t="shared" ref="AB35" si="53">AB12/AB$22*100</f>
        <v>5.4067296188132694</v>
      </c>
      <c r="AC35" s="103">
        <f t="shared" ref="AC35:AD35" si="54">AC12/AC$22*100</f>
        <v>5.2060864884979283</v>
      </c>
      <c r="AD35" s="103">
        <f t="shared" si="54"/>
        <v>4.8021728327181545</v>
      </c>
      <c r="AE35" s="103">
        <f t="shared" ref="AE35:AF35" si="55">AE12/AE$22*100</f>
        <v>4.6878903831786483</v>
      </c>
      <c r="AF35" s="103">
        <f t="shared" si="55"/>
        <v>4.7059502788794623</v>
      </c>
    </row>
    <row r="36" spans="1:32" ht="18" customHeight="1" x14ac:dyDescent="0.15">
      <c r="A36" s="14" t="s">
        <v>49</v>
      </c>
      <c r="B36" s="31">
        <f t="shared" si="23"/>
        <v>4.5924416539525536E-3</v>
      </c>
      <c r="C36" s="31">
        <f t="shared" si="23"/>
        <v>3.5070562172067636E-3</v>
      </c>
      <c r="D36" s="31">
        <f t="shared" ref="D36:L36" si="56">D13/D$22*100</f>
        <v>3.4749943873793971E-3</v>
      </c>
      <c r="E36" s="31">
        <f t="shared" si="56"/>
        <v>3.5439451742902538E-3</v>
      </c>
      <c r="F36" s="31">
        <f t="shared" si="56"/>
        <v>3.034868540219561E-3</v>
      </c>
      <c r="G36" s="31">
        <f t="shared" si="56"/>
        <v>2.6844692033314074E-3</v>
      </c>
      <c r="H36" s="31">
        <f t="shared" si="56"/>
        <v>3.4479684505355278E-3</v>
      </c>
      <c r="I36" s="31">
        <f t="shared" si="56"/>
        <v>3.3662141410722721E-3</v>
      </c>
      <c r="J36" s="31">
        <f t="shared" si="56"/>
        <v>3.337200219659762E-3</v>
      </c>
      <c r="K36" s="31">
        <f t="shared" si="56"/>
        <v>2.9028525995598831E-3</v>
      </c>
      <c r="L36" s="31">
        <f t="shared" si="56"/>
        <v>3.114367498681922E-3</v>
      </c>
      <c r="M36" s="31">
        <f t="shared" si="13"/>
        <v>3.776819602363046E-3</v>
      </c>
      <c r="N36" s="31">
        <f t="shared" si="13"/>
        <v>3.4173638991690722E-3</v>
      </c>
      <c r="O36" s="31">
        <f t="shared" si="14"/>
        <v>3.0944536557472287E-3</v>
      </c>
      <c r="P36" s="31">
        <f t="shared" si="14"/>
        <v>5.1459819421048386E-3</v>
      </c>
      <c r="Q36" s="31">
        <f t="shared" si="15"/>
        <v>5.645587176383725E-3</v>
      </c>
      <c r="R36" s="31">
        <f t="shared" si="15"/>
        <v>5.6331655300634305E-3</v>
      </c>
      <c r="S36" s="31">
        <f t="shared" si="16"/>
        <v>5.7404213711200556E-3</v>
      </c>
      <c r="T36" s="31">
        <f t="shared" si="16"/>
        <v>5.8922337130399814E-3</v>
      </c>
      <c r="U36" s="31">
        <f t="shared" si="17"/>
        <v>5.6868980219708064E-3</v>
      </c>
      <c r="V36" s="31">
        <f t="shared" si="17"/>
        <v>5.1646107454585335E-3</v>
      </c>
      <c r="W36" s="31">
        <f t="shared" si="18"/>
        <v>6.6695004000684316E-3</v>
      </c>
      <c r="X36" s="31">
        <f t="shared" si="18"/>
        <v>7.1705060850573675E-3</v>
      </c>
      <c r="Y36" s="31">
        <f t="shared" si="19"/>
        <v>8.0313673081587444E-3</v>
      </c>
      <c r="Z36" s="103">
        <f t="shared" si="19"/>
        <v>7.3441451381370459E-3</v>
      </c>
      <c r="AA36" s="103">
        <f t="shared" si="19"/>
        <v>7.0018133371600403E-3</v>
      </c>
      <c r="AB36" s="103">
        <f t="shared" ref="AB36" si="57">AB13/AB$22*100</f>
        <v>3.7693117283191485E-3</v>
      </c>
      <c r="AC36" s="103">
        <f t="shared" ref="AC36:AD36" si="58">AC13/AC$22*100</f>
        <v>1.7839803398168937E-3</v>
      </c>
      <c r="AD36" s="103">
        <f t="shared" si="58"/>
        <v>1.901862582579452E-3</v>
      </c>
      <c r="AE36" s="103">
        <f t="shared" ref="AE36:AF36" si="59">AE13/AE$22*100</f>
        <v>2.5800613567990168E-3</v>
      </c>
      <c r="AF36" s="103">
        <f t="shared" si="59"/>
        <v>1.9897229057752935E-3</v>
      </c>
    </row>
    <row r="37" spans="1:32" ht="18" customHeight="1" x14ac:dyDescent="0.15">
      <c r="A37" s="14" t="s">
        <v>50</v>
      </c>
      <c r="B37" s="31">
        <f t="shared" si="23"/>
        <v>0.5360223997133472</v>
      </c>
      <c r="C37" s="31">
        <f t="shared" si="23"/>
        <v>0.89401796698061353</v>
      </c>
      <c r="D37" s="31">
        <f t="shared" ref="D37:L37" si="60">D14/D$22*100</f>
        <v>0.63327567149700503</v>
      </c>
      <c r="E37" s="31">
        <f t="shared" si="60"/>
        <v>0.49988109070526687</v>
      </c>
      <c r="F37" s="31">
        <f t="shared" si="60"/>
        <v>0.36884377487080477</v>
      </c>
      <c r="G37" s="31">
        <f t="shared" si="60"/>
        <v>0.40203734077623049</v>
      </c>
      <c r="H37" s="31">
        <f t="shared" si="60"/>
        <v>0.40982884893076565</v>
      </c>
      <c r="I37" s="31">
        <f t="shared" si="60"/>
        <v>0.35973212070347471</v>
      </c>
      <c r="J37" s="31">
        <f t="shared" si="60"/>
        <v>0.2206551452828564</v>
      </c>
      <c r="K37" s="31">
        <f t="shared" si="60"/>
        <v>0.21730782250473168</v>
      </c>
      <c r="L37" s="31">
        <f t="shared" si="60"/>
        <v>0.12546846813476845</v>
      </c>
      <c r="M37" s="31">
        <f t="shared" si="13"/>
        <v>7.8639121062366771E-2</v>
      </c>
      <c r="N37" s="31">
        <f t="shared" si="13"/>
        <v>0.15160538218038841</v>
      </c>
      <c r="O37" s="31">
        <f t="shared" si="14"/>
        <v>3.4082710908512649E-2</v>
      </c>
      <c r="P37" s="31">
        <f t="shared" si="14"/>
        <v>1.5448176406716314E-3</v>
      </c>
      <c r="Q37" s="31">
        <f t="shared" si="15"/>
        <v>2.6830821852068372E-2</v>
      </c>
      <c r="R37" s="31">
        <f t="shared" si="15"/>
        <v>1.6687115124963486E-4</v>
      </c>
      <c r="S37" s="31">
        <f t="shared" si="16"/>
        <v>1.6631598353552399E-4</v>
      </c>
      <c r="T37" s="31">
        <f t="shared" si="16"/>
        <v>1.5444298056419332E-4</v>
      </c>
      <c r="U37" s="31">
        <f t="shared" si="17"/>
        <v>1.5522550432178379E-4</v>
      </c>
      <c r="V37" s="31">
        <f t="shared" si="17"/>
        <v>1.6278142750728904E-4</v>
      </c>
      <c r="W37" s="31">
        <f t="shared" si="18"/>
        <v>1.6762643808245108E-4</v>
      </c>
      <c r="X37" s="31">
        <f t="shared" si="18"/>
        <v>1.6793946118303274E-4</v>
      </c>
      <c r="Y37" s="31">
        <f t="shared" si="19"/>
        <v>1.7099040075434747E-4</v>
      </c>
      <c r="Z37" s="103">
        <f t="shared" si="19"/>
        <v>1.762180202517005E-4</v>
      </c>
      <c r="AA37" s="103">
        <f t="shared" si="19"/>
        <v>1.7835769053901123E-4</v>
      </c>
      <c r="AB37" s="103">
        <f t="shared" ref="AB37" si="61">AB14/AB$22*100</f>
        <v>1.8562957895962973E-4</v>
      </c>
      <c r="AC37" s="103">
        <f t="shared" ref="AC37:AD37" si="62">AC14/AC$22*100</f>
        <v>0</v>
      </c>
      <c r="AD37" s="103">
        <f t="shared" si="62"/>
        <v>0</v>
      </c>
      <c r="AE37" s="103">
        <f t="shared" ref="AE37:AF37" si="63">AE14/AE$22*100</f>
        <v>0</v>
      </c>
      <c r="AF37" s="103">
        <f t="shared" si="63"/>
        <v>0</v>
      </c>
    </row>
    <row r="38" spans="1:32" ht="18" customHeight="1" x14ac:dyDescent="0.15">
      <c r="A38" s="14" t="s">
        <v>51</v>
      </c>
      <c r="B38" s="31">
        <f t="shared" si="23"/>
        <v>0.1008225696442457</v>
      </c>
      <c r="C38" s="31">
        <f t="shared" si="23"/>
        <v>8.6691616005280081E-2</v>
      </c>
      <c r="D38" s="31">
        <f t="shared" ref="D38:L38" si="64">D15/D$22*100</f>
        <v>7.3691028972753689E-2</v>
      </c>
      <c r="E38" s="31">
        <f t="shared" si="64"/>
        <v>7.0606292318551978E-2</v>
      </c>
      <c r="F38" s="31">
        <f t="shared" si="64"/>
        <v>6.0391602094323989E-2</v>
      </c>
      <c r="G38" s="31">
        <f t="shared" si="64"/>
        <v>6.3922732980036881E-2</v>
      </c>
      <c r="H38" s="31">
        <f t="shared" si="64"/>
        <v>5.0806829227008798E-2</v>
      </c>
      <c r="I38" s="31">
        <f t="shared" si="64"/>
        <v>5.7472618066187732E-2</v>
      </c>
      <c r="J38" s="31">
        <f t="shared" si="64"/>
        <v>5.4212839786749794E-3</v>
      </c>
      <c r="K38" s="31">
        <f t="shared" si="64"/>
        <v>0</v>
      </c>
      <c r="L38" s="31">
        <f t="shared" si="64"/>
        <v>0</v>
      </c>
      <c r="M38" s="31">
        <f t="shared" si="13"/>
        <v>0</v>
      </c>
      <c r="N38" s="31">
        <f t="shared" si="13"/>
        <v>0</v>
      </c>
      <c r="O38" s="31">
        <f t="shared" si="14"/>
        <v>0</v>
      </c>
      <c r="P38" s="31">
        <f t="shared" si="14"/>
        <v>0</v>
      </c>
      <c r="Q38" s="31">
        <f t="shared" si="15"/>
        <v>5.1937324529749073E-6</v>
      </c>
      <c r="R38" s="31">
        <f t="shared" si="15"/>
        <v>5.0567015530192381E-6</v>
      </c>
      <c r="S38" s="31">
        <f t="shared" si="16"/>
        <v>5.0398782889552726E-6</v>
      </c>
      <c r="T38" s="31">
        <f t="shared" si="16"/>
        <v>4.6800903201270701E-6</v>
      </c>
      <c r="U38" s="31">
        <f t="shared" si="17"/>
        <v>4.7038031612661755E-6</v>
      </c>
      <c r="V38" s="31">
        <f t="shared" si="17"/>
        <v>4.9327705305239103E-6</v>
      </c>
      <c r="W38" s="31">
        <f t="shared" si="18"/>
        <v>5.0795890328015478E-6</v>
      </c>
      <c r="X38" s="31">
        <f t="shared" si="18"/>
        <v>5.0890745813040223E-6</v>
      </c>
      <c r="Y38" s="31">
        <f t="shared" si="19"/>
        <v>5.1815272955862873E-6</v>
      </c>
      <c r="Z38" s="103">
        <f t="shared" si="19"/>
        <v>1.0365765897158852E-5</v>
      </c>
      <c r="AA38" s="103">
        <f t="shared" si="19"/>
        <v>1.5287802046200963E-5</v>
      </c>
      <c r="AB38" s="103">
        <f t="shared" ref="AB38" si="65">AB15/AB$22*100</f>
        <v>2.0625508773292193E-5</v>
      </c>
      <c r="AC38" s="103">
        <f t="shared" ref="AC38:AD38" si="66">AC15/AC$22*100</f>
        <v>0</v>
      </c>
      <c r="AD38" s="103">
        <f t="shared" si="66"/>
        <v>0</v>
      </c>
      <c r="AE38" s="103">
        <f t="shared" ref="AE38:AF38" si="67">AE15/AE$22*100</f>
        <v>0</v>
      </c>
      <c r="AF38" s="103">
        <f t="shared" si="67"/>
        <v>0</v>
      </c>
    </row>
    <row r="39" spans="1:32" ht="18" customHeight="1" x14ac:dyDescent="0.15">
      <c r="A39" s="14" t="s">
        <v>52</v>
      </c>
      <c r="B39" s="31">
        <f t="shared" si="23"/>
        <v>1.0750483618417506</v>
      </c>
      <c r="C39" s="31">
        <f t="shared" si="23"/>
        <v>0</v>
      </c>
      <c r="D39" s="31">
        <f t="shared" ref="D39:L39" si="68">D16/D$22*100</f>
        <v>0</v>
      </c>
      <c r="E39" s="31">
        <f t="shared" si="68"/>
        <v>0</v>
      </c>
      <c r="F39" s="31">
        <f t="shared" si="68"/>
        <v>0</v>
      </c>
      <c r="G39" s="31">
        <f t="shared" si="68"/>
        <v>0</v>
      </c>
      <c r="H39" s="31">
        <f t="shared" si="68"/>
        <v>0</v>
      </c>
      <c r="I39" s="31">
        <f t="shared" si="68"/>
        <v>0</v>
      </c>
      <c r="J39" s="31">
        <f t="shared" si="68"/>
        <v>0</v>
      </c>
      <c r="K39" s="31">
        <f t="shared" si="68"/>
        <v>0</v>
      </c>
      <c r="L39" s="31">
        <f t="shared" si="68"/>
        <v>0</v>
      </c>
      <c r="M39" s="31">
        <f t="shared" si="13"/>
        <v>0</v>
      </c>
      <c r="N39" s="31">
        <f t="shared" si="13"/>
        <v>0</v>
      </c>
      <c r="O39" s="31">
        <f t="shared" si="14"/>
        <v>0</v>
      </c>
      <c r="P39" s="31">
        <f t="shared" si="14"/>
        <v>0</v>
      </c>
      <c r="Q39" s="31">
        <f t="shared" si="15"/>
        <v>5.1937324529749073E-6</v>
      </c>
      <c r="R39" s="31">
        <f t="shared" si="15"/>
        <v>5.0567015530192381E-6</v>
      </c>
      <c r="S39" s="31">
        <f t="shared" si="16"/>
        <v>5.0398782889552726E-6</v>
      </c>
      <c r="T39" s="31">
        <f t="shared" si="16"/>
        <v>4.6800903201270701E-6</v>
      </c>
      <c r="U39" s="31">
        <f t="shared" si="17"/>
        <v>4.7038031612661755E-6</v>
      </c>
      <c r="V39" s="31">
        <f t="shared" si="17"/>
        <v>4.9327705305239103E-6</v>
      </c>
      <c r="W39" s="31">
        <f t="shared" si="18"/>
        <v>5.0795890328015478E-6</v>
      </c>
      <c r="X39" s="31">
        <f t="shared" si="18"/>
        <v>5.0890745813040223E-6</v>
      </c>
      <c r="Y39" s="31">
        <f t="shared" si="19"/>
        <v>5.1815272955862873E-6</v>
      </c>
      <c r="Z39" s="103">
        <f t="shared" si="19"/>
        <v>1.0365765897158852E-5</v>
      </c>
      <c r="AA39" s="103">
        <f t="shared" si="19"/>
        <v>1.5287802046200963E-5</v>
      </c>
      <c r="AB39" s="103">
        <f t="shared" ref="AB39" si="69">AB16/AB$22*100</f>
        <v>2.0625508773292193E-5</v>
      </c>
      <c r="AC39" s="103">
        <f t="shared" ref="AC39:AD39" si="70">AC16/AC$22*100</f>
        <v>0</v>
      </c>
      <c r="AD39" s="103">
        <f t="shared" si="70"/>
        <v>0</v>
      </c>
      <c r="AE39" s="103">
        <f t="shared" ref="AE39:AF39" si="71">AE16/AE$22*100</f>
        <v>0</v>
      </c>
      <c r="AF39" s="103">
        <f t="shared" si="71"/>
        <v>0</v>
      </c>
    </row>
    <row r="40" spans="1:32" ht="18" customHeight="1" x14ac:dyDescent="0.15">
      <c r="A40" s="14" t="s">
        <v>53</v>
      </c>
      <c r="B40" s="31">
        <f t="shared" si="23"/>
        <v>7.2876348086173843</v>
      </c>
      <c r="C40" s="31">
        <f t="shared" si="23"/>
        <v>7.2156626537502486</v>
      </c>
      <c r="D40" s="31">
        <f t="shared" ref="D40:L40" si="72">D17/D$22*100</f>
        <v>7.3170548831385336</v>
      </c>
      <c r="E40" s="31">
        <f t="shared" si="72"/>
        <v>7.4193624253189787</v>
      </c>
      <c r="F40" s="31">
        <f t="shared" si="72"/>
        <v>7.7275100610455825</v>
      </c>
      <c r="G40" s="31">
        <f t="shared" si="72"/>
        <v>8.1874502016683692</v>
      </c>
      <c r="H40" s="31">
        <f t="shared" si="72"/>
        <v>8.3808082019609724</v>
      </c>
      <c r="I40" s="31">
        <f t="shared" si="72"/>
        <v>8.5665439019956011</v>
      </c>
      <c r="J40" s="31">
        <f t="shared" si="72"/>
        <v>8.168261901695768</v>
      </c>
      <c r="K40" s="31">
        <f t="shared" si="72"/>
        <v>8.6256072857631327</v>
      </c>
      <c r="L40" s="31">
        <f t="shared" si="72"/>
        <v>8.7817423614608625</v>
      </c>
      <c r="M40" s="31">
        <f t="shared" si="13"/>
        <v>8.6749195752559984</v>
      </c>
      <c r="N40" s="31">
        <f t="shared" si="13"/>
        <v>8.7969417229217655</v>
      </c>
      <c r="O40" s="31">
        <f t="shared" si="14"/>
        <v>8.8363508628546406</v>
      </c>
      <c r="P40" s="31">
        <f t="shared" si="14"/>
        <v>8.7258359445610978</v>
      </c>
      <c r="Q40" s="31">
        <f t="shared" si="15"/>
        <v>8.535935642591431</v>
      </c>
      <c r="R40" s="31">
        <f t="shared" si="15"/>
        <v>8.2483095320290722</v>
      </c>
      <c r="S40" s="31">
        <f t="shared" si="16"/>
        <v>7.7386020758553098</v>
      </c>
      <c r="T40" s="31">
        <f t="shared" si="16"/>
        <v>7.1600374201301635</v>
      </c>
      <c r="U40" s="31">
        <f t="shared" si="17"/>
        <v>7.2333532758908028</v>
      </c>
      <c r="V40" s="31">
        <f t="shared" si="17"/>
        <v>7.3854624247931309</v>
      </c>
      <c r="W40" s="31">
        <f t="shared" si="18"/>
        <v>7.5661494561385618</v>
      </c>
      <c r="X40" s="31">
        <f t="shared" si="18"/>
        <v>7.5655404103565109</v>
      </c>
      <c r="Y40" s="31">
        <f t="shared" si="19"/>
        <v>7.2030587177409124</v>
      </c>
      <c r="Z40" s="103">
        <f t="shared" si="19"/>
        <v>7.212707226561073</v>
      </c>
      <c r="AA40" s="103">
        <f t="shared" si="19"/>
        <v>7.046428239464869</v>
      </c>
      <c r="AB40" s="103">
        <f t="shared" ref="AB40" si="73">AB17/AB$22*100</f>
        <v>6.9634089552143372</v>
      </c>
      <c r="AC40" s="103">
        <f t="shared" ref="AC40:AD40" si="74">AC17/AC$22*100</f>
        <v>6.9100139237866118</v>
      </c>
      <c r="AD40" s="103">
        <f t="shared" si="74"/>
        <v>6.8125220846245327</v>
      </c>
      <c r="AE40" s="103">
        <f t="shared" ref="AE40:AF40" si="75">AE17/AE$22*100</f>
        <v>6.674410905843323</v>
      </c>
      <c r="AF40" s="103">
        <f t="shared" si="75"/>
        <v>6.5993746055324225</v>
      </c>
    </row>
    <row r="41" spans="1:32" ht="18" customHeight="1" x14ac:dyDescent="0.15">
      <c r="A41" s="14" t="s">
        <v>54</v>
      </c>
      <c r="B41" s="31">
        <f t="shared" si="23"/>
        <v>0</v>
      </c>
      <c r="C41" s="31">
        <f t="shared" si="23"/>
        <v>0</v>
      </c>
      <c r="D41" s="31">
        <f t="shared" ref="D41:L41" si="76">D18/D$22*100</f>
        <v>0</v>
      </c>
      <c r="E41" s="31">
        <f t="shared" si="76"/>
        <v>0</v>
      </c>
      <c r="F41" s="31">
        <f t="shared" si="76"/>
        <v>0</v>
      </c>
      <c r="G41" s="31">
        <f t="shared" si="76"/>
        <v>0</v>
      </c>
      <c r="H41" s="31">
        <f t="shared" si="76"/>
        <v>0</v>
      </c>
      <c r="I41" s="31">
        <f t="shared" si="76"/>
        <v>0</v>
      </c>
      <c r="J41" s="31">
        <f t="shared" si="76"/>
        <v>0</v>
      </c>
      <c r="K41" s="31">
        <f t="shared" si="76"/>
        <v>0</v>
      </c>
      <c r="L41" s="31">
        <f t="shared" si="76"/>
        <v>0</v>
      </c>
      <c r="M41" s="31">
        <f t="shared" si="13"/>
        <v>0</v>
      </c>
      <c r="N41" s="31">
        <f t="shared" si="13"/>
        <v>0</v>
      </c>
      <c r="O41" s="31">
        <f t="shared" si="14"/>
        <v>0</v>
      </c>
      <c r="P41" s="31">
        <f t="shared" si="14"/>
        <v>0</v>
      </c>
      <c r="Q41" s="31">
        <f t="shared" si="15"/>
        <v>5.1937324529749073E-6</v>
      </c>
      <c r="R41" s="31">
        <f t="shared" si="15"/>
        <v>5.0567015530192381E-6</v>
      </c>
      <c r="S41" s="31">
        <f t="shared" si="16"/>
        <v>5.0398782889552726E-6</v>
      </c>
      <c r="T41" s="31">
        <f t="shared" si="16"/>
        <v>4.6800903201270701E-6</v>
      </c>
      <c r="U41" s="31">
        <f t="shared" si="17"/>
        <v>4.7038031612661755E-6</v>
      </c>
      <c r="V41" s="31">
        <f t="shared" si="17"/>
        <v>4.9327705305239103E-6</v>
      </c>
      <c r="W41" s="31">
        <f t="shared" si="18"/>
        <v>5.0795890328015478E-6</v>
      </c>
      <c r="X41" s="31">
        <f t="shared" si="18"/>
        <v>5.0890745813040223E-6</v>
      </c>
      <c r="Y41" s="31">
        <f t="shared" si="19"/>
        <v>5.1815272955862873E-6</v>
      </c>
      <c r="Z41" s="103">
        <f t="shared" si="19"/>
        <v>1.0365765897158852E-5</v>
      </c>
      <c r="AA41" s="103">
        <f t="shared" si="19"/>
        <v>1.5287802046200963E-5</v>
      </c>
      <c r="AB41" s="103">
        <f t="shared" ref="AB41" si="77">AB18/AB$22*100</f>
        <v>2.0625508773292193E-5</v>
      </c>
      <c r="AC41" s="103">
        <f t="shared" ref="AC41:AD41" si="78">AC18/AC$22*100</f>
        <v>0</v>
      </c>
      <c r="AD41" s="103">
        <f t="shared" si="78"/>
        <v>0</v>
      </c>
      <c r="AE41" s="103">
        <f t="shared" ref="AE41:AF41" si="79">AE18/AE$22*100</f>
        <v>0</v>
      </c>
      <c r="AF41" s="103">
        <f t="shared" si="79"/>
        <v>0</v>
      </c>
    </row>
    <row r="42" spans="1:32" ht="18" customHeight="1" x14ac:dyDescent="0.15">
      <c r="A42" s="14" t="s">
        <v>55</v>
      </c>
      <c r="B42" s="31">
        <f t="shared" si="23"/>
        <v>0</v>
      </c>
      <c r="C42" s="31">
        <f t="shared" si="23"/>
        <v>0</v>
      </c>
      <c r="D42" s="31">
        <f t="shared" ref="D42:L42" si="80">D19/D$22*100</f>
        <v>0</v>
      </c>
      <c r="E42" s="31">
        <f t="shared" si="80"/>
        <v>0</v>
      </c>
      <c r="F42" s="31">
        <f t="shared" si="80"/>
        <v>0</v>
      </c>
      <c r="G42" s="31">
        <f t="shared" si="80"/>
        <v>0</v>
      </c>
      <c r="H42" s="31">
        <f t="shared" si="80"/>
        <v>0</v>
      </c>
      <c r="I42" s="31">
        <f t="shared" si="80"/>
        <v>0</v>
      </c>
      <c r="J42" s="31">
        <f t="shared" si="80"/>
        <v>0</v>
      </c>
      <c r="K42" s="31">
        <f t="shared" si="80"/>
        <v>0</v>
      </c>
      <c r="L42" s="31">
        <f t="shared" si="80"/>
        <v>0</v>
      </c>
      <c r="M42" s="31">
        <f t="shared" si="13"/>
        <v>0</v>
      </c>
      <c r="N42" s="31">
        <f t="shared" si="13"/>
        <v>0</v>
      </c>
      <c r="O42" s="31">
        <f t="shared" si="14"/>
        <v>0</v>
      </c>
      <c r="P42" s="31">
        <f t="shared" si="14"/>
        <v>0</v>
      </c>
      <c r="Q42" s="31">
        <f t="shared" si="15"/>
        <v>5.1937324529749073E-6</v>
      </c>
      <c r="R42" s="31">
        <f t="shared" si="15"/>
        <v>5.0567015530192381E-6</v>
      </c>
      <c r="S42" s="31">
        <f t="shared" si="16"/>
        <v>5.0398782889552726E-6</v>
      </c>
      <c r="T42" s="31">
        <f t="shared" si="16"/>
        <v>4.6800903201270701E-6</v>
      </c>
      <c r="U42" s="31">
        <f t="shared" si="17"/>
        <v>4.7038031612661755E-6</v>
      </c>
      <c r="V42" s="31">
        <f t="shared" si="17"/>
        <v>4.9327705305239103E-6</v>
      </c>
      <c r="W42" s="31">
        <f t="shared" si="18"/>
        <v>5.0795890328015478E-6</v>
      </c>
      <c r="X42" s="31">
        <f t="shared" si="18"/>
        <v>5.0890745813040223E-6</v>
      </c>
      <c r="Y42" s="31">
        <f t="shared" si="19"/>
        <v>5.1815272955862873E-6</v>
      </c>
      <c r="Z42" s="103">
        <f t="shared" si="19"/>
        <v>1.0365765897158852E-5</v>
      </c>
      <c r="AA42" s="103">
        <f t="shared" si="19"/>
        <v>1.5287802046200963E-5</v>
      </c>
      <c r="AB42" s="103">
        <f t="shared" ref="AB42" si="81">AB19/AB$22*100</f>
        <v>2.0625508773292193E-5</v>
      </c>
      <c r="AC42" s="103">
        <f t="shared" ref="AC42:AD42" si="82">AC19/AC$22*100</f>
        <v>0</v>
      </c>
      <c r="AD42" s="103">
        <f t="shared" si="82"/>
        <v>0</v>
      </c>
      <c r="AE42" s="103">
        <f t="shared" ref="AE42:AF42" si="83">AE19/AE$22*100</f>
        <v>0</v>
      </c>
      <c r="AF42" s="103">
        <f t="shared" si="83"/>
        <v>0</v>
      </c>
    </row>
    <row r="43" spans="1:32" ht="18" customHeight="1" x14ac:dyDescent="0.15">
      <c r="A43" s="14" t="s">
        <v>56</v>
      </c>
      <c r="B43" s="31">
        <f t="shared" si="23"/>
        <v>7.2876348086173843</v>
      </c>
      <c r="C43" s="31">
        <f t="shared" si="23"/>
        <v>7.2156626537502486</v>
      </c>
      <c r="D43" s="31">
        <f t="shared" ref="D43:L43" si="84">D20/D$22*100</f>
        <v>7.3170548831385336</v>
      </c>
      <c r="E43" s="31">
        <f t="shared" si="84"/>
        <v>7.4193624253189787</v>
      </c>
      <c r="F43" s="31">
        <f t="shared" si="84"/>
        <v>7.7275100610455825</v>
      </c>
      <c r="G43" s="31">
        <f t="shared" si="84"/>
        <v>8.1874502016683692</v>
      </c>
      <c r="H43" s="31">
        <f t="shared" si="84"/>
        <v>8.3808082019609724</v>
      </c>
      <c r="I43" s="31">
        <f t="shared" si="84"/>
        <v>8.5665439019956011</v>
      </c>
      <c r="J43" s="31">
        <f t="shared" si="84"/>
        <v>8.168261901695768</v>
      </c>
      <c r="K43" s="31">
        <f t="shared" si="84"/>
        <v>8.6256072857631327</v>
      </c>
      <c r="L43" s="31">
        <f t="shared" si="84"/>
        <v>8.7817423614608625</v>
      </c>
      <c r="M43" s="31">
        <f t="shared" si="13"/>
        <v>8.6749195752559984</v>
      </c>
      <c r="N43" s="31">
        <f t="shared" si="13"/>
        <v>8.7969417229217655</v>
      </c>
      <c r="O43" s="31">
        <f t="shared" si="14"/>
        <v>8.8363508628546406</v>
      </c>
      <c r="P43" s="31">
        <f t="shared" si="14"/>
        <v>8.7258359445610978</v>
      </c>
      <c r="Q43" s="31">
        <f t="shared" si="15"/>
        <v>8.8596505989204513</v>
      </c>
      <c r="R43" s="31">
        <f t="shared" si="15"/>
        <v>8.2483095320290722</v>
      </c>
      <c r="S43" s="31">
        <f t="shared" si="16"/>
        <v>7.7386020758553098</v>
      </c>
      <c r="T43" s="31">
        <f t="shared" si="16"/>
        <v>7.1600374201301635</v>
      </c>
      <c r="U43" s="31">
        <f t="shared" si="17"/>
        <v>7.2333532758908028</v>
      </c>
      <c r="V43" s="31">
        <f t="shared" si="17"/>
        <v>7.3854624247931309</v>
      </c>
      <c r="W43" s="31">
        <f t="shared" si="18"/>
        <v>7.5661494561385618</v>
      </c>
      <c r="X43" s="31">
        <f t="shared" si="18"/>
        <v>7.5655404103565109</v>
      </c>
      <c r="Y43" s="31">
        <f t="shared" si="19"/>
        <v>7.2030587177409124</v>
      </c>
      <c r="Z43" s="103">
        <f t="shared" si="19"/>
        <v>7.212707226561073</v>
      </c>
      <c r="AA43" s="103">
        <f t="shared" si="19"/>
        <v>7.046428239464869</v>
      </c>
      <c r="AB43" s="103">
        <f t="shared" ref="AB43" si="85">AB20/AB$22*100</f>
        <v>6.9634089552143372</v>
      </c>
      <c r="AC43" s="103">
        <f t="shared" ref="AC43:AD43" si="86">AC20/AC$22*100</f>
        <v>6.9100139237866118</v>
      </c>
      <c r="AD43" s="103">
        <f t="shared" si="86"/>
        <v>6.8125220846245327</v>
      </c>
      <c r="AE43" s="103">
        <f t="shared" ref="AE43:AF43" si="87">AE20/AE$22*100</f>
        <v>6.674410905843323</v>
      </c>
      <c r="AF43" s="103">
        <f t="shared" si="87"/>
        <v>6.6496138559291262</v>
      </c>
    </row>
    <row r="44" spans="1:32" ht="18" customHeight="1" x14ac:dyDescent="0.15">
      <c r="A44" s="14" t="s">
        <v>57</v>
      </c>
      <c r="B44" s="31">
        <f t="shared" si="23"/>
        <v>0</v>
      </c>
      <c r="C44" s="31">
        <f t="shared" si="23"/>
        <v>0</v>
      </c>
      <c r="D44" s="31">
        <f t="shared" ref="D44:L44" si="88">D21/D$22*100</f>
        <v>0</v>
      </c>
      <c r="E44" s="31">
        <f t="shared" si="88"/>
        <v>0</v>
      </c>
      <c r="F44" s="31">
        <f t="shared" si="88"/>
        <v>0</v>
      </c>
      <c r="G44" s="31">
        <f t="shared" si="88"/>
        <v>0</v>
      </c>
      <c r="H44" s="31">
        <f t="shared" si="88"/>
        <v>0</v>
      </c>
      <c r="I44" s="31">
        <f t="shared" si="88"/>
        <v>0</v>
      </c>
      <c r="J44" s="31">
        <f t="shared" si="88"/>
        <v>0</v>
      </c>
      <c r="K44" s="31">
        <f t="shared" si="88"/>
        <v>0</v>
      </c>
      <c r="L44" s="31">
        <f t="shared" si="88"/>
        <v>0</v>
      </c>
      <c r="M44" s="31">
        <f t="shared" si="13"/>
        <v>0</v>
      </c>
      <c r="N44" s="31">
        <f t="shared" si="13"/>
        <v>0</v>
      </c>
      <c r="O44" s="31">
        <f t="shared" si="14"/>
        <v>0</v>
      </c>
      <c r="P44" s="31">
        <f t="shared" si="14"/>
        <v>0</v>
      </c>
      <c r="Q44" s="31">
        <f t="shared" si="15"/>
        <v>5.1937324529749073E-6</v>
      </c>
      <c r="R44" s="31">
        <f t="shared" si="15"/>
        <v>5.0567015530192381E-6</v>
      </c>
      <c r="S44" s="31">
        <f t="shared" si="16"/>
        <v>5.0398782889552726E-6</v>
      </c>
      <c r="T44" s="31">
        <f t="shared" si="16"/>
        <v>4.6800903201270701E-6</v>
      </c>
      <c r="U44" s="31">
        <f t="shared" si="17"/>
        <v>4.7038031612661755E-6</v>
      </c>
      <c r="V44" s="31">
        <f t="shared" si="17"/>
        <v>4.9327705305239103E-6</v>
      </c>
      <c r="W44" s="31">
        <f t="shared" si="18"/>
        <v>5.0795890328015478E-6</v>
      </c>
      <c r="X44" s="31">
        <f t="shared" si="18"/>
        <v>5.0890745813040223E-6</v>
      </c>
      <c r="Y44" s="31">
        <f t="shared" si="19"/>
        <v>5.1815272955862873E-6</v>
      </c>
      <c r="Z44" s="103">
        <f t="shared" si="19"/>
        <v>1.0365765897158852E-5</v>
      </c>
      <c r="AA44" s="103">
        <f t="shared" si="19"/>
        <v>1.5287802046200963E-5</v>
      </c>
      <c r="AB44" s="103">
        <f t="shared" ref="AB44" si="89">AB21/AB$22*100</f>
        <v>2.0625508773292193E-5</v>
      </c>
      <c r="AC44" s="103">
        <f t="shared" ref="AC44:AD44" si="90">AC21/AC$22*100</f>
        <v>2.0564614868206265E-5</v>
      </c>
      <c r="AD44" s="103">
        <f t="shared" si="90"/>
        <v>2.0125529974385735E-5</v>
      </c>
      <c r="AE44" s="103">
        <f t="shared" ref="AE44:AF44" si="91">AE21/AE$22*100</f>
        <v>2.0275531291151408E-5</v>
      </c>
      <c r="AF44" s="103">
        <f t="shared" si="91"/>
        <v>2.0047585952395904E-5</v>
      </c>
    </row>
    <row r="45" spans="1:32" ht="18" customHeight="1" x14ac:dyDescent="0.15">
      <c r="A45" s="14" t="s">
        <v>58</v>
      </c>
      <c r="B45" s="32">
        <f>+B27+B32+B34+B35+B36+B37+B38+B39+B40</f>
        <v>100.00000000000001</v>
      </c>
      <c r="C45" s="32">
        <f>+C27+C32+C34+C35+C36+C37+C38+C39+C40</f>
        <v>99.999999999999986</v>
      </c>
      <c r="D45" s="32">
        <f t="shared" ref="D45:L45" si="92">+D27+D32+D34+D35+D36+D37+D38+D39+D40</f>
        <v>100.00000000000001</v>
      </c>
      <c r="E45" s="32">
        <f t="shared" si="92"/>
        <v>100.00000000000001</v>
      </c>
      <c r="F45" s="32">
        <f t="shared" si="92"/>
        <v>100</v>
      </c>
      <c r="G45" s="32">
        <f t="shared" si="92"/>
        <v>99.999999999999986</v>
      </c>
      <c r="H45" s="32">
        <f t="shared" si="92"/>
        <v>100.00000000000001</v>
      </c>
      <c r="I45" s="32">
        <f t="shared" si="92"/>
        <v>99.999999999999986</v>
      </c>
      <c r="J45" s="32">
        <f t="shared" si="92"/>
        <v>100.00000000000001</v>
      </c>
      <c r="K45" s="32">
        <f t="shared" si="92"/>
        <v>100.00000000000001</v>
      </c>
      <c r="L45" s="32">
        <f t="shared" si="92"/>
        <v>99.999999999999972</v>
      </c>
      <c r="M45" s="32">
        <f t="shared" ref="M45:R45" si="93">+M27+M32+M34+M35+M36+M37+M38+M39+M40</f>
        <v>100</v>
      </c>
      <c r="N45" s="32">
        <f t="shared" si="93"/>
        <v>100.00000000000003</v>
      </c>
      <c r="O45" s="32">
        <f t="shared" si="93"/>
        <v>100.00000000000001</v>
      </c>
      <c r="P45" s="32">
        <f t="shared" si="93"/>
        <v>100.00000000000001</v>
      </c>
      <c r="Q45" s="32">
        <f t="shared" si="93"/>
        <v>100</v>
      </c>
      <c r="R45" s="32">
        <f t="shared" si="93"/>
        <v>99.999999999999986</v>
      </c>
      <c r="S45" s="32">
        <f t="shared" ref="S45:X45" si="94">+S27+S32+S34+S35+S36+S37+S38+S39+S40</f>
        <v>100</v>
      </c>
      <c r="T45" s="32">
        <f t="shared" si="94"/>
        <v>99.999999999999972</v>
      </c>
      <c r="U45" s="32">
        <f t="shared" si="94"/>
        <v>99.999999999999986</v>
      </c>
      <c r="V45" s="32">
        <f t="shared" si="94"/>
        <v>100.00000000000001</v>
      </c>
      <c r="W45" s="32">
        <f t="shared" si="94"/>
        <v>99.999999999999986</v>
      </c>
      <c r="X45" s="32">
        <f t="shared" si="94"/>
        <v>99.999999999999986</v>
      </c>
      <c r="Y45" s="32">
        <f>+Y27+Y32+Y34+Y35+Y36+Y37+Y38+Y39+Y40</f>
        <v>100.00000000000003</v>
      </c>
      <c r="Z45" s="32">
        <f t="shared" ref="Z45:AB45" si="95">+Z27+Z32+Z34+Z35+Z36+Z37+Z38+Z39+Z40</f>
        <v>100.00000000000001</v>
      </c>
      <c r="AA45" s="32">
        <f t="shared" si="95"/>
        <v>100</v>
      </c>
      <c r="AB45" s="32">
        <f t="shared" si="95"/>
        <v>99.999999999999986</v>
      </c>
      <c r="AC45" s="32">
        <f t="shared" ref="AC45:AD45" si="96">+AC27+AC32+AC34+AC35+AC36+AC37+AC38+AC39+AC40</f>
        <v>100</v>
      </c>
      <c r="AD45" s="32">
        <f t="shared" si="96"/>
        <v>100.00000000000001</v>
      </c>
      <c r="AE45" s="32">
        <f t="shared" ref="AE45:AF45" si="97">+AE27+AE32+AE34+AE35+AE36+AE37+AE38+AE39+AE40</f>
        <v>100</v>
      </c>
      <c r="AF45" s="32">
        <f t="shared" si="97"/>
        <v>99.999999999999972</v>
      </c>
    </row>
    <row r="46" spans="1:32" ht="18" customHeight="1" x14ac:dyDescent="0.15"/>
    <row r="47" spans="1:32" ht="18" customHeight="1" x14ac:dyDescent="0.15"/>
    <row r="48" spans="1:3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rowBreaks count="1" manualBreakCount="1">
    <brk id="23" max="31" man="1"/>
  </rowBreaks>
  <colBreaks count="2" manualBreakCount="2">
    <brk id="12" max="1048575" man="1"/>
    <brk id="22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3"/>
  <sheetViews>
    <sheetView view="pageBreakPreview" zoomScaleNormal="100" zoomScaleSheetLayoutView="100" workbookViewId="0">
      <pane xSplit="1" ySplit="3" topLeftCell="N38" activePane="bottomRight" state="frozen"/>
      <selection pane="topRight"/>
      <selection pane="bottomLeft"/>
      <selection pane="bottomRight" activeCell="AB46" sqref="AB46"/>
    </sheetView>
  </sheetViews>
  <sheetFormatPr defaultColWidth="9" defaultRowHeight="12" x14ac:dyDescent="0.15"/>
  <cols>
    <col min="1" max="1" width="26.77734375" style="18" customWidth="1"/>
    <col min="2" max="2" width="8.6640625" style="22" hidden="1" customWidth="1"/>
    <col min="3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97</v>
      </c>
      <c r="K1" s="34" t="str">
        <f>財政指標!$L$1</f>
        <v>足利市</v>
      </c>
      <c r="U1" s="34" t="str">
        <f>財政指標!$L$1</f>
        <v>足利市</v>
      </c>
      <c r="AE1" s="34" t="str">
        <f>財政指標!$L$1</f>
        <v>足利市</v>
      </c>
    </row>
    <row r="2" spans="1:32" ht="18" customHeight="1" x14ac:dyDescent="0.15">
      <c r="K2" s="18"/>
      <c r="L2" s="116" t="s">
        <v>169</v>
      </c>
      <c r="V2" s="118" t="s">
        <v>169</v>
      </c>
      <c r="W2" s="22"/>
      <c r="X2" s="22"/>
      <c r="Y2" s="22"/>
      <c r="AF2" s="118" t="s">
        <v>169</v>
      </c>
    </row>
    <row r="3" spans="1:32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165</v>
      </c>
      <c r="K3" s="17" t="s">
        <v>166</v>
      </c>
      <c r="L3" s="15" t="s">
        <v>82</v>
      </c>
      <c r="M3" s="15" t="s">
        <v>173</v>
      </c>
      <c r="N3" s="15" t="s">
        <v>180</v>
      </c>
      <c r="O3" s="15" t="s">
        <v>183</v>
      </c>
      <c r="P3" s="2" t="s">
        <v>184</v>
      </c>
      <c r="Q3" s="2" t="s">
        <v>185</v>
      </c>
      <c r="R3" s="2" t="s">
        <v>190</v>
      </c>
      <c r="S3" s="2" t="s">
        <v>193</v>
      </c>
      <c r="T3" s="2" t="s">
        <v>194</v>
      </c>
      <c r="U3" s="2" t="s">
        <v>202</v>
      </c>
      <c r="V3" s="2" t="s">
        <v>205</v>
      </c>
      <c r="W3" s="2" t="s">
        <v>207</v>
      </c>
      <c r="X3" s="2" t="s">
        <v>209</v>
      </c>
      <c r="Y3" s="2" t="s">
        <v>213</v>
      </c>
      <c r="Z3" s="2" t="s">
        <v>226</v>
      </c>
      <c r="AA3" s="2" t="s">
        <v>227</v>
      </c>
      <c r="AB3" s="2" t="s">
        <v>228</v>
      </c>
      <c r="AC3" s="2" t="s">
        <v>229</v>
      </c>
      <c r="AD3" s="2" t="s">
        <v>232</v>
      </c>
      <c r="AE3" s="2" t="str">
        <f>財政指標!AF3</f>
        <v>１８(H30)</v>
      </c>
      <c r="AF3" s="2" t="str">
        <f>財政指標!AG3</f>
        <v>１９(R１)</v>
      </c>
    </row>
    <row r="4" spans="1:32" ht="18" customHeight="1" x14ac:dyDescent="0.15">
      <c r="A4" s="19" t="s">
        <v>60</v>
      </c>
      <c r="B4" s="19">
        <v>8326930</v>
      </c>
      <c r="C4" s="15">
        <v>9072475</v>
      </c>
      <c r="D4" s="15">
        <v>9706138</v>
      </c>
      <c r="E4" s="15">
        <v>10220840</v>
      </c>
      <c r="F4" s="15">
        <v>10004874</v>
      </c>
      <c r="G4" s="15">
        <v>10465202</v>
      </c>
      <c r="H4" s="15">
        <v>10722637</v>
      </c>
      <c r="I4" s="15">
        <v>10771439</v>
      </c>
      <c r="J4" s="17">
        <v>11120231</v>
      </c>
      <c r="K4" s="16">
        <v>11375671</v>
      </c>
      <c r="L4" s="19">
        <v>11193450</v>
      </c>
      <c r="M4" s="19">
        <v>10934009</v>
      </c>
      <c r="N4" s="19">
        <v>10797883</v>
      </c>
      <c r="O4" s="19">
        <v>10210652</v>
      </c>
      <c r="P4" s="19">
        <v>10435566</v>
      </c>
      <c r="Q4" s="19">
        <v>9979489</v>
      </c>
      <c r="R4" s="19">
        <v>9608159</v>
      </c>
      <c r="S4" s="19">
        <v>9601067</v>
      </c>
      <c r="T4" s="19">
        <v>9475740</v>
      </c>
      <c r="U4" s="19">
        <v>9150040</v>
      </c>
      <c r="V4" s="19">
        <v>9425342</v>
      </c>
      <c r="W4" s="19">
        <v>9169794</v>
      </c>
      <c r="X4" s="19">
        <v>8668841</v>
      </c>
      <c r="Y4" s="19">
        <v>8534253</v>
      </c>
      <c r="Z4" s="100">
        <v>8544518</v>
      </c>
      <c r="AA4" s="100">
        <v>8565571</v>
      </c>
      <c r="AB4" s="100">
        <v>8718170</v>
      </c>
      <c r="AC4" s="100">
        <v>8376390</v>
      </c>
      <c r="AD4" s="100">
        <v>8189619</v>
      </c>
      <c r="AE4" s="100">
        <v>7963460</v>
      </c>
      <c r="AF4" s="100">
        <v>8441450</v>
      </c>
    </row>
    <row r="5" spans="1:32" ht="18" customHeight="1" x14ac:dyDescent="0.15">
      <c r="A5" s="19" t="s">
        <v>61</v>
      </c>
      <c r="B5" s="19">
        <v>6133965</v>
      </c>
      <c r="C5" s="15">
        <v>6606572</v>
      </c>
      <c r="D5" s="15">
        <v>7040287</v>
      </c>
      <c r="E5" s="15">
        <v>7360841</v>
      </c>
      <c r="F5" s="15">
        <v>7539660</v>
      </c>
      <c r="G5" s="15">
        <v>7749464</v>
      </c>
      <c r="H5" s="15">
        <v>7947837</v>
      </c>
      <c r="I5" s="15">
        <v>8108064</v>
      </c>
      <c r="J5" s="17">
        <v>8240848</v>
      </c>
      <c r="K5" s="16">
        <v>8322990</v>
      </c>
      <c r="L5" s="19">
        <v>8104176</v>
      </c>
      <c r="M5" s="19">
        <v>7799082</v>
      </c>
      <c r="N5" s="19">
        <v>7711523</v>
      </c>
      <c r="O5" s="19">
        <v>7395032</v>
      </c>
      <c r="P5" s="19">
        <v>7293079</v>
      </c>
      <c r="Q5" s="19">
        <v>7164614</v>
      </c>
      <c r="R5" s="19">
        <v>7109627</v>
      </c>
      <c r="S5" s="19">
        <v>6913355</v>
      </c>
      <c r="T5" s="19">
        <v>6791061</v>
      </c>
      <c r="U5" s="19">
        <v>6590718</v>
      </c>
      <c r="V5" s="19">
        <v>6415852</v>
      </c>
      <c r="W5" s="19">
        <v>6157443</v>
      </c>
      <c r="X5" s="19">
        <v>5951619</v>
      </c>
      <c r="Y5" s="19">
        <v>5965923</v>
      </c>
      <c r="Z5" s="100">
        <v>5801403</v>
      </c>
      <c r="AA5" s="100">
        <v>5913129</v>
      </c>
      <c r="AB5" s="100">
        <v>5894001</v>
      </c>
      <c r="AC5" s="100">
        <v>5874340</v>
      </c>
      <c r="AD5" s="100">
        <v>5865762</v>
      </c>
      <c r="AE5" s="100">
        <v>5915284</v>
      </c>
      <c r="AF5" s="100">
        <v>6025658</v>
      </c>
    </row>
    <row r="6" spans="1:32" ht="18" customHeight="1" x14ac:dyDescent="0.15">
      <c r="A6" s="19" t="s">
        <v>62</v>
      </c>
      <c r="B6" s="19">
        <v>2873779</v>
      </c>
      <c r="C6" s="15">
        <v>3071715</v>
      </c>
      <c r="D6" s="15">
        <v>3185822</v>
      </c>
      <c r="E6" s="15">
        <v>3575550</v>
      </c>
      <c r="F6" s="15">
        <v>3650078</v>
      </c>
      <c r="G6" s="15">
        <v>3882446</v>
      </c>
      <c r="H6" s="15">
        <v>4301294</v>
      </c>
      <c r="I6" s="15">
        <v>4765090</v>
      </c>
      <c r="J6" s="17">
        <v>5333502</v>
      </c>
      <c r="K6" s="20">
        <v>6212236</v>
      </c>
      <c r="L6" s="19">
        <v>6721071</v>
      </c>
      <c r="M6" s="19">
        <v>5061498</v>
      </c>
      <c r="N6" s="19">
        <v>5497559</v>
      </c>
      <c r="O6" s="19">
        <v>6164839</v>
      </c>
      <c r="P6" s="19">
        <v>6716050</v>
      </c>
      <c r="Q6" s="19">
        <v>7088699</v>
      </c>
      <c r="R6" s="19">
        <v>7139617</v>
      </c>
      <c r="S6" s="19">
        <v>7433599</v>
      </c>
      <c r="T6" s="19">
        <v>7770119</v>
      </c>
      <c r="U6" s="19">
        <v>8070376</v>
      </c>
      <c r="V6" s="19">
        <v>8495638</v>
      </c>
      <c r="W6" s="19">
        <v>10632120</v>
      </c>
      <c r="X6" s="19">
        <v>10929169</v>
      </c>
      <c r="Y6" s="19">
        <v>11048353</v>
      </c>
      <c r="Z6" s="100">
        <v>11121937</v>
      </c>
      <c r="AA6" s="100">
        <v>11849303</v>
      </c>
      <c r="AB6" s="18">
        <v>12185020</v>
      </c>
      <c r="AC6" s="18">
        <v>13157412</v>
      </c>
      <c r="AD6" s="18">
        <v>12904149</v>
      </c>
      <c r="AE6" s="18">
        <v>12931838</v>
      </c>
      <c r="AF6" s="18">
        <v>13680686</v>
      </c>
    </row>
    <row r="7" spans="1:32" ht="18" customHeight="1" x14ac:dyDescent="0.15">
      <c r="A7" s="19" t="s">
        <v>63</v>
      </c>
      <c r="B7" s="19">
        <v>4093838</v>
      </c>
      <c r="C7" s="15">
        <v>4313580</v>
      </c>
      <c r="D7" s="15">
        <v>4592654</v>
      </c>
      <c r="E7" s="15">
        <v>4814166</v>
      </c>
      <c r="F7" s="15">
        <v>5010305</v>
      </c>
      <c r="G7" s="15">
        <v>5222012</v>
      </c>
      <c r="H7" s="15">
        <v>5531554</v>
      </c>
      <c r="I7" s="15">
        <v>5841377</v>
      </c>
      <c r="J7" s="17">
        <v>6100710</v>
      </c>
      <c r="K7" s="16">
        <v>6100115</v>
      </c>
      <c r="L7" s="19">
        <v>6357545</v>
      </c>
      <c r="M7" s="19">
        <v>6606448</v>
      </c>
      <c r="N7" s="19">
        <v>6392820</v>
      </c>
      <c r="O7" s="19">
        <v>6610482</v>
      </c>
      <c r="P7" s="19">
        <v>6631918</v>
      </c>
      <c r="Q7" s="19">
        <v>6438453</v>
      </c>
      <c r="R7" s="19">
        <v>6436748</v>
      </c>
      <c r="S7" s="19">
        <v>6397608</v>
      </c>
      <c r="T7" s="19">
        <v>6243359</v>
      </c>
      <c r="U7" s="19">
        <v>6303994</v>
      </c>
      <c r="V7" s="19">
        <v>5517100</v>
      </c>
      <c r="W7" s="19">
        <v>5103400</v>
      </c>
      <c r="X7" s="19">
        <v>5168733</v>
      </c>
      <c r="Y7" s="19">
        <v>5110564</v>
      </c>
      <c r="Z7" s="100">
        <v>4854248</v>
      </c>
      <c r="AA7" s="100">
        <v>4465872</v>
      </c>
      <c r="AB7" s="18">
        <v>4638554</v>
      </c>
      <c r="AC7" s="18">
        <v>4887656</v>
      </c>
      <c r="AD7" s="18">
        <v>4933155</v>
      </c>
      <c r="AE7" s="18">
        <v>4734684</v>
      </c>
      <c r="AF7" s="18">
        <v>4599167</v>
      </c>
    </row>
    <row r="8" spans="1:32" ht="18" customHeight="1" x14ac:dyDescent="0.15">
      <c r="A8" s="19" t="s">
        <v>214</v>
      </c>
      <c r="B8" s="79">
        <v>4091964</v>
      </c>
      <c r="C8" s="80">
        <v>4313121</v>
      </c>
      <c r="D8" s="80">
        <v>4588746</v>
      </c>
      <c r="E8" s="80">
        <v>4808994</v>
      </c>
      <c r="F8" s="80">
        <v>5000998</v>
      </c>
      <c r="G8" s="80">
        <v>5218434</v>
      </c>
      <c r="H8" s="80">
        <v>5530816</v>
      </c>
      <c r="I8" s="80">
        <v>5835546</v>
      </c>
      <c r="J8" s="81">
        <v>6083677</v>
      </c>
      <c r="K8" s="82">
        <v>6085735</v>
      </c>
      <c r="L8" s="79">
        <v>6348970</v>
      </c>
      <c r="M8" s="79">
        <v>6603722</v>
      </c>
      <c r="N8" s="79">
        <v>6392573</v>
      </c>
      <c r="O8" s="79">
        <v>6610478</v>
      </c>
      <c r="P8" s="79">
        <v>6631918</v>
      </c>
      <c r="Q8" s="79">
        <v>6438443</v>
      </c>
      <c r="R8" s="79">
        <v>6436748</v>
      </c>
      <c r="S8" s="79">
        <v>6397608</v>
      </c>
      <c r="T8" s="79">
        <v>6243359</v>
      </c>
      <c r="U8" s="79">
        <v>6303994</v>
      </c>
      <c r="V8" s="79">
        <v>5517100</v>
      </c>
      <c r="W8" s="79">
        <v>5103400</v>
      </c>
      <c r="X8" s="19">
        <v>5168733</v>
      </c>
      <c r="Y8" s="19">
        <v>4464045</v>
      </c>
      <c r="Z8" s="100">
        <v>4274295</v>
      </c>
      <c r="AA8" s="100">
        <v>3981316</v>
      </c>
      <c r="AB8" s="18">
        <v>4212715</v>
      </c>
      <c r="AC8" s="18">
        <v>4527497</v>
      </c>
      <c r="AD8" s="18">
        <v>4630732</v>
      </c>
      <c r="AE8" s="18">
        <v>4476924</v>
      </c>
      <c r="AF8" s="18">
        <v>4381484</v>
      </c>
    </row>
    <row r="9" spans="1:32" ht="18" customHeight="1" x14ac:dyDescent="0.15">
      <c r="A9" s="19" t="s">
        <v>215</v>
      </c>
      <c r="B9" s="83"/>
      <c r="C9" s="84"/>
      <c r="D9" s="84"/>
      <c r="E9" s="84"/>
      <c r="F9" s="84"/>
      <c r="G9" s="84"/>
      <c r="H9" s="84"/>
      <c r="I9" s="84"/>
      <c r="J9" s="85"/>
      <c r="K9" s="86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9"/>
      <c r="Y9" s="19">
        <v>646519</v>
      </c>
      <c r="Z9" s="100">
        <v>579953</v>
      </c>
      <c r="AA9" s="100">
        <v>484556</v>
      </c>
      <c r="AB9" s="18">
        <v>425839</v>
      </c>
      <c r="AC9" s="18">
        <v>360158</v>
      </c>
      <c r="AD9" s="18">
        <v>302423</v>
      </c>
      <c r="AE9" s="18">
        <v>257760</v>
      </c>
      <c r="AF9" s="18">
        <v>217683</v>
      </c>
    </row>
    <row r="10" spans="1:32" ht="18" customHeight="1" x14ac:dyDescent="0.15">
      <c r="A10" s="19" t="s">
        <v>64</v>
      </c>
      <c r="B10" s="19">
        <v>1874</v>
      </c>
      <c r="C10" s="15">
        <v>459</v>
      </c>
      <c r="D10" s="15">
        <v>3908</v>
      </c>
      <c r="E10" s="15">
        <v>5172</v>
      </c>
      <c r="F10" s="15">
        <v>9307</v>
      </c>
      <c r="G10" s="15">
        <v>3578</v>
      </c>
      <c r="H10" s="15">
        <v>738</v>
      </c>
      <c r="I10" s="15">
        <v>5831</v>
      </c>
      <c r="J10" s="17">
        <v>17033</v>
      </c>
      <c r="K10" s="16">
        <v>14384</v>
      </c>
      <c r="L10" s="19">
        <v>8575</v>
      </c>
      <c r="M10" s="19">
        <v>2726</v>
      </c>
      <c r="N10" s="19">
        <v>247</v>
      </c>
      <c r="O10" s="19">
        <v>0</v>
      </c>
      <c r="P10" s="19">
        <v>0</v>
      </c>
      <c r="Q10" s="19">
        <v>0</v>
      </c>
      <c r="R10" s="19">
        <v>10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8">
        <v>0</v>
      </c>
      <c r="Z10" s="18">
        <v>1</v>
      </c>
      <c r="AA10" s="18">
        <v>2</v>
      </c>
      <c r="AB10" s="18">
        <v>3</v>
      </c>
      <c r="AC10" s="18">
        <v>1</v>
      </c>
      <c r="AD10" s="18">
        <v>0</v>
      </c>
      <c r="AE10" s="18">
        <v>0</v>
      </c>
      <c r="AF10" s="18">
        <v>0</v>
      </c>
    </row>
    <row r="11" spans="1:32" ht="18" customHeight="1" x14ac:dyDescent="0.15">
      <c r="A11" s="19" t="s">
        <v>65</v>
      </c>
      <c r="B11" s="19">
        <v>3094491</v>
      </c>
      <c r="C11" s="15">
        <v>3289552</v>
      </c>
      <c r="D11" s="15">
        <v>3553585</v>
      </c>
      <c r="E11" s="15">
        <v>3645614</v>
      </c>
      <c r="F11" s="15">
        <v>3760829</v>
      </c>
      <c r="G11" s="15">
        <v>3978470</v>
      </c>
      <c r="H11" s="15">
        <v>4219968</v>
      </c>
      <c r="I11" s="15">
        <v>4311442</v>
      </c>
      <c r="J11" s="17">
        <v>4320259</v>
      </c>
      <c r="K11" s="16">
        <v>4461180</v>
      </c>
      <c r="L11" s="19">
        <v>4569001</v>
      </c>
      <c r="M11" s="19">
        <v>4372197</v>
      </c>
      <c r="N11" s="19">
        <v>4481936</v>
      </c>
      <c r="O11" s="19">
        <v>4409920</v>
      </c>
      <c r="P11" s="19">
        <v>4541707</v>
      </c>
      <c r="Q11" s="19">
        <v>4872426</v>
      </c>
      <c r="R11" s="19">
        <v>4639176</v>
      </c>
      <c r="S11" s="19">
        <v>4945881</v>
      </c>
      <c r="T11" s="19">
        <v>5551011</v>
      </c>
      <c r="U11" s="19">
        <v>5532420</v>
      </c>
      <c r="V11" s="19">
        <v>5777229</v>
      </c>
      <c r="W11" s="19">
        <v>5778288</v>
      </c>
      <c r="X11" s="19">
        <v>6108793</v>
      </c>
      <c r="Y11" s="19">
        <v>5971019</v>
      </c>
      <c r="Z11" s="100">
        <v>5798841</v>
      </c>
      <c r="AA11" s="100">
        <v>6201477</v>
      </c>
      <c r="AB11" s="18">
        <v>6823170</v>
      </c>
      <c r="AC11" s="18">
        <v>6850726</v>
      </c>
      <c r="AD11" s="18">
        <v>6871210</v>
      </c>
      <c r="AE11" s="18">
        <v>6913545</v>
      </c>
      <c r="AF11" s="18">
        <v>6927378</v>
      </c>
    </row>
    <row r="12" spans="1:32" ht="18" customHeight="1" x14ac:dyDescent="0.15">
      <c r="A12" s="19" t="s">
        <v>66</v>
      </c>
      <c r="B12" s="19">
        <v>669323</v>
      </c>
      <c r="C12" s="15">
        <v>727225</v>
      </c>
      <c r="D12" s="15">
        <v>742806</v>
      </c>
      <c r="E12" s="15">
        <v>849256</v>
      </c>
      <c r="F12" s="15">
        <v>784484</v>
      </c>
      <c r="G12" s="15">
        <v>766551</v>
      </c>
      <c r="H12" s="15">
        <v>813433</v>
      </c>
      <c r="I12" s="15">
        <v>840541</v>
      </c>
      <c r="J12" s="17">
        <v>880053</v>
      </c>
      <c r="K12" s="17">
        <v>939736</v>
      </c>
      <c r="L12" s="19">
        <v>911265</v>
      </c>
      <c r="M12" s="19">
        <v>903011</v>
      </c>
      <c r="N12" s="19">
        <v>897805</v>
      </c>
      <c r="O12" s="19">
        <v>902474</v>
      </c>
      <c r="P12" s="19">
        <v>872226</v>
      </c>
      <c r="Q12" s="19">
        <v>866251</v>
      </c>
      <c r="R12" s="19">
        <v>906290</v>
      </c>
      <c r="S12" s="19">
        <v>786202</v>
      </c>
      <c r="T12" s="19">
        <v>491503</v>
      </c>
      <c r="U12" s="19">
        <v>555251</v>
      </c>
      <c r="V12" s="19">
        <v>485395</v>
      </c>
      <c r="W12" s="19">
        <v>470782</v>
      </c>
      <c r="X12" s="19">
        <v>533985</v>
      </c>
      <c r="Y12" s="19">
        <v>429398</v>
      </c>
      <c r="Z12" s="100">
        <v>414797</v>
      </c>
      <c r="AA12" s="100">
        <v>672180</v>
      </c>
      <c r="AB12" s="18">
        <v>475960</v>
      </c>
      <c r="AC12" s="18">
        <v>487828</v>
      </c>
      <c r="AD12" s="18">
        <v>323530</v>
      </c>
      <c r="AE12" s="18">
        <v>406934</v>
      </c>
      <c r="AF12" s="18">
        <v>385981</v>
      </c>
    </row>
    <row r="13" spans="1:32" ht="18" customHeight="1" x14ac:dyDescent="0.15">
      <c r="A13" s="19" t="s">
        <v>67</v>
      </c>
      <c r="B13" s="19">
        <v>1600857</v>
      </c>
      <c r="C13" s="15">
        <v>1923488</v>
      </c>
      <c r="D13" s="15">
        <v>1759388</v>
      </c>
      <c r="E13" s="15">
        <v>2051692</v>
      </c>
      <c r="F13" s="15">
        <v>2190522</v>
      </c>
      <c r="G13" s="15">
        <v>2201951</v>
      </c>
      <c r="H13" s="15">
        <v>2281808</v>
      </c>
      <c r="I13" s="15">
        <v>2578234</v>
      </c>
      <c r="J13" s="17">
        <v>2623829</v>
      </c>
      <c r="K13" s="17">
        <v>2725351</v>
      </c>
      <c r="L13" s="19">
        <v>3123019</v>
      </c>
      <c r="M13" s="19">
        <v>2469613</v>
      </c>
      <c r="N13" s="19">
        <v>2438345</v>
      </c>
      <c r="O13" s="19">
        <v>2436729</v>
      </c>
      <c r="P13" s="19">
        <v>2809763</v>
      </c>
      <c r="Q13" s="19">
        <v>2557151</v>
      </c>
      <c r="R13" s="19">
        <v>2447397</v>
      </c>
      <c r="S13" s="19">
        <v>2920935</v>
      </c>
      <c r="T13" s="19">
        <v>1702597</v>
      </c>
      <c r="U13" s="19">
        <v>1784232</v>
      </c>
      <c r="V13" s="19">
        <v>4449046</v>
      </c>
      <c r="W13" s="19">
        <v>1736298</v>
      </c>
      <c r="X13" s="19">
        <v>1711529</v>
      </c>
      <c r="Y13" s="19">
        <v>1629328</v>
      </c>
      <c r="Z13" s="100">
        <v>1702182</v>
      </c>
      <c r="AA13" s="100">
        <v>1960924</v>
      </c>
      <c r="AB13" s="18">
        <v>2099228</v>
      </c>
      <c r="AC13" s="18">
        <v>1573947</v>
      </c>
      <c r="AD13" s="18">
        <v>1648735</v>
      </c>
      <c r="AE13" s="18">
        <v>1913811</v>
      </c>
      <c r="AF13" s="18">
        <v>2021858</v>
      </c>
    </row>
    <row r="14" spans="1:32" ht="18" customHeight="1" x14ac:dyDescent="0.15">
      <c r="A14" s="19" t="s">
        <v>68</v>
      </c>
      <c r="B14" s="19">
        <v>20978</v>
      </c>
      <c r="C14" s="15">
        <v>24577</v>
      </c>
      <c r="D14" s="15">
        <v>22208</v>
      </c>
      <c r="E14" s="15">
        <v>22939</v>
      </c>
      <c r="F14" s="15">
        <v>23374</v>
      </c>
      <c r="G14" s="15">
        <v>23294</v>
      </c>
      <c r="H14" s="15">
        <v>21903</v>
      </c>
      <c r="I14" s="15">
        <v>22042</v>
      </c>
      <c r="J14" s="17">
        <v>21613</v>
      </c>
      <c r="K14" s="17">
        <v>22303</v>
      </c>
      <c r="L14" s="19">
        <v>28891</v>
      </c>
      <c r="M14" s="19">
        <v>20178</v>
      </c>
      <c r="N14" s="19">
        <v>11096</v>
      </c>
      <c r="O14" s="19">
        <v>11096</v>
      </c>
      <c r="P14" s="19">
        <v>11674</v>
      </c>
      <c r="Q14" s="19">
        <v>12242</v>
      </c>
      <c r="R14" s="19">
        <v>12242</v>
      </c>
      <c r="S14" s="19">
        <v>13142</v>
      </c>
      <c r="T14" s="19">
        <v>13368</v>
      </c>
      <c r="U14" s="19">
        <v>21875</v>
      </c>
      <c r="V14" s="19">
        <v>20739</v>
      </c>
      <c r="W14" s="19">
        <v>21054</v>
      </c>
      <c r="X14" s="19">
        <v>33900</v>
      </c>
      <c r="Y14" s="19">
        <v>20873</v>
      </c>
      <c r="Z14" s="100">
        <v>20761</v>
      </c>
      <c r="AA14" s="100">
        <v>20868</v>
      </c>
      <c r="AB14" s="100">
        <v>20876</v>
      </c>
      <c r="AC14" s="100">
        <v>21690</v>
      </c>
      <c r="AD14" s="100">
        <v>21423</v>
      </c>
      <c r="AE14" s="100">
        <v>21425</v>
      </c>
      <c r="AF14" s="100">
        <v>21675</v>
      </c>
    </row>
    <row r="15" spans="1:32" ht="18" customHeight="1" x14ac:dyDescent="0.15">
      <c r="A15" s="19" t="s">
        <v>69</v>
      </c>
      <c r="B15" s="19">
        <v>1953830</v>
      </c>
      <c r="C15" s="15">
        <v>2186644</v>
      </c>
      <c r="D15" s="15">
        <v>2534516</v>
      </c>
      <c r="E15" s="15">
        <v>2620753</v>
      </c>
      <c r="F15" s="15">
        <v>3042177</v>
      </c>
      <c r="G15" s="15">
        <v>3378372</v>
      </c>
      <c r="H15" s="15">
        <v>3873827</v>
      </c>
      <c r="I15" s="15">
        <v>3995150</v>
      </c>
      <c r="J15" s="17">
        <v>3811760</v>
      </c>
      <c r="K15" s="17">
        <v>3871559</v>
      </c>
      <c r="L15" s="19">
        <v>4122237</v>
      </c>
      <c r="M15" s="19">
        <v>4957078</v>
      </c>
      <c r="N15" s="19">
        <v>4938241</v>
      </c>
      <c r="O15" s="19">
        <v>5201413</v>
      </c>
      <c r="P15" s="19">
        <v>7216648</v>
      </c>
      <c r="Q15" s="19">
        <v>5987072</v>
      </c>
      <c r="R15" s="19">
        <v>6429906</v>
      </c>
      <c r="S15" s="19">
        <v>6303227</v>
      </c>
      <c r="T15" s="19">
        <v>7002211</v>
      </c>
      <c r="U15" s="19">
        <v>7832389</v>
      </c>
      <c r="V15" s="19">
        <v>6719695</v>
      </c>
      <c r="W15" s="19">
        <v>6708474</v>
      </c>
      <c r="X15" s="19">
        <v>6738117</v>
      </c>
      <c r="Y15" s="19">
        <v>6829564</v>
      </c>
      <c r="Z15" s="100">
        <v>6957581</v>
      </c>
      <c r="AA15" s="100">
        <v>7058457</v>
      </c>
      <c r="AB15" s="18">
        <v>7465003</v>
      </c>
      <c r="AC15" s="18">
        <v>7451928</v>
      </c>
      <c r="AD15" s="18">
        <v>7611298</v>
      </c>
      <c r="AE15" s="18">
        <v>7606975</v>
      </c>
      <c r="AF15" s="18">
        <v>7792926</v>
      </c>
    </row>
    <row r="16" spans="1:32" ht="18" customHeight="1" x14ac:dyDescent="0.15">
      <c r="A16" s="19" t="s">
        <v>70</v>
      </c>
      <c r="B16" s="19">
        <v>2395206</v>
      </c>
      <c r="C16" s="15">
        <v>2007191</v>
      </c>
      <c r="D16" s="15">
        <v>1474468</v>
      </c>
      <c r="E16" s="15">
        <v>2250001</v>
      </c>
      <c r="F16" s="15">
        <v>1898555</v>
      </c>
      <c r="G16" s="15">
        <v>757761</v>
      </c>
      <c r="H16" s="15">
        <v>1422110</v>
      </c>
      <c r="I16" s="15">
        <v>114674</v>
      </c>
      <c r="J16" s="17">
        <v>107019</v>
      </c>
      <c r="K16" s="16">
        <v>84665</v>
      </c>
      <c r="L16" s="19">
        <v>1125286</v>
      </c>
      <c r="M16" s="19">
        <v>65952</v>
      </c>
      <c r="N16" s="19">
        <v>35183</v>
      </c>
      <c r="O16" s="19">
        <v>239402</v>
      </c>
      <c r="P16" s="19">
        <v>827342</v>
      </c>
      <c r="Q16" s="19">
        <v>174366</v>
      </c>
      <c r="R16" s="19">
        <v>126039</v>
      </c>
      <c r="S16" s="19">
        <v>1093367</v>
      </c>
      <c r="T16" s="19">
        <v>130727</v>
      </c>
      <c r="U16" s="19">
        <v>241129</v>
      </c>
      <c r="V16" s="19">
        <v>147891</v>
      </c>
      <c r="W16" s="19">
        <v>278530</v>
      </c>
      <c r="X16" s="19">
        <v>327349</v>
      </c>
      <c r="Y16" s="19">
        <v>312253</v>
      </c>
      <c r="Z16" s="100">
        <v>228148</v>
      </c>
      <c r="AA16" s="100">
        <v>704511</v>
      </c>
      <c r="AB16" s="18">
        <v>1196555</v>
      </c>
      <c r="AC16" s="18">
        <v>1552160</v>
      </c>
      <c r="AD16" s="18">
        <v>1140996</v>
      </c>
      <c r="AE16" s="18">
        <v>408899</v>
      </c>
      <c r="AF16" s="18">
        <v>202981</v>
      </c>
    </row>
    <row r="17" spans="1:32" ht="18" customHeight="1" x14ac:dyDescent="0.15">
      <c r="A17" s="19" t="s">
        <v>71</v>
      </c>
      <c r="B17" s="19">
        <v>1937428</v>
      </c>
      <c r="C17" s="15">
        <v>2103711</v>
      </c>
      <c r="D17" s="15">
        <v>3097455</v>
      </c>
      <c r="E17" s="15">
        <v>3661415</v>
      </c>
      <c r="F17" s="15">
        <v>4369994</v>
      </c>
      <c r="G17" s="15">
        <v>5652867</v>
      </c>
      <c r="H17" s="15">
        <v>4937998</v>
      </c>
      <c r="I17" s="15">
        <v>5289481</v>
      </c>
      <c r="J17" s="17">
        <v>4543072</v>
      </c>
      <c r="K17" s="16">
        <v>4967924</v>
      </c>
      <c r="L17" s="19">
        <v>5476637</v>
      </c>
      <c r="M17" s="19">
        <v>4962106</v>
      </c>
      <c r="N17" s="19">
        <v>5000022</v>
      </c>
      <c r="O17" s="19">
        <v>4661965</v>
      </c>
      <c r="P17" s="19">
        <v>4542135</v>
      </c>
      <c r="Q17" s="19">
        <v>4298212</v>
      </c>
      <c r="R17" s="19">
        <v>3736036</v>
      </c>
      <c r="S17" s="19">
        <v>3679477</v>
      </c>
      <c r="T17" s="19">
        <v>3505605</v>
      </c>
      <c r="U17" s="19">
        <v>3509606</v>
      </c>
      <c r="V17" s="19">
        <v>3787275</v>
      </c>
      <c r="W17" s="19">
        <v>4064718</v>
      </c>
      <c r="X17" s="19">
        <v>4051115</v>
      </c>
      <c r="Y17" s="19">
        <v>3809454</v>
      </c>
      <c r="Z17" s="100">
        <v>3659520</v>
      </c>
      <c r="AA17" s="100">
        <v>3558441</v>
      </c>
      <c r="AB17" s="18">
        <v>3540973</v>
      </c>
      <c r="AC17" s="18">
        <v>3429787</v>
      </c>
      <c r="AD17" s="18">
        <v>3581913</v>
      </c>
      <c r="AE17" s="18">
        <v>3471891</v>
      </c>
      <c r="AF17" s="18">
        <v>3360078</v>
      </c>
    </row>
    <row r="18" spans="1:32" ht="18" customHeight="1" x14ac:dyDescent="0.15">
      <c r="A18" s="19" t="s">
        <v>79</v>
      </c>
      <c r="B18" s="19">
        <v>0</v>
      </c>
      <c r="C18" s="15">
        <v>0</v>
      </c>
      <c r="D18" s="18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7">
        <v>0</v>
      </c>
      <c r="K18" s="16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00">
        <v>2</v>
      </c>
      <c r="AA18" s="100">
        <v>3</v>
      </c>
      <c r="AB18" s="100">
        <v>4</v>
      </c>
      <c r="AC18" s="100">
        <v>0</v>
      </c>
      <c r="AD18" s="100">
        <v>0</v>
      </c>
      <c r="AE18" s="100">
        <v>0</v>
      </c>
      <c r="AF18" s="100">
        <v>0</v>
      </c>
    </row>
    <row r="19" spans="1:32" ht="18" customHeight="1" x14ac:dyDescent="0.15">
      <c r="A19" s="19" t="s">
        <v>174</v>
      </c>
      <c r="B19" s="19">
        <v>11964106</v>
      </c>
      <c r="C19" s="15">
        <v>12665248</v>
      </c>
      <c r="D19" s="15">
        <v>13148126</v>
      </c>
      <c r="E19" s="15">
        <v>15541476</v>
      </c>
      <c r="F19" s="15">
        <v>16006438</v>
      </c>
      <c r="G19" s="15">
        <v>13190209</v>
      </c>
      <c r="H19" s="15">
        <v>12366896</v>
      </c>
      <c r="I19" s="15">
        <v>14281354</v>
      </c>
      <c r="J19" s="17">
        <v>14513166</v>
      </c>
      <c r="K19" s="16">
        <v>14787698</v>
      </c>
      <c r="L19" s="19">
        <v>12237794</v>
      </c>
      <c r="M19" s="19">
        <v>10551711</v>
      </c>
      <c r="N19" s="19">
        <v>10775232</v>
      </c>
      <c r="O19" s="19">
        <v>10730006</v>
      </c>
      <c r="P19" s="19">
        <v>8795180</v>
      </c>
      <c r="Q19" s="19">
        <v>6318714</v>
      </c>
      <c r="R19" s="19">
        <v>5665048</v>
      </c>
      <c r="S19" s="19">
        <v>5408135</v>
      </c>
      <c r="T19" s="19">
        <v>4937681</v>
      </c>
      <c r="U19" s="19">
        <v>5082671</v>
      </c>
      <c r="V19" s="19">
        <v>4804964</v>
      </c>
      <c r="W19" s="19">
        <v>5196856</v>
      </c>
      <c r="X19" s="19">
        <v>4031810</v>
      </c>
      <c r="Y19" s="19">
        <v>4058350</v>
      </c>
      <c r="Z19" s="100">
        <v>5453682</v>
      </c>
      <c r="AA19" s="100">
        <v>4790217</v>
      </c>
      <c r="AB19" s="18">
        <v>4595790</v>
      </c>
      <c r="AC19" s="18">
        <v>3696144</v>
      </c>
      <c r="AD19" s="18">
        <v>4968567</v>
      </c>
      <c r="AE19" s="18">
        <v>6161726</v>
      </c>
      <c r="AF19" s="18">
        <v>5409423</v>
      </c>
    </row>
    <row r="20" spans="1:32" ht="18" customHeight="1" x14ac:dyDescent="0.15">
      <c r="A20" s="19" t="s">
        <v>73</v>
      </c>
      <c r="B20" s="19">
        <v>3738089</v>
      </c>
      <c r="C20" s="15">
        <v>3605215</v>
      </c>
      <c r="D20" s="15">
        <v>3764728</v>
      </c>
      <c r="E20" s="15">
        <v>4881986</v>
      </c>
      <c r="F20" s="15">
        <v>4687861</v>
      </c>
      <c r="G20" s="15">
        <v>3612367</v>
      </c>
      <c r="H20" s="15">
        <v>2684782</v>
      </c>
      <c r="I20" s="15">
        <v>3585986</v>
      </c>
      <c r="J20" s="17">
        <v>3754780</v>
      </c>
      <c r="K20" s="16">
        <v>4862014</v>
      </c>
      <c r="L20" s="19">
        <v>3159239</v>
      </c>
      <c r="M20" s="19">
        <v>1679244</v>
      </c>
      <c r="N20" s="19">
        <v>2932531</v>
      </c>
      <c r="O20" s="19">
        <v>3836079</v>
      </c>
      <c r="P20" s="19">
        <v>2390214</v>
      </c>
      <c r="Q20" s="19">
        <v>846228</v>
      </c>
      <c r="R20" s="19">
        <v>917821</v>
      </c>
      <c r="S20" s="19">
        <v>1670103</v>
      </c>
      <c r="T20" s="19">
        <v>1335784</v>
      </c>
      <c r="U20" s="19">
        <v>3255553</v>
      </c>
      <c r="V20" s="19">
        <v>1217159</v>
      </c>
      <c r="W20" s="19">
        <v>1273772</v>
      </c>
      <c r="X20" s="19">
        <v>1216832</v>
      </c>
      <c r="Y20" s="19">
        <v>1196140</v>
      </c>
      <c r="Z20" s="100">
        <v>2665652</v>
      </c>
      <c r="AA20" s="100">
        <v>2427118</v>
      </c>
      <c r="AB20" s="18">
        <v>2230283</v>
      </c>
      <c r="AC20" s="18">
        <v>1726562</v>
      </c>
      <c r="AD20" s="18">
        <v>1326450</v>
      </c>
      <c r="AE20" s="18">
        <v>1590862</v>
      </c>
      <c r="AF20" s="18">
        <v>1782588</v>
      </c>
    </row>
    <row r="21" spans="1:32" ht="18" customHeight="1" x14ac:dyDescent="0.15">
      <c r="A21" s="19" t="s">
        <v>74</v>
      </c>
      <c r="B21" s="19">
        <v>7968856</v>
      </c>
      <c r="C21" s="15">
        <v>8817636</v>
      </c>
      <c r="D21" s="15">
        <v>9141405</v>
      </c>
      <c r="E21" s="15">
        <v>10399056</v>
      </c>
      <c r="F21" s="15">
        <v>11178809</v>
      </c>
      <c r="G21" s="15">
        <v>9526111</v>
      </c>
      <c r="H21" s="15">
        <v>9476527</v>
      </c>
      <c r="I21" s="15">
        <v>10437200</v>
      </c>
      <c r="J21" s="17">
        <v>10521343</v>
      </c>
      <c r="K21" s="16">
        <v>9773196</v>
      </c>
      <c r="L21" s="19">
        <v>8908172</v>
      </c>
      <c r="M21" s="19">
        <v>8585398</v>
      </c>
      <c r="N21" s="19">
        <v>7766712</v>
      </c>
      <c r="O21" s="19">
        <v>6806824</v>
      </c>
      <c r="P21" s="19">
        <v>6375637</v>
      </c>
      <c r="Q21" s="19">
        <v>5425839</v>
      </c>
      <c r="R21" s="19">
        <v>4722104</v>
      </c>
      <c r="S21" s="19">
        <v>3717325</v>
      </c>
      <c r="T21" s="19">
        <v>3567132</v>
      </c>
      <c r="U21" s="19">
        <v>1774536</v>
      </c>
      <c r="V21" s="19">
        <v>3512866</v>
      </c>
      <c r="W21" s="19">
        <v>3882511</v>
      </c>
      <c r="X21" s="19">
        <v>2754941</v>
      </c>
      <c r="Y21" s="19">
        <v>2823471</v>
      </c>
      <c r="Z21" s="100">
        <v>2701393</v>
      </c>
      <c r="AA21" s="100">
        <v>2274282</v>
      </c>
      <c r="AB21" s="100">
        <v>2823474</v>
      </c>
      <c r="AC21" s="100">
        <v>1905453</v>
      </c>
      <c r="AD21" s="100">
        <v>3564348</v>
      </c>
      <c r="AE21" s="100">
        <v>4451539</v>
      </c>
      <c r="AF21" s="100">
        <v>3523140</v>
      </c>
    </row>
    <row r="22" spans="1:32" ht="18" customHeight="1" x14ac:dyDescent="0.15">
      <c r="A22" s="19" t="s">
        <v>175</v>
      </c>
      <c r="B22" s="19">
        <v>57195</v>
      </c>
      <c r="C22" s="15">
        <v>243479</v>
      </c>
      <c r="D22" s="15">
        <v>294585</v>
      </c>
      <c r="E22" s="15">
        <v>80302</v>
      </c>
      <c r="F22" s="15">
        <v>12235</v>
      </c>
      <c r="G22" s="15">
        <v>0</v>
      </c>
      <c r="H22" s="15">
        <v>111534</v>
      </c>
      <c r="I22" s="15">
        <v>48170</v>
      </c>
      <c r="J22" s="17">
        <v>27225</v>
      </c>
      <c r="K22" s="16">
        <v>204604</v>
      </c>
      <c r="L22" s="19">
        <v>110499</v>
      </c>
      <c r="M22" s="19">
        <v>0</v>
      </c>
      <c r="N22" s="19">
        <v>76616</v>
      </c>
      <c r="O22" s="19">
        <v>111290</v>
      </c>
      <c r="P22" s="19">
        <v>0</v>
      </c>
      <c r="Q22" s="19">
        <v>19534</v>
      </c>
      <c r="R22" s="19">
        <v>0</v>
      </c>
      <c r="S22" s="19">
        <v>0</v>
      </c>
      <c r="T22" s="19">
        <v>4572</v>
      </c>
      <c r="U22" s="19">
        <v>0</v>
      </c>
      <c r="V22" s="19">
        <v>0</v>
      </c>
      <c r="W22" s="19">
        <v>2189</v>
      </c>
      <c r="X22" s="19">
        <v>199452</v>
      </c>
      <c r="Y22" s="19">
        <v>4263</v>
      </c>
      <c r="Z22" s="100">
        <v>3687</v>
      </c>
      <c r="AA22" s="100">
        <v>56149</v>
      </c>
      <c r="AB22" s="18">
        <v>56932</v>
      </c>
      <c r="AC22" s="18">
        <v>0</v>
      </c>
      <c r="AD22" s="18">
        <v>22050</v>
      </c>
      <c r="AE22" s="18">
        <v>12327</v>
      </c>
      <c r="AF22" s="18">
        <v>362462</v>
      </c>
    </row>
    <row r="23" spans="1:32" ht="18" customHeight="1" x14ac:dyDescent="0.15">
      <c r="A23" s="19" t="s">
        <v>176</v>
      </c>
      <c r="B23" s="19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7">
        <v>0</v>
      </c>
      <c r="K23" s="16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00">
        <v>2</v>
      </c>
      <c r="AA23" s="100">
        <v>3</v>
      </c>
      <c r="AB23" s="100">
        <v>4</v>
      </c>
      <c r="AC23" s="100">
        <v>0</v>
      </c>
      <c r="AD23" s="100">
        <v>0</v>
      </c>
      <c r="AE23" s="100">
        <v>0</v>
      </c>
      <c r="AF23" s="100">
        <v>0</v>
      </c>
    </row>
    <row r="24" spans="1:32" ht="18" customHeight="1" x14ac:dyDescent="0.15">
      <c r="A24" s="19" t="s">
        <v>59</v>
      </c>
      <c r="B24" s="19">
        <f t="shared" ref="B24:G24" si="0">SUM(B4:B23)-B5-B8-B10-B14-B20-B21</f>
        <v>38966983</v>
      </c>
      <c r="C24" s="15">
        <f t="shared" si="0"/>
        <v>41604308</v>
      </c>
      <c r="D24" s="15">
        <f t="shared" si="0"/>
        <v>44089543</v>
      </c>
      <c r="E24" s="15">
        <f t="shared" si="0"/>
        <v>49311065</v>
      </c>
      <c r="F24" s="15">
        <f t="shared" si="0"/>
        <v>50730491</v>
      </c>
      <c r="G24" s="15">
        <f t="shared" si="0"/>
        <v>49495841</v>
      </c>
      <c r="H24" s="15">
        <f t="shared" ref="H24:U24" si="1">SUM(H4:H23)-H5-H8-H10-H14-H20-H21</f>
        <v>50583059</v>
      </c>
      <c r="I24" s="15">
        <f t="shared" si="1"/>
        <v>52836952</v>
      </c>
      <c r="J24" s="17">
        <f t="shared" si="1"/>
        <v>53380826</v>
      </c>
      <c r="K24" s="16">
        <f t="shared" si="1"/>
        <v>55730739</v>
      </c>
      <c r="L24" s="21">
        <f t="shared" si="1"/>
        <v>55947804</v>
      </c>
      <c r="M24" s="21">
        <f t="shared" si="1"/>
        <v>50883623</v>
      </c>
      <c r="N24" s="21">
        <f t="shared" si="1"/>
        <v>51331642</v>
      </c>
      <c r="O24" s="21">
        <f t="shared" si="1"/>
        <v>51679172</v>
      </c>
      <c r="P24" s="21">
        <f t="shared" si="1"/>
        <v>53388535</v>
      </c>
      <c r="Q24" s="21">
        <f t="shared" si="1"/>
        <v>48600369</v>
      </c>
      <c r="R24" s="21">
        <f t="shared" si="1"/>
        <v>47134418</v>
      </c>
      <c r="S24" s="21">
        <f t="shared" si="1"/>
        <v>48569500</v>
      </c>
      <c r="T24" s="21">
        <f t="shared" si="1"/>
        <v>46815127</v>
      </c>
      <c r="U24" s="21">
        <f t="shared" si="1"/>
        <v>48062110</v>
      </c>
      <c r="V24" s="21">
        <f>SUM(V4:V23)-V5-V8-V10-V14-V20-V21</f>
        <v>49609577</v>
      </c>
      <c r="W24" s="21">
        <f>SUM(W4:W23)-W5-W8-W10-W14-W20-W21</f>
        <v>49141451</v>
      </c>
      <c r="X24" s="21">
        <f>SUM(X4:X23)-X5-X8-X10-X14-X20-X21</f>
        <v>48468895</v>
      </c>
      <c r="Y24" s="21">
        <f>SUM(Y4:Y23)-Y5-Y8-Y9-Y10-Y14-Y20-Y21</f>
        <v>47736801</v>
      </c>
      <c r="Z24" s="15">
        <f t="shared" ref="Z24:AB24" si="2">SUM(Z4:Z23)-Z5-Z8-Z9-Z10-Z14-Z20-Z21</f>
        <v>48739145</v>
      </c>
      <c r="AA24" s="15">
        <f t="shared" si="2"/>
        <v>49883108</v>
      </c>
      <c r="AB24" s="15">
        <f t="shared" si="2"/>
        <v>51795363</v>
      </c>
      <c r="AC24" s="15">
        <f t="shared" ref="AC24:AD24" si="3">SUM(AC4:AC23)-AC5-AC8-AC9-AC10-AC14-AC20-AC21</f>
        <v>51463978</v>
      </c>
      <c r="AD24" s="15">
        <f t="shared" si="3"/>
        <v>52195222</v>
      </c>
      <c r="AE24" s="15">
        <f t="shared" ref="AE24:AF24" si="4">SUM(AE4:AE23)-AE5-AE8-AE9-AE10-AE14-AE20-AE21</f>
        <v>52526090</v>
      </c>
      <c r="AF24" s="15">
        <f t="shared" si="4"/>
        <v>53184390</v>
      </c>
    </row>
    <row r="25" spans="1:32" ht="18" customHeight="1" x14ac:dyDescent="0.15">
      <c r="A25" s="19" t="s">
        <v>77</v>
      </c>
      <c r="B25" s="19">
        <f t="shared" ref="B25:G25" si="5">SUM(B4:B7)-B5</f>
        <v>15294547</v>
      </c>
      <c r="C25" s="15">
        <f t="shared" si="5"/>
        <v>16457770</v>
      </c>
      <c r="D25" s="15">
        <f t="shared" si="5"/>
        <v>17484614</v>
      </c>
      <c r="E25" s="15">
        <f t="shared" si="5"/>
        <v>18610556</v>
      </c>
      <c r="F25" s="15">
        <f t="shared" si="5"/>
        <v>18665257</v>
      </c>
      <c r="G25" s="15">
        <f t="shared" si="5"/>
        <v>19569660</v>
      </c>
      <c r="H25" s="15">
        <f t="shared" ref="H25:M25" si="6">SUM(H4:H7)-H5</f>
        <v>20555485</v>
      </c>
      <c r="I25" s="15">
        <f t="shared" si="6"/>
        <v>21377906</v>
      </c>
      <c r="J25" s="17">
        <f t="shared" si="6"/>
        <v>22554443</v>
      </c>
      <c r="K25" s="16">
        <f t="shared" si="6"/>
        <v>23688022</v>
      </c>
      <c r="L25" s="21">
        <f t="shared" si="6"/>
        <v>24272066</v>
      </c>
      <c r="M25" s="21">
        <f t="shared" si="6"/>
        <v>22601955</v>
      </c>
      <c r="N25" s="21">
        <f t="shared" ref="N25:S25" si="7">SUM(N4:N7)-N5</f>
        <v>22688262</v>
      </c>
      <c r="O25" s="21">
        <f t="shared" si="7"/>
        <v>22985973</v>
      </c>
      <c r="P25" s="21">
        <f t="shared" si="7"/>
        <v>23783534</v>
      </c>
      <c r="Q25" s="21">
        <f t="shared" si="7"/>
        <v>23506641</v>
      </c>
      <c r="R25" s="21">
        <f t="shared" si="7"/>
        <v>23184524</v>
      </c>
      <c r="S25" s="21">
        <f t="shared" si="7"/>
        <v>23432274</v>
      </c>
      <c r="T25" s="21">
        <f t="shared" ref="T25:Y25" si="8">SUM(T4:T7)-T5</f>
        <v>23489218</v>
      </c>
      <c r="U25" s="21">
        <f t="shared" si="8"/>
        <v>23524410</v>
      </c>
      <c r="V25" s="21">
        <f t="shared" si="8"/>
        <v>23438080</v>
      </c>
      <c r="W25" s="21">
        <f t="shared" si="8"/>
        <v>24905314</v>
      </c>
      <c r="X25" s="21">
        <f t="shared" si="8"/>
        <v>24766743</v>
      </c>
      <c r="Y25" s="21">
        <f t="shared" si="8"/>
        <v>24693170</v>
      </c>
      <c r="Z25" s="15">
        <f t="shared" ref="Z25:AB25" si="9">SUM(Z4:Z7)-Z5</f>
        <v>24520703</v>
      </c>
      <c r="AA25" s="15">
        <f t="shared" si="9"/>
        <v>24880746</v>
      </c>
      <c r="AB25" s="15">
        <f t="shared" si="9"/>
        <v>25541744</v>
      </c>
      <c r="AC25" s="15">
        <f t="shared" ref="AC25:AD25" si="10">SUM(AC4:AC7)-AC5</f>
        <v>26421458</v>
      </c>
      <c r="AD25" s="15">
        <f t="shared" si="10"/>
        <v>26026923</v>
      </c>
      <c r="AE25" s="15">
        <f t="shared" ref="AE25:AF25" si="11">SUM(AE4:AE7)-AE5</f>
        <v>25629982</v>
      </c>
      <c r="AF25" s="15">
        <f t="shared" si="11"/>
        <v>26721303</v>
      </c>
    </row>
    <row r="26" spans="1:32" ht="18" customHeight="1" x14ac:dyDescent="0.15">
      <c r="A26" s="19" t="s">
        <v>177</v>
      </c>
      <c r="B26" s="19">
        <f t="shared" ref="B26:G26" si="12">+B19+B22+B23</f>
        <v>12021301</v>
      </c>
      <c r="C26" s="15">
        <f t="shared" si="12"/>
        <v>12908727</v>
      </c>
      <c r="D26" s="15">
        <f>+D19+D22+D23</f>
        <v>13442711</v>
      </c>
      <c r="E26" s="15">
        <f t="shared" si="12"/>
        <v>15621778</v>
      </c>
      <c r="F26" s="15">
        <f t="shared" si="12"/>
        <v>16018673</v>
      </c>
      <c r="G26" s="15">
        <f t="shared" si="12"/>
        <v>13190209</v>
      </c>
      <c r="H26" s="15">
        <f t="shared" ref="H26:M26" si="13">+H19+H22+H23</f>
        <v>12478430</v>
      </c>
      <c r="I26" s="15">
        <f t="shared" si="13"/>
        <v>14329524</v>
      </c>
      <c r="J26" s="17">
        <f t="shared" si="13"/>
        <v>14540391</v>
      </c>
      <c r="K26" s="16">
        <f t="shared" si="13"/>
        <v>14992302</v>
      </c>
      <c r="L26" s="21">
        <f t="shared" si="13"/>
        <v>12348293</v>
      </c>
      <c r="M26" s="21">
        <f t="shared" si="13"/>
        <v>10551711</v>
      </c>
      <c r="N26" s="21">
        <f t="shared" ref="N26:S26" si="14">+N19+N22+N23</f>
        <v>10851848</v>
      </c>
      <c r="O26" s="21">
        <f t="shared" si="14"/>
        <v>10841296</v>
      </c>
      <c r="P26" s="21">
        <f t="shared" si="14"/>
        <v>8795180</v>
      </c>
      <c r="Q26" s="21">
        <f t="shared" si="14"/>
        <v>6338249</v>
      </c>
      <c r="R26" s="21">
        <f t="shared" si="14"/>
        <v>5665049</v>
      </c>
      <c r="S26" s="21">
        <f t="shared" si="14"/>
        <v>5408136</v>
      </c>
      <c r="T26" s="21">
        <f t="shared" ref="T26:Y26" si="15">+T19+T22+T23</f>
        <v>4942254</v>
      </c>
      <c r="U26" s="21">
        <f t="shared" si="15"/>
        <v>5082672</v>
      </c>
      <c r="V26" s="21">
        <f t="shared" si="15"/>
        <v>4804965</v>
      </c>
      <c r="W26" s="21">
        <f t="shared" si="15"/>
        <v>5199046</v>
      </c>
      <c r="X26" s="21">
        <f t="shared" si="15"/>
        <v>4231263</v>
      </c>
      <c r="Y26" s="21">
        <f t="shared" si="15"/>
        <v>4062614</v>
      </c>
      <c r="Z26" s="15">
        <f t="shared" ref="Z26:AB26" si="16">+Z19+Z22+Z23</f>
        <v>5457371</v>
      </c>
      <c r="AA26" s="15">
        <f t="shared" si="16"/>
        <v>4846369</v>
      </c>
      <c r="AB26" s="15">
        <f t="shared" si="16"/>
        <v>4652726</v>
      </c>
      <c r="AC26" s="15">
        <f t="shared" ref="AC26:AD26" si="17">+AC19+AC22+AC23</f>
        <v>3696144</v>
      </c>
      <c r="AD26" s="15">
        <f t="shared" si="17"/>
        <v>4990617</v>
      </c>
      <c r="AE26" s="15">
        <f t="shared" ref="AE26:AF26" si="18">+AE19+AE22+AE23</f>
        <v>6174053</v>
      </c>
      <c r="AF26" s="15">
        <f t="shared" si="18"/>
        <v>5771885</v>
      </c>
    </row>
    <row r="27" spans="1:32" ht="24.75" hidden="1" customHeight="1" x14ac:dyDescent="0.15"/>
    <row r="28" spans="1:32" ht="18" customHeight="1" x14ac:dyDescent="0.2">
      <c r="A28" s="33" t="s">
        <v>98</v>
      </c>
      <c r="L28" s="34" t="str">
        <f>財政指標!$L$1</f>
        <v>足利市</v>
      </c>
      <c r="P28" s="34"/>
      <c r="Q28" s="34"/>
      <c r="R28" s="34"/>
      <c r="S28" s="34"/>
      <c r="T28" s="34"/>
      <c r="U28" s="34"/>
      <c r="V28" s="34" t="str">
        <f>財政指標!$L$1</f>
        <v>足利市</v>
      </c>
      <c r="W28" s="34"/>
      <c r="X28" s="34"/>
      <c r="Y28" s="34"/>
      <c r="Z28" s="34"/>
      <c r="AA28" s="34"/>
      <c r="AB28" s="34"/>
      <c r="AC28" s="34"/>
      <c r="AD28" s="34"/>
      <c r="AE28" s="34"/>
      <c r="AF28" s="34" t="str">
        <f>財政指標!$L$1</f>
        <v>足利市</v>
      </c>
    </row>
    <row r="29" spans="1:32" ht="12.45" customHeight="1" x14ac:dyDescent="0.15"/>
    <row r="30" spans="1:32" ht="18" customHeight="1" x14ac:dyDescent="0.15">
      <c r="A30" s="15"/>
      <c r="B30" s="21" t="s">
        <v>10</v>
      </c>
      <c r="C30" s="15" t="s">
        <v>9</v>
      </c>
      <c r="D30" s="15" t="s">
        <v>8</v>
      </c>
      <c r="E30" s="15" t="s">
        <v>7</v>
      </c>
      <c r="F30" s="15" t="s">
        <v>6</v>
      </c>
      <c r="G30" s="15" t="s">
        <v>5</v>
      </c>
      <c r="H30" s="15" t="s">
        <v>4</v>
      </c>
      <c r="I30" s="15" t="s">
        <v>3</v>
      </c>
      <c r="J30" s="17" t="s">
        <v>165</v>
      </c>
      <c r="K30" s="17" t="s">
        <v>166</v>
      </c>
      <c r="L30" s="15" t="s">
        <v>82</v>
      </c>
      <c r="M30" s="15" t="s">
        <v>173</v>
      </c>
      <c r="N30" s="15" t="s">
        <v>180</v>
      </c>
      <c r="O30" s="15" t="s">
        <v>183</v>
      </c>
      <c r="P30" s="2" t="s">
        <v>184</v>
      </c>
      <c r="Q30" s="2" t="s">
        <v>189</v>
      </c>
      <c r="R30" s="2" t="s">
        <v>190</v>
      </c>
      <c r="S30" s="2" t="s">
        <v>193</v>
      </c>
      <c r="T30" s="2" t="s">
        <v>194</v>
      </c>
      <c r="U30" s="2" t="s">
        <v>202</v>
      </c>
      <c r="V30" s="2" t="s">
        <v>205</v>
      </c>
      <c r="W30" s="2" t="s">
        <v>207</v>
      </c>
      <c r="X30" s="2" t="s">
        <v>209</v>
      </c>
      <c r="Y30" s="2" t="s">
        <v>213</v>
      </c>
      <c r="Z30" s="2" t="s">
        <v>226</v>
      </c>
      <c r="AA30" s="2" t="s">
        <v>227</v>
      </c>
      <c r="AB30" s="2" t="s">
        <v>228</v>
      </c>
      <c r="AC30" s="2" t="s">
        <v>233</v>
      </c>
      <c r="AD30" s="2" t="str">
        <f>AD3</f>
        <v>１７(H29)</v>
      </c>
      <c r="AE30" s="2" t="str">
        <f>AE3</f>
        <v>１８(H30)</v>
      </c>
      <c r="AF30" s="2" t="str">
        <f>AF3</f>
        <v>１９(R１)</v>
      </c>
    </row>
    <row r="31" spans="1:32" ht="18" customHeight="1" x14ac:dyDescent="0.15">
      <c r="A31" s="19" t="s">
        <v>60</v>
      </c>
      <c r="B31" s="35">
        <f t="shared" ref="B31:AF31" si="19">B4/B$24*100</f>
        <v>21.369193504151966</v>
      </c>
      <c r="C31" s="35">
        <f t="shared" si="19"/>
        <v>21.806575895938469</v>
      </c>
      <c r="D31" s="35">
        <f t="shared" si="19"/>
        <v>22.014603326689052</v>
      </c>
      <c r="E31" s="35">
        <f t="shared" si="19"/>
        <v>20.727274902701858</v>
      </c>
      <c r="F31" s="35">
        <f t="shared" si="19"/>
        <v>19.721618700674512</v>
      </c>
      <c r="G31" s="35">
        <f t="shared" si="19"/>
        <v>21.143598711657411</v>
      </c>
      <c r="H31" s="35">
        <f t="shared" si="19"/>
        <v>21.198079380687513</v>
      </c>
      <c r="I31" s="35">
        <f t="shared" si="19"/>
        <v>20.386185410543742</v>
      </c>
      <c r="J31" s="35">
        <f t="shared" si="19"/>
        <v>20.831882593948624</v>
      </c>
      <c r="K31" s="35">
        <f t="shared" si="19"/>
        <v>20.41184309434691</v>
      </c>
      <c r="L31" s="35">
        <f t="shared" si="19"/>
        <v>20.006951479275219</v>
      </c>
      <c r="M31" s="35">
        <f t="shared" si="19"/>
        <v>21.488267452968117</v>
      </c>
      <c r="N31" s="35">
        <f t="shared" si="19"/>
        <v>21.035530092725264</v>
      </c>
      <c r="O31" s="35">
        <f t="shared" si="19"/>
        <v>19.757770112880291</v>
      </c>
      <c r="P31" s="35">
        <f t="shared" si="19"/>
        <v>19.546455058188055</v>
      </c>
      <c r="Q31" s="35">
        <f t="shared" si="19"/>
        <v>20.533772078973307</v>
      </c>
      <c r="R31" s="35">
        <f t="shared" si="19"/>
        <v>20.384592422462923</v>
      </c>
      <c r="S31" s="35">
        <f t="shared" si="19"/>
        <v>19.767687540534698</v>
      </c>
      <c r="T31" s="35">
        <f t="shared" si="19"/>
        <v>20.240765340655809</v>
      </c>
      <c r="U31" s="35">
        <f t="shared" si="19"/>
        <v>19.03794902054862</v>
      </c>
      <c r="V31" s="35">
        <f t="shared" si="19"/>
        <v>18.999037222187969</v>
      </c>
      <c r="W31" s="35">
        <f t="shared" si="19"/>
        <v>18.659998460362921</v>
      </c>
      <c r="X31" s="35">
        <f t="shared" si="19"/>
        <v>17.885369575683537</v>
      </c>
      <c r="Y31" s="35">
        <f t="shared" si="19"/>
        <v>17.877722891401959</v>
      </c>
      <c r="Z31" s="101">
        <f t="shared" si="19"/>
        <v>17.531120006311149</v>
      </c>
      <c r="AA31" s="101">
        <f t="shared" si="19"/>
        <v>17.171285718604381</v>
      </c>
      <c r="AB31" s="101">
        <f t="shared" si="19"/>
        <v>16.831950767484727</v>
      </c>
      <c r="AC31" s="101">
        <f t="shared" si="19"/>
        <v>16.276219455868723</v>
      </c>
      <c r="AD31" s="101">
        <f t="shared" si="19"/>
        <v>15.690361466419283</v>
      </c>
      <c r="AE31" s="101">
        <f t="shared" si="19"/>
        <v>15.160960962447422</v>
      </c>
      <c r="AF31" s="101">
        <f t="shared" si="19"/>
        <v>15.872044410023317</v>
      </c>
    </row>
    <row r="32" spans="1:32" ht="18" customHeight="1" x14ac:dyDescent="0.15">
      <c r="A32" s="19" t="s">
        <v>61</v>
      </c>
      <c r="B32" s="35">
        <f t="shared" ref="B32:AF32" si="20">B5/B$24*100</f>
        <v>15.74144192790086</v>
      </c>
      <c r="C32" s="35">
        <f t="shared" si="20"/>
        <v>15.879538243972235</v>
      </c>
      <c r="D32" s="35">
        <f t="shared" si="20"/>
        <v>15.968155986556724</v>
      </c>
      <c r="E32" s="35">
        <f t="shared" si="20"/>
        <v>14.927361637798736</v>
      </c>
      <c r="F32" s="35">
        <f t="shared" si="20"/>
        <v>14.862186135750195</v>
      </c>
      <c r="G32" s="35">
        <f t="shared" si="20"/>
        <v>15.656798315640296</v>
      </c>
      <c r="H32" s="35">
        <f t="shared" si="20"/>
        <v>15.712448311993152</v>
      </c>
      <c r="I32" s="35">
        <f t="shared" si="20"/>
        <v>15.345442333615308</v>
      </c>
      <c r="J32" s="35">
        <f t="shared" si="20"/>
        <v>15.437842793965009</v>
      </c>
      <c r="K32" s="35">
        <f t="shared" si="20"/>
        <v>14.934289674500818</v>
      </c>
      <c r="L32" s="35">
        <f t="shared" si="20"/>
        <v>14.485244139341019</v>
      </c>
      <c r="M32" s="35">
        <f t="shared" si="20"/>
        <v>15.327293027070812</v>
      </c>
      <c r="N32" s="35">
        <f t="shared" si="20"/>
        <v>15.022942379283327</v>
      </c>
      <c r="O32" s="35">
        <f t="shared" si="20"/>
        <v>14.3095017079608</v>
      </c>
      <c r="P32" s="35">
        <f t="shared" si="20"/>
        <v>13.660384200465511</v>
      </c>
      <c r="Q32" s="35">
        <f t="shared" si="20"/>
        <v>14.741892186044925</v>
      </c>
      <c r="R32" s="35">
        <f t="shared" si="20"/>
        <v>15.08372713968803</v>
      </c>
      <c r="S32" s="35">
        <f t="shared" si="20"/>
        <v>14.233943112447111</v>
      </c>
      <c r="T32" s="35">
        <f t="shared" si="20"/>
        <v>14.506125338504368</v>
      </c>
      <c r="U32" s="35">
        <f t="shared" si="20"/>
        <v>13.712918554761744</v>
      </c>
      <c r="V32" s="35">
        <f t="shared" si="20"/>
        <v>12.932688379906967</v>
      </c>
      <c r="W32" s="35">
        <f t="shared" si="20"/>
        <v>12.53003904992549</v>
      </c>
      <c r="X32" s="35">
        <f t="shared" si="20"/>
        <v>12.279254561095316</v>
      </c>
      <c r="Y32" s="35">
        <f t="shared" si="20"/>
        <v>12.497534135142404</v>
      </c>
      <c r="Z32" s="101">
        <f t="shared" si="20"/>
        <v>11.902964239524513</v>
      </c>
      <c r="AA32" s="101">
        <f t="shared" si="20"/>
        <v>11.853970686830499</v>
      </c>
      <c r="AB32" s="101">
        <f t="shared" si="20"/>
        <v>11.379398962799044</v>
      </c>
      <c r="AC32" s="101">
        <f t="shared" si="20"/>
        <v>11.414469359519778</v>
      </c>
      <c r="AD32" s="101">
        <f t="shared" si="20"/>
        <v>11.238120608051059</v>
      </c>
      <c r="AE32" s="101">
        <f t="shared" si="20"/>
        <v>11.261611134580928</v>
      </c>
      <c r="AF32" s="101">
        <f t="shared" si="20"/>
        <v>11.329749198966088</v>
      </c>
    </row>
    <row r="33" spans="1:32" ht="18" customHeight="1" x14ac:dyDescent="0.15">
      <c r="A33" s="19" t="s">
        <v>62</v>
      </c>
      <c r="B33" s="35">
        <f t="shared" ref="B33:AF33" si="21">B6/B$24*100</f>
        <v>7.3749076237182649</v>
      </c>
      <c r="C33" s="35">
        <f t="shared" si="21"/>
        <v>7.3831657048592181</v>
      </c>
      <c r="D33" s="35">
        <f t="shared" si="21"/>
        <v>7.2257995507007173</v>
      </c>
      <c r="E33" s="35">
        <f t="shared" si="21"/>
        <v>7.2510094843824602</v>
      </c>
      <c r="F33" s="35">
        <f t="shared" si="21"/>
        <v>7.1950377929517781</v>
      </c>
      <c r="G33" s="35">
        <f t="shared" si="21"/>
        <v>7.8439843056712588</v>
      </c>
      <c r="H33" s="35">
        <f t="shared" si="21"/>
        <v>8.5034279955271188</v>
      </c>
      <c r="I33" s="35">
        <f t="shared" si="21"/>
        <v>9.0184800970351198</v>
      </c>
      <c r="J33" s="35">
        <f t="shared" si="21"/>
        <v>9.9914190162587602</v>
      </c>
      <c r="K33" s="35">
        <f t="shared" si="21"/>
        <v>11.146875335710154</v>
      </c>
      <c r="L33" s="35">
        <f t="shared" si="21"/>
        <v>12.013109576204279</v>
      </c>
      <c r="M33" s="35">
        <f t="shared" si="21"/>
        <v>9.9472044276406955</v>
      </c>
      <c r="N33" s="35">
        <f t="shared" si="21"/>
        <v>10.709883389274786</v>
      </c>
      <c r="O33" s="35">
        <f t="shared" si="21"/>
        <v>11.92905915752675</v>
      </c>
      <c r="P33" s="35">
        <f t="shared" si="21"/>
        <v>12.57957349831757</v>
      </c>
      <c r="Q33" s="35">
        <f t="shared" si="21"/>
        <v>14.585689668323301</v>
      </c>
      <c r="R33" s="35">
        <f t="shared" si="21"/>
        <v>15.147353681125331</v>
      </c>
      <c r="S33" s="35">
        <f t="shared" si="21"/>
        <v>15.305076230967995</v>
      </c>
      <c r="T33" s="35">
        <f t="shared" si="21"/>
        <v>16.597453639290567</v>
      </c>
      <c r="U33" s="35">
        <f t="shared" si="21"/>
        <v>16.791555759828274</v>
      </c>
      <c r="V33" s="35">
        <f t="shared" si="21"/>
        <v>17.124995845056286</v>
      </c>
      <c r="W33" s="35">
        <f t="shared" si="21"/>
        <v>21.635746978655554</v>
      </c>
      <c r="X33" s="35">
        <f t="shared" si="21"/>
        <v>22.548830543795148</v>
      </c>
      <c r="Y33" s="35">
        <f t="shared" si="21"/>
        <v>23.144309565276483</v>
      </c>
      <c r="Z33" s="101">
        <f t="shared" si="21"/>
        <v>22.819310843470888</v>
      </c>
      <c r="AA33" s="101">
        <f t="shared" si="21"/>
        <v>23.754139377201597</v>
      </c>
      <c r="AB33" s="101">
        <f t="shared" si="21"/>
        <v>23.525310557240424</v>
      </c>
      <c r="AC33" s="101">
        <f t="shared" si="21"/>
        <v>25.566255294139911</v>
      </c>
      <c r="AD33" s="101">
        <f t="shared" si="21"/>
        <v>24.722854900396822</v>
      </c>
      <c r="AE33" s="101">
        <f t="shared" si="21"/>
        <v>24.619837494091033</v>
      </c>
      <c r="AF33" s="101">
        <f t="shared" si="21"/>
        <v>25.723122893766387</v>
      </c>
    </row>
    <row r="34" spans="1:32" ht="18" customHeight="1" x14ac:dyDescent="0.15">
      <c r="A34" s="19" t="s">
        <v>63</v>
      </c>
      <c r="B34" s="35">
        <f t="shared" ref="B34:AF34" si="22">B7/B$24*100</f>
        <v>10.505914712463113</v>
      </c>
      <c r="C34" s="35">
        <f t="shared" si="22"/>
        <v>10.36810899486659</v>
      </c>
      <c r="D34" s="35">
        <f t="shared" si="22"/>
        <v>10.41665140416629</v>
      </c>
      <c r="E34" s="35">
        <f t="shared" si="22"/>
        <v>9.7628514005933553</v>
      </c>
      <c r="F34" s="35">
        <f t="shared" si="22"/>
        <v>9.876318760644363</v>
      </c>
      <c r="G34" s="35">
        <f t="shared" si="22"/>
        <v>10.550405639132387</v>
      </c>
      <c r="H34" s="35">
        <f t="shared" si="22"/>
        <v>10.935586161366793</v>
      </c>
      <c r="I34" s="35">
        <f t="shared" si="22"/>
        <v>11.055476856424269</v>
      </c>
      <c r="J34" s="35">
        <f t="shared" si="22"/>
        <v>11.42865417631417</v>
      </c>
      <c r="K34" s="35">
        <f t="shared" si="22"/>
        <v>10.945691927752833</v>
      </c>
      <c r="L34" s="35">
        <f t="shared" si="22"/>
        <v>11.36335038279608</v>
      </c>
      <c r="M34" s="35">
        <f t="shared" si="22"/>
        <v>12.983446560006154</v>
      </c>
      <c r="N34" s="35">
        <f t="shared" si="22"/>
        <v>12.45395578812772</v>
      </c>
      <c r="O34" s="35">
        <f t="shared" si="22"/>
        <v>12.791385279934438</v>
      </c>
      <c r="P34" s="35">
        <f t="shared" si="22"/>
        <v>12.421989103091141</v>
      </c>
      <c r="Q34" s="35">
        <f t="shared" si="22"/>
        <v>13.247745094281074</v>
      </c>
      <c r="R34" s="35">
        <f t="shared" si="22"/>
        <v>13.656152495613716</v>
      </c>
      <c r="S34" s="35">
        <f t="shared" si="22"/>
        <v>13.172068890970671</v>
      </c>
      <c r="T34" s="35">
        <f t="shared" si="22"/>
        <v>13.336200070545573</v>
      </c>
      <c r="U34" s="35">
        <f t="shared" si="22"/>
        <v>13.116348824469004</v>
      </c>
      <c r="V34" s="35">
        <f t="shared" si="22"/>
        <v>11.121038181801067</v>
      </c>
      <c r="W34" s="35">
        <f t="shared" si="22"/>
        <v>10.38512273477639</v>
      </c>
      <c r="X34" s="35">
        <f t="shared" si="22"/>
        <v>10.664020708538951</v>
      </c>
      <c r="Y34" s="35">
        <f t="shared" si="22"/>
        <v>10.705711092789816</v>
      </c>
      <c r="Z34" s="101">
        <f t="shared" si="22"/>
        <v>9.9596494768219674</v>
      </c>
      <c r="AA34" s="101">
        <f t="shared" si="22"/>
        <v>8.9526739191952522</v>
      </c>
      <c r="AB34" s="101">
        <f t="shared" si="22"/>
        <v>8.9555391280875867</v>
      </c>
      <c r="AC34" s="101">
        <f t="shared" si="22"/>
        <v>9.4972370771649253</v>
      </c>
      <c r="AD34" s="101">
        <f t="shared" si="22"/>
        <v>9.4513536124053648</v>
      </c>
      <c r="AE34" s="101">
        <f t="shared" si="22"/>
        <v>9.0139662023196472</v>
      </c>
      <c r="AF34" s="101">
        <f t="shared" si="22"/>
        <v>8.6475881362933738</v>
      </c>
    </row>
    <row r="35" spans="1:32" ht="18" customHeight="1" x14ac:dyDescent="0.15">
      <c r="A35" s="19" t="s">
        <v>214</v>
      </c>
      <c r="B35" s="87">
        <f t="shared" ref="B35:AF35" si="23">B8/B$24*100</f>
        <v>10.501105512838908</v>
      </c>
      <c r="C35" s="87">
        <f t="shared" si="23"/>
        <v>10.367005743732115</v>
      </c>
      <c r="D35" s="87">
        <f t="shared" si="23"/>
        <v>10.407787624380683</v>
      </c>
      <c r="E35" s="87">
        <f t="shared" si="23"/>
        <v>9.7523628824483914</v>
      </c>
      <c r="F35" s="87">
        <f t="shared" si="23"/>
        <v>9.857972791944789</v>
      </c>
      <c r="G35" s="87">
        <f t="shared" si="23"/>
        <v>10.543176748931289</v>
      </c>
      <c r="H35" s="87">
        <f t="shared" si="23"/>
        <v>10.934127174870939</v>
      </c>
      <c r="I35" s="87">
        <f t="shared" si="23"/>
        <v>11.044441019232147</v>
      </c>
      <c r="J35" s="87">
        <f t="shared" si="23"/>
        <v>11.396745715399756</v>
      </c>
      <c r="K35" s="87">
        <f t="shared" si="23"/>
        <v>10.919889291258098</v>
      </c>
      <c r="L35" s="87">
        <f t="shared" si="23"/>
        <v>11.348023597137075</v>
      </c>
      <c r="M35" s="87">
        <f t="shared" si="23"/>
        <v>12.97808923708125</v>
      </c>
      <c r="N35" s="87">
        <f t="shared" si="23"/>
        <v>12.453474603442453</v>
      </c>
      <c r="O35" s="87">
        <f t="shared" si="23"/>
        <v>12.79137753987235</v>
      </c>
      <c r="P35" s="87">
        <f t="shared" si="23"/>
        <v>12.421989103091141</v>
      </c>
      <c r="Q35" s="87">
        <f t="shared" si="23"/>
        <v>13.247724518305612</v>
      </c>
      <c r="R35" s="87">
        <f t="shared" si="23"/>
        <v>13.656152495613716</v>
      </c>
      <c r="S35" s="87">
        <f t="shared" si="23"/>
        <v>13.172068890970671</v>
      </c>
      <c r="T35" s="87">
        <f t="shared" si="23"/>
        <v>13.336200070545573</v>
      </c>
      <c r="U35" s="87">
        <f t="shared" si="23"/>
        <v>13.116348824469004</v>
      </c>
      <c r="V35" s="87">
        <f t="shared" si="23"/>
        <v>11.121038181801067</v>
      </c>
      <c r="W35" s="87">
        <f t="shared" si="23"/>
        <v>10.38512273477639</v>
      </c>
      <c r="X35" s="35">
        <f t="shared" si="23"/>
        <v>10.664020708538951</v>
      </c>
      <c r="Y35" s="35">
        <f t="shared" si="23"/>
        <v>9.3513702353033672</v>
      </c>
      <c r="Z35" s="101">
        <f t="shared" si="23"/>
        <v>8.7697373435664492</v>
      </c>
      <c r="AA35" s="101">
        <f t="shared" si="23"/>
        <v>7.9812909813077395</v>
      </c>
      <c r="AB35" s="101">
        <f t="shared" si="23"/>
        <v>8.1333825192035061</v>
      </c>
      <c r="AC35" s="101">
        <f t="shared" si="23"/>
        <v>8.7974097144219989</v>
      </c>
      <c r="AD35" s="101">
        <f t="shared" si="23"/>
        <v>8.8719461716246748</v>
      </c>
      <c r="AE35" s="101">
        <f t="shared" si="23"/>
        <v>8.5232386419777288</v>
      </c>
      <c r="AF35" s="101">
        <f t="shared" si="23"/>
        <v>8.2382894680187171</v>
      </c>
    </row>
    <row r="36" spans="1:32" ht="18" customHeight="1" x14ac:dyDescent="0.15">
      <c r="A36" s="19" t="s">
        <v>215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35"/>
      <c r="Y36" s="35">
        <f t="shared" ref="Y36:AF36" si="24">Y9/Y$24*100</f>
        <v>1.3543408574864495</v>
      </c>
      <c r="Z36" s="101">
        <f t="shared" si="24"/>
        <v>1.1899121332555176</v>
      </c>
      <c r="AA36" s="101">
        <f t="shared" si="24"/>
        <v>0.97138293788751084</v>
      </c>
      <c r="AB36" s="101">
        <f t="shared" si="24"/>
        <v>0.82215660888408093</v>
      </c>
      <c r="AC36" s="101">
        <f t="shared" si="24"/>
        <v>0.69982541963623568</v>
      </c>
      <c r="AD36" s="101">
        <f t="shared" si="24"/>
        <v>0.57940744078069062</v>
      </c>
      <c r="AE36" s="101">
        <f t="shared" si="24"/>
        <v>0.49072756034191767</v>
      </c>
      <c r="AF36" s="101">
        <f t="shared" si="24"/>
        <v>0.40929866827465727</v>
      </c>
    </row>
    <row r="37" spans="1:32" ht="18" customHeight="1" x14ac:dyDescent="0.15">
      <c r="A37" s="19" t="s">
        <v>64</v>
      </c>
      <c r="B37" s="35">
        <f t="shared" ref="B37:X37" si="25">B10/B$24*100</f>
        <v>4.8091996242049326E-3</v>
      </c>
      <c r="C37" s="35">
        <f t="shared" si="25"/>
        <v>1.1032511344738626E-3</v>
      </c>
      <c r="D37" s="35">
        <f t="shared" si="25"/>
        <v>8.8637797856058517E-3</v>
      </c>
      <c r="E37" s="35">
        <f t="shared" si="25"/>
        <v>1.0488518144964015E-2</v>
      </c>
      <c r="F37" s="35">
        <f t="shared" si="25"/>
        <v>1.8345968699573594E-2</v>
      </c>
      <c r="G37" s="35">
        <f t="shared" si="25"/>
        <v>7.2288902010979065E-3</v>
      </c>
      <c r="H37" s="35">
        <f t="shared" si="25"/>
        <v>1.4589864958542739E-3</v>
      </c>
      <c r="I37" s="35">
        <f t="shared" si="25"/>
        <v>1.1035837192122665E-2</v>
      </c>
      <c r="J37" s="35">
        <f t="shared" si="25"/>
        <v>3.1908460914411477E-2</v>
      </c>
      <c r="K37" s="35">
        <f t="shared" si="25"/>
        <v>2.5809813862328293E-2</v>
      </c>
      <c r="L37" s="35">
        <f t="shared" si="25"/>
        <v>1.5326785659004596E-2</v>
      </c>
      <c r="M37" s="35">
        <f t="shared" si="25"/>
        <v>5.3573229249025767E-3</v>
      </c>
      <c r="N37" s="35">
        <f t="shared" si="25"/>
        <v>4.8118468526683796E-4</v>
      </c>
      <c r="O37" s="35">
        <f t="shared" si="25"/>
        <v>0</v>
      </c>
      <c r="P37" s="35">
        <f t="shared" si="25"/>
        <v>0</v>
      </c>
      <c r="Q37" s="35">
        <f t="shared" si="25"/>
        <v>0</v>
      </c>
      <c r="R37" s="35">
        <f t="shared" si="25"/>
        <v>2.1215919118806135E-5</v>
      </c>
      <c r="S37" s="35">
        <f t="shared" si="25"/>
        <v>0</v>
      </c>
      <c r="T37" s="35">
        <f t="shared" si="25"/>
        <v>0</v>
      </c>
      <c r="U37" s="35">
        <f t="shared" si="25"/>
        <v>0</v>
      </c>
      <c r="V37" s="35">
        <f t="shared" si="25"/>
        <v>0</v>
      </c>
      <c r="W37" s="35">
        <f t="shared" si="25"/>
        <v>0</v>
      </c>
      <c r="X37" s="35">
        <f t="shared" si="25"/>
        <v>0</v>
      </c>
      <c r="Y37" s="35">
        <v>0</v>
      </c>
      <c r="Z37" s="101">
        <v>1</v>
      </c>
      <c r="AA37" s="101">
        <v>2</v>
      </c>
      <c r="AB37" s="101">
        <v>3</v>
      </c>
      <c r="AC37" s="101">
        <v>3</v>
      </c>
      <c r="AD37" s="101">
        <v>3</v>
      </c>
      <c r="AE37" s="101">
        <v>3</v>
      </c>
      <c r="AF37" s="101">
        <v>3</v>
      </c>
    </row>
    <row r="38" spans="1:32" ht="18" customHeight="1" x14ac:dyDescent="0.15">
      <c r="A38" s="19" t="s">
        <v>65</v>
      </c>
      <c r="B38" s="35">
        <f t="shared" ref="B38:X38" si="26">B11/B$24*100</f>
        <v>7.9413153438129918</v>
      </c>
      <c r="C38" s="35">
        <f t="shared" si="26"/>
        <v>7.9067581174526449</v>
      </c>
      <c r="D38" s="35">
        <f t="shared" si="26"/>
        <v>8.059927044378755</v>
      </c>
      <c r="E38" s="35">
        <f t="shared" si="26"/>
        <v>7.3930952414027153</v>
      </c>
      <c r="F38" s="35">
        <f t="shared" si="26"/>
        <v>7.4133502867141567</v>
      </c>
      <c r="G38" s="35">
        <f t="shared" si="26"/>
        <v>8.0379884847294534</v>
      </c>
      <c r="H38" s="35">
        <f t="shared" si="26"/>
        <v>8.3426508467983336</v>
      </c>
      <c r="I38" s="35">
        <f t="shared" si="26"/>
        <v>8.1598991554244069</v>
      </c>
      <c r="J38" s="35">
        <f t="shared" si="26"/>
        <v>8.0932786615179015</v>
      </c>
      <c r="K38" s="35">
        <f t="shared" si="26"/>
        <v>8.0048821889837125</v>
      </c>
      <c r="L38" s="35">
        <f t="shared" si="26"/>
        <v>8.166542157758327</v>
      </c>
      <c r="M38" s="35">
        <f t="shared" si="26"/>
        <v>8.5925426340022995</v>
      </c>
      <c r="N38" s="35">
        <f t="shared" si="26"/>
        <v>8.7313318362190717</v>
      </c>
      <c r="O38" s="35">
        <f t="shared" si="26"/>
        <v>8.5332636521343659</v>
      </c>
      <c r="P38" s="35">
        <f t="shared" si="26"/>
        <v>8.5068957220871493</v>
      </c>
      <c r="Q38" s="35">
        <f t="shared" si="26"/>
        <v>10.025491781759929</v>
      </c>
      <c r="R38" s="35">
        <f t="shared" si="26"/>
        <v>9.8424382793906577</v>
      </c>
      <c r="S38" s="35">
        <f t="shared" si="26"/>
        <v>10.183100505461246</v>
      </c>
      <c r="T38" s="35">
        <f t="shared" si="26"/>
        <v>11.85730202120353</v>
      </c>
      <c r="U38" s="35">
        <f t="shared" si="26"/>
        <v>11.510980271153306</v>
      </c>
      <c r="V38" s="35">
        <f t="shared" si="26"/>
        <v>11.645390566422286</v>
      </c>
      <c r="W38" s="35">
        <f t="shared" si="26"/>
        <v>11.758480635828192</v>
      </c>
      <c r="X38" s="35">
        <f t="shared" si="26"/>
        <v>12.603532636756007</v>
      </c>
      <c r="Y38" s="35">
        <f t="shared" ref="Y38:AF50" si="27">Y11/Y$24*100</f>
        <v>12.50820933727838</v>
      </c>
      <c r="Z38" s="101">
        <f t="shared" si="27"/>
        <v>11.897707684449532</v>
      </c>
      <c r="AA38" s="101">
        <f t="shared" si="27"/>
        <v>12.432018069122718</v>
      </c>
      <c r="AB38" s="101">
        <f t="shared" si="27"/>
        <v>13.173322098350774</v>
      </c>
      <c r="AC38" s="101">
        <f t="shared" si="27"/>
        <v>13.311691529170169</v>
      </c>
      <c r="AD38" s="101">
        <f t="shared" si="27"/>
        <v>13.164442523110639</v>
      </c>
      <c r="AE38" s="101">
        <f t="shared" si="27"/>
        <v>13.162116197874237</v>
      </c>
      <c r="AF38" s="101">
        <f t="shared" si="27"/>
        <v>13.025209088606637</v>
      </c>
    </row>
    <row r="39" spans="1:32" ht="18" customHeight="1" x14ac:dyDescent="0.15">
      <c r="A39" s="19" t="s">
        <v>66</v>
      </c>
      <c r="B39" s="35">
        <f t="shared" ref="B39:X39" si="28">B12/B$24*100</f>
        <v>1.7176669797607889</v>
      </c>
      <c r="C39" s="35">
        <f t="shared" si="28"/>
        <v>1.7479560049406422</v>
      </c>
      <c r="D39" s="35">
        <f t="shared" si="28"/>
        <v>1.684766839157303</v>
      </c>
      <c r="E39" s="35">
        <f t="shared" si="28"/>
        <v>1.7222422594198685</v>
      </c>
      <c r="F39" s="35">
        <f t="shared" si="28"/>
        <v>1.5463757289477051</v>
      </c>
      <c r="G39" s="35">
        <f t="shared" si="28"/>
        <v>1.5487180023873117</v>
      </c>
      <c r="H39" s="35">
        <f t="shared" si="28"/>
        <v>1.6081134990274117</v>
      </c>
      <c r="I39" s="35">
        <f t="shared" si="28"/>
        <v>1.5908203788893804</v>
      </c>
      <c r="J39" s="35">
        <f t="shared" si="28"/>
        <v>1.6486312894446404</v>
      </c>
      <c r="K39" s="35">
        <f t="shared" si="28"/>
        <v>1.6862076779566839</v>
      </c>
      <c r="L39" s="35">
        <f t="shared" si="28"/>
        <v>1.6287770651373557</v>
      </c>
      <c r="M39" s="35">
        <f t="shared" si="28"/>
        <v>1.7746594026922964</v>
      </c>
      <c r="N39" s="35">
        <f t="shared" si="28"/>
        <v>1.7490284062995687</v>
      </c>
      <c r="O39" s="35">
        <f t="shared" si="28"/>
        <v>1.7463011984789538</v>
      </c>
      <c r="P39" s="35">
        <f t="shared" si="28"/>
        <v>1.6337327855128445</v>
      </c>
      <c r="Q39" s="35">
        <f t="shared" si="28"/>
        <v>1.7823959320144256</v>
      </c>
      <c r="R39" s="35">
        <f t="shared" si="28"/>
        <v>1.9227775338182811</v>
      </c>
      <c r="S39" s="35">
        <f t="shared" si="28"/>
        <v>1.6187154489957691</v>
      </c>
      <c r="T39" s="35">
        <f t="shared" si="28"/>
        <v>1.0498807361987932</v>
      </c>
      <c r="U39" s="35">
        <f t="shared" si="28"/>
        <v>1.155278035025928</v>
      </c>
      <c r="V39" s="35">
        <f t="shared" si="28"/>
        <v>0.97843003176584231</v>
      </c>
      <c r="W39" s="35">
        <f t="shared" si="28"/>
        <v>0.95801403991917133</v>
      </c>
      <c r="X39" s="35">
        <f t="shared" si="28"/>
        <v>1.1017065687179375</v>
      </c>
      <c r="Y39" s="35">
        <f t="shared" si="27"/>
        <v>0.89951146914934665</v>
      </c>
      <c r="Z39" s="101">
        <f t="shared" si="27"/>
        <v>0.85105514263740156</v>
      </c>
      <c r="AA39" s="101">
        <f t="shared" si="27"/>
        <v>1.3475102633941736</v>
      </c>
      <c r="AB39" s="101">
        <f t="shared" si="27"/>
        <v>0.91892395850184505</v>
      </c>
      <c r="AC39" s="101">
        <f t="shared" si="27"/>
        <v>0.94790185088296131</v>
      </c>
      <c r="AD39" s="101">
        <f t="shared" si="27"/>
        <v>0.61984600812695079</v>
      </c>
      <c r="AE39" s="101">
        <f t="shared" si="27"/>
        <v>0.77472737833712735</v>
      </c>
      <c r="AF39" s="101">
        <f t="shared" si="27"/>
        <v>0.72574114321890315</v>
      </c>
    </row>
    <row r="40" spans="1:32" ht="18" customHeight="1" x14ac:dyDescent="0.15">
      <c r="A40" s="19" t="s">
        <v>67</v>
      </c>
      <c r="B40" s="35">
        <f t="shared" ref="B40:X40" si="29">B13/B$24*100</f>
        <v>4.1082395319134664</v>
      </c>
      <c r="C40" s="35">
        <f t="shared" si="29"/>
        <v>4.623290453479</v>
      </c>
      <c r="D40" s="35">
        <f t="shared" si="29"/>
        <v>3.990488175393426</v>
      </c>
      <c r="E40" s="35">
        <f t="shared" si="29"/>
        <v>4.1607132192338572</v>
      </c>
      <c r="F40" s="35">
        <f t="shared" si="29"/>
        <v>4.3179593905369451</v>
      </c>
      <c r="G40" s="35">
        <f t="shared" si="29"/>
        <v>4.4487596442699093</v>
      </c>
      <c r="H40" s="35">
        <f t="shared" si="29"/>
        <v>4.5110122738919367</v>
      </c>
      <c r="I40" s="35">
        <f t="shared" si="29"/>
        <v>4.879603955958701</v>
      </c>
      <c r="J40" s="35">
        <f t="shared" si="29"/>
        <v>4.9153023596899752</v>
      </c>
      <c r="K40" s="35">
        <f t="shared" si="29"/>
        <v>4.8902114863397017</v>
      </c>
      <c r="L40" s="35">
        <f t="shared" si="29"/>
        <v>5.5820224865304811</v>
      </c>
      <c r="M40" s="35">
        <f t="shared" si="29"/>
        <v>4.8534535365140963</v>
      </c>
      <c r="N40" s="35">
        <f t="shared" si="29"/>
        <v>4.7501792364249713</v>
      </c>
      <c r="O40" s="35">
        <f t="shared" si="29"/>
        <v>4.7151084386568733</v>
      </c>
      <c r="P40" s="35">
        <f t="shared" si="29"/>
        <v>5.2628584020895124</v>
      </c>
      <c r="Q40" s="35">
        <f t="shared" si="29"/>
        <v>5.2615876229252496</v>
      </c>
      <c r="R40" s="35">
        <f t="shared" si="29"/>
        <v>5.1923776803608774</v>
      </c>
      <c r="S40" s="35">
        <f t="shared" si="29"/>
        <v>6.0139284942196234</v>
      </c>
      <c r="T40" s="35">
        <f t="shared" si="29"/>
        <v>3.6368522507692869</v>
      </c>
      <c r="U40" s="35">
        <f t="shared" si="29"/>
        <v>3.712346378467362</v>
      </c>
      <c r="V40" s="35">
        <f t="shared" si="29"/>
        <v>8.9681192000488128</v>
      </c>
      <c r="W40" s="35">
        <f t="shared" si="29"/>
        <v>3.5332656335279968</v>
      </c>
      <c r="X40" s="35">
        <f t="shared" si="29"/>
        <v>3.5311904676184591</v>
      </c>
      <c r="Y40" s="35">
        <f t="shared" si="27"/>
        <v>3.4131486942327789</v>
      </c>
      <c r="Z40" s="101">
        <f t="shared" si="27"/>
        <v>3.492433033037408</v>
      </c>
      <c r="AA40" s="101">
        <f t="shared" si="27"/>
        <v>3.9310381382010116</v>
      </c>
      <c r="AB40" s="101">
        <f t="shared" si="27"/>
        <v>4.0529265139043433</v>
      </c>
      <c r="AC40" s="101">
        <f t="shared" si="27"/>
        <v>3.0583469470626619</v>
      </c>
      <c r="AD40" s="101">
        <f t="shared" si="27"/>
        <v>3.1587853003096722</v>
      </c>
      <c r="AE40" s="101">
        <f t="shared" si="27"/>
        <v>3.6435436180381977</v>
      </c>
      <c r="AF40" s="101">
        <f t="shared" si="27"/>
        <v>3.8016004320064591</v>
      </c>
    </row>
    <row r="41" spans="1:32" ht="18" customHeight="1" x14ac:dyDescent="0.15">
      <c r="A41" s="19" t="s">
        <v>68</v>
      </c>
      <c r="B41" s="35">
        <f t="shared" ref="B41:X41" si="30">B14/B$24*100</f>
        <v>5.3835320019514986E-2</v>
      </c>
      <c r="C41" s="35">
        <f t="shared" si="30"/>
        <v>5.9073209437830329E-2</v>
      </c>
      <c r="D41" s="35">
        <f t="shared" si="30"/>
        <v>5.0370220439799065E-2</v>
      </c>
      <c r="E41" s="35">
        <f t="shared" si="30"/>
        <v>4.6518970944959312E-2</v>
      </c>
      <c r="F41" s="35">
        <f t="shared" si="30"/>
        <v>4.6074854666792009E-2</v>
      </c>
      <c r="G41" s="35">
        <f t="shared" si="30"/>
        <v>4.7062540062709511E-2</v>
      </c>
      <c r="H41" s="35">
        <f t="shared" si="30"/>
        <v>4.3301058561918924E-2</v>
      </c>
      <c r="I41" s="35">
        <f t="shared" si="30"/>
        <v>4.171701653040092E-2</v>
      </c>
      <c r="J41" s="35">
        <f t="shared" si="30"/>
        <v>4.0488320656559343E-2</v>
      </c>
      <c r="K41" s="35">
        <f t="shared" si="30"/>
        <v>4.0019207353414063E-2</v>
      </c>
      <c r="L41" s="35">
        <f t="shared" si="30"/>
        <v>5.1639202854145985E-2</v>
      </c>
      <c r="M41" s="35">
        <f t="shared" si="30"/>
        <v>3.965519514992083E-2</v>
      </c>
      <c r="N41" s="35">
        <f t="shared" si="30"/>
        <v>2.1616296630448721E-2</v>
      </c>
      <c r="O41" s="35">
        <f t="shared" si="30"/>
        <v>2.1470932235524206E-2</v>
      </c>
      <c r="P41" s="35">
        <f t="shared" si="30"/>
        <v>2.1866117884673179E-2</v>
      </c>
      <c r="Q41" s="35">
        <f t="shared" si="30"/>
        <v>2.5189109160879006E-2</v>
      </c>
      <c r="R41" s="35">
        <f t="shared" si="30"/>
        <v>2.5972528185242469E-2</v>
      </c>
      <c r="S41" s="35">
        <f t="shared" si="30"/>
        <v>2.7058133190582569E-2</v>
      </c>
      <c r="T41" s="35">
        <f t="shared" si="30"/>
        <v>2.8554872872608033E-2</v>
      </c>
      <c r="U41" s="35">
        <f t="shared" si="30"/>
        <v>4.5514023416782991E-2</v>
      </c>
      <c r="V41" s="35">
        <f t="shared" si="30"/>
        <v>4.1804428205465247E-2</v>
      </c>
      <c r="W41" s="35">
        <f t="shared" si="30"/>
        <v>4.2843667762272629E-2</v>
      </c>
      <c r="X41" s="35">
        <f t="shared" si="30"/>
        <v>6.9941763681635419E-2</v>
      </c>
      <c r="Y41" s="35">
        <f t="shared" si="27"/>
        <v>4.3725175467874355E-2</v>
      </c>
      <c r="Z41" s="101">
        <f t="shared" si="27"/>
        <v>4.25961514097139E-2</v>
      </c>
      <c r="AA41" s="101">
        <f t="shared" si="27"/>
        <v>4.183380073270495E-2</v>
      </c>
      <c r="AB41" s="101">
        <f t="shared" si="27"/>
        <v>4.0304766278016046E-2</v>
      </c>
      <c r="AC41" s="101">
        <f t="shared" si="27"/>
        <v>4.2145984128937719E-2</v>
      </c>
      <c r="AD41" s="101">
        <f t="shared" si="27"/>
        <v>4.1043986746526338E-2</v>
      </c>
      <c r="AE41" s="101">
        <f t="shared" si="27"/>
        <v>4.0789253492883246E-2</v>
      </c>
      <c r="AF41" s="101">
        <f t="shared" si="27"/>
        <v>4.0754439413519646E-2</v>
      </c>
    </row>
    <row r="42" spans="1:32" ht="18" customHeight="1" x14ac:dyDescent="0.15">
      <c r="A42" s="19" t="s">
        <v>69</v>
      </c>
      <c r="B42" s="35">
        <f t="shared" ref="B42:X42" si="31">B15/B$24*100</f>
        <v>5.0140653691357118</v>
      </c>
      <c r="C42" s="35">
        <f t="shared" si="31"/>
        <v>5.2558114895217098</v>
      </c>
      <c r="D42" s="35">
        <f t="shared" si="31"/>
        <v>5.7485649148143807</v>
      </c>
      <c r="E42" s="35">
        <f t="shared" si="31"/>
        <v>5.3147361550597214</v>
      </c>
      <c r="F42" s="35">
        <f t="shared" si="31"/>
        <v>5.9967426690193077</v>
      </c>
      <c r="G42" s="35">
        <f t="shared" si="31"/>
        <v>6.8255674249478853</v>
      </c>
      <c r="H42" s="35">
        <f t="shared" si="31"/>
        <v>7.6583486182597218</v>
      </c>
      <c r="I42" s="35">
        <f t="shared" si="31"/>
        <v>7.561280219192053</v>
      </c>
      <c r="J42" s="35">
        <f t="shared" si="31"/>
        <v>7.140691303652738</v>
      </c>
      <c r="K42" s="35">
        <f t="shared" si="31"/>
        <v>6.9469005246817206</v>
      </c>
      <c r="L42" s="35">
        <f t="shared" si="31"/>
        <v>7.3680050069525524</v>
      </c>
      <c r="M42" s="35">
        <f t="shared" si="31"/>
        <v>9.741991052799051</v>
      </c>
      <c r="N42" s="35">
        <f t="shared" si="31"/>
        <v>9.6202669690558498</v>
      </c>
      <c r="O42" s="35">
        <f t="shared" si="31"/>
        <v>10.064814892932109</v>
      </c>
      <c r="P42" s="35">
        <f t="shared" si="31"/>
        <v>13.517224250487489</v>
      </c>
      <c r="Q42" s="35">
        <f t="shared" si="31"/>
        <v>12.318984656268762</v>
      </c>
      <c r="R42" s="35">
        <f t="shared" si="31"/>
        <v>13.641636563752627</v>
      </c>
      <c r="S42" s="35">
        <f t="shared" si="31"/>
        <v>12.977747351733083</v>
      </c>
      <c r="T42" s="35">
        <f t="shared" si="31"/>
        <v>14.957154767517771</v>
      </c>
      <c r="U42" s="35">
        <f t="shared" si="31"/>
        <v>16.296390233387591</v>
      </c>
      <c r="V42" s="35">
        <f t="shared" si="31"/>
        <v>13.5451568151851</v>
      </c>
      <c r="W42" s="35">
        <f t="shared" si="31"/>
        <v>13.651355146188093</v>
      </c>
      <c r="X42" s="35">
        <f t="shared" si="31"/>
        <v>13.901940615728911</v>
      </c>
      <c r="Y42" s="35">
        <f t="shared" si="27"/>
        <v>14.306706475785841</v>
      </c>
      <c r="Z42" s="101">
        <f t="shared" si="27"/>
        <v>14.275139623397168</v>
      </c>
      <c r="AA42" s="101">
        <f t="shared" si="27"/>
        <v>14.149994422961775</v>
      </c>
      <c r="AB42" s="101">
        <f t="shared" si="27"/>
        <v>14.412492871224785</v>
      </c>
      <c r="AC42" s="101">
        <f t="shared" si="27"/>
        <v>14.479891158044564</v>
      </c>
      <c r="AD42" s="101">
        <f t="shared" si="27"/>
        <v>14.582365412680879</v>
      </c>
      <c r="AE42" s="101">
        <f t="shared" si="27"/>
        <v>14.482279187352418</v>
      </c>
      <c r="AF42" s="101">
        <f t="shared" si="27"/>
        <v>14.652656540763182</v>
      </c>
    </row>
    <row r="43" spans="1:32" ht="18" customHeight="1" x14ac:dyDescent="0.15">
      <c r="A43" s="19" t="s">
        <v>70</v>
      </c>
      <c r="B43" s="35">
        <f t="shared" ref="B43:X43" si="32">B16/B$24*100</f>
        <v>6.1467576281181424</v>
      </c>
      <c r="C43" s="35">
        <f t="shared" si="32"/>
        <v>4.8244787534983162</v>
      </c>
      <c r="D43" s="35">
        <f t="shared" si="32"/>
        <v>3.34425784363426</v>
      </c>
      <c r="E43" s="35">
        <f t="shared" si="32"/>
        <v>4.562872450635572</v>
      </c>
      <c r="F43" s="35">
        <f t="shared" si="32"/>
        <v>3.7424337170322279</v>
      </c>
      <c r="G43" s="35">
        <f t="shared" si="32"/>
        <v>1.5309589345092651</v>
      </c>
      <c r="H43" s="35">
        <f t="shared" si="32"/>
        <v>2.8114353463676447</v>
      </c>
      <c r="I43" s="35">
        <f t="shared" si="32"/>
        <v>0.21703371534376167</v>
      </c>
      <c r="J43" s="35">
        <f t="shared" si="32"/>
        <v>0.20048209819758128</v>
      </c>
      <c r="K43" s="35">
        <f t="shared" si="32"/>
        <v>0.15191795680297726</v>
      </c>
      <c r="L43" s="35">
        <f t="shared" si="32"/>
        <v>2.011313974003341</v>
      </c>
      <c r="M43" s="35">
        <f t="shared" si="32"/>
        <v>0.12961341215817121</v>
      </c>
      <c r="N43" s="35">
        <f t="shared" si="32"/>
        <v>6.8540569966571499E-2</v>
      </c>
      <c r="O43" s="35">
        <f t="shared" si="32"/>
        <v>0.46324658607146418</v>
      </c>
      <c r="P43" s="35">
        <f t="shared" si="32"/>
        <v>1.5496623010914234</v>
      </c>
      <c r="Q43" s="35">
        <f t="shared" si="32"/>
        <v>0.35877505374496232</v>
      </c>
      <c r="R43" s="35">
        <f t="shared" si="32"/>
        <v>0.26740332298152064</v>
      </c>
      <c r="S43" s="35">
        <f t="shared" si="32"/>
        <v>2.2511390893461947</v>
      </c>
      <c r="T43" s="35">
        <f t="shared" si="32"/>
        <v>0.27924093851117826</v>
      </c>
      <c r="U43" s="35">
        <f t="shared" si="32"/>
        <v>0.50170290068413559</v>
      </c>
      <c r="V43" s="35">
        <f t="shared" si="32"/>
        <v>0.2981097782793028</v>
      </c>
      <c r="W43" s="35">
        <f t="shared" si="32"/>
        <v>0.56679238063198412</v>
      </c>
      <c r="X43" s="35">
        <f t="shared" si="32"/>
        <v>0.67537953980588994</v>
      </c>
      <c r="Y43" s="35">
        <f t="shared" si="27"/>
        <v>0.65411379367461175</v>
      </c>
      <c r="Z43" s="101">
        <f t="shared" si="27"/>
        <v>0.46810012773100557</v>
      </c>
      <c r="AA43" s="101">
        <f t="shared" si="27"/>
        <v>1.4123237870422989</v>
      </c>
      <c r="AB43" s="101">
        <f t="shared" si="27"/>
        <v>2.3101585367786686</v>
      </c>
      <c r="AC43" s="101">
        <f t="shared" si="27"/>
        <v>3.016012481584692</v>
      </c>
      <c r="AD43" s="101">
        <f t="shared" si="27"/>
        <v>2.1860161836269225</v>
      </c>
      <c r="AE43" s="101">
        <f t="shared" si="27"/>
        <v>0.77846837638209887</v>
      </c>
      <c r="AF43" s="101">
        <f t="shared" si="27"/>
        <v>0.38165521875873731</v>
      </c>
    </row>
    <row r="44" spans="1:32" ht="18" customHeight="1" x14ac:dyDescent="0.15">
      <c r="A44" s="19" t="s">
        <v>71</v>
      </c>
      <c r="B44" s="35">
        <f t="shared" ref="B44:X44" si="33">B17/B$24*100</f>
        <v>4.9719733241857602</v>
      </c>
      <c r="C44" s="35">
        <f t="shared" si="33"/>
        <v>5.0564739593793995</v>
      </c>
      <c r="D44" s="35">
        <f t="shared" si="33"/>
        <v>7.0253733407942107</v>
      </c>
      <c r="E44" s="35">
        <f t="shared" si="33"/>
        <v>7.425138759424482</v>
      </c>
      <c r="F44" s="35">
        <f t="shared" si="33"/>
        <v>8.6141370088454288</v>
      </c>
      <c r="G44" s="35">
        <f t="shared" si="33"/>
        <v>11.420892919063643</v>
      </c>
      <c r="H44" s="35">
        <f t="shared" si="33"/>
        <v>9.7621577216198023</v>
      </c>
      <c r="I44" s="35">
        <f t="shared" si="33"/>
        <v>10.010950291000889</v>
      </c>
      <c r="J44" s="35">
        <f t="shared" si="33"/>
        <v>8.5106813446461089</v>
      </c>
      <c r="K44" s="35">
        <f t="shared" si="33"/>
        <v>8.9141541797965385</v>
      </c>
      <c r="L44" s="35">
        <f t="shared" si="33"/>
        <v>9.7888328199619767</v>
      </c>
      <c r="M44" s="35">
        <f t="shared" si="33"/>
        <v>9.7518724246502657</v>
      </c>
      <c r="N44" s="35">
        <f t="shared" si="33"/>
        <v>9.7406235319727354</v>
      </c>
      <c r="O44" s="35">
        <f t="shared" si="33"/>
        <v>9.0209746394543622</v>
      </c>
      <c r="P44" s="35">
        <f t="shared" si="33"/>
        <v>8.507697392333391</v>
      </c>
      <c r="Q44" s="35">
        <f t="shared" si="33"/>
        <v>8.8439904643522365</v>
      </c>
      <c r="R44" s="35">
        <f t="shared" si="33"/>
        <v>7.9263437600947988</v>
      </c>
      <c r="S44" s="35">
        <f t="shared" si="33"/>
        <v>7.5756946231688609</v>
      </c>
      <c r="T44" s="35">
        <f t="shared" si="33"/>
        <v>7.488188593400591</v>
      </c>
      <c r="U44" s="35">
        <f t="shared" si="33"/>
        <v>7.3022303848083236</v>
      </c>
      <c r="V44" s="35">
        <f t="shared" si="33"/>
        <v>7.6341610411231695</v>
      </c>
      <c r="W44" s="35">
        <f t="shared" si="33"/>
        <v>8.2714651628825528</v>
      </c>
      <c r="X44" s="35">
        <f t="shared" si="33"/>
        <v>8.35817486658196</v>
      </c>
      <c r="Y44" s="35">
        <f t="shared" si="27"/>
        <v>7.9801199917019989</v>
      </c>
      <c r="Z44" s="101">
        <f t="shared" si="27"/>
        <v>7.5083795581559754</v>
      </c>
      <c r="AA44" s="101">
        <f t="shared" si="27"/>
        <v>7.1335591198527561</v>
      </c>
      <c r="AB44" s="101">
        <f t="shared" si="27"/>
        <v>6.8364671949494786</v>
      </c>
      <c r="AC44" s="101">
        <f t="shared" si="27"/>
        <v>6.6644420685863031</v>
      </c>
      <c r="AD44" s="101">
        <f t="shared" si="27"/>
        <v>6.8625304438785601</v>
      </c>
      <c r="AE44" s="101">
        <f t="shared" si="27"/>
        <v>6.6098409380938126</v>
      </c>
      <c r="AF44" s="101">
        <f t="shared" si="27"/>
        <v>6.3177898627774054</v>
      </c>
    </row>
    <row r="45" spans="1:32" ht="18" customHeight="1" x14ac:dyDescent="0.15">
      <c r="A45" s="19" t="s">
        <v>79</v>
      </c>
      <c r="B45" s="35">
        <f t="shared" ref="B45:X45" si="34">B18/B$24*100</f>
        <v>0</v>
      </c>
      <c r="C45" s="35">
        <f t="shared" si="34"/>
        <v>0</v>
      </c>
      <c r="D45" s="35">
        <f t="shared" si="34"/>
        <v>0</v>
      </c>
      <c r="E45" s="35">
        <f t="shared" si="34"/>
        <v>0</v>
      </c>
      <c r="F45" s="35">
        <f t="shared" si="34"/>
        <v>0</v>
      </c>
      <c r="G45" s="35">
        <f t="shared" si="34"/>
        <v>0</v>
      </c>
      <c r="H45" s="35">
        <f t="shared" si="34"/>
        <v>0</v>
      </c>
      <c r="I45" s="35">
        <f t="shared" si="34"/>
        <v>0</v>
      </c>
      <c r="J45" s="35">
        <f t="shared" si="34"/>
        <v>0</v>
      </c>
      <c r="K45" s="35">
        <f t="shared" si="34"/>
        <v>0</v>
      </c>
      <c r="L45" s="35">
        <f t="shared" si="34"/>
        <v>0</v>
      </c>
      <c r="M45" s="35">
        <f t="shared" si="34"/>
        <v>0</v>
      </c>
      <c r="N45" s="35">
        <f t="shared" si="34"/>
        <v>0</v>
      </c>
      <c r="O45" s="35">
        <f t="shared" si="34"/>
        <v>0</v>
      </c>
      <c r="P45" s="35">
        <f t="shared" si="34"/>
        <v>0</v>
      </c>
      <c r="Q45" s="35">
        <f t="shared" si="34"/>
        <v>2.0575975462243919E-6</v>
      </c>
      <c r="R45" s="35">
        <f t="shared" si="34"/>
        <v>2.1215919118806137E-6</v>
      </c>
      <c r="S45" s="35">
        <f t="shared" si="34"/>
        <v>2.0589052800625906E-6</v>
      </c>
      <c r="T45" s="35">
        <f t="shared" si="34"/>
        <v>2.13606170501257E-6</v>
      </c>
      <c r="U45" s="35">
        <f t="shared" si="34"/>
        <v>2.0806410704815083E-6</v>
      </c>
      <c r="V45" s="35">
        <f t="shared" si="34"/>
        <v>2.0157398237844276E-6</v>
      </c>
      <c r="W45" s="35">
        <f t="shared" si="34"/>
        <v>2.0349419474813637E-6</v>
      </c>
      <c r="X45" s="35">
        <f t="shared" si="34"/>
        <v>2.0631788696647611E-6</v>
      </c>
      <c r="Y45" s="35">
        <f t="shared" si="27"/>
        <v>2.0948198853961745E-6</v>
      </c>
      <c r="Z45" s="101">
        <f t="shared" si="27"/>
        <v>4.103477810289861E-6</v>
      </c>
      <c r="AA45" s="101">
        <f t="shared" si="27"/>
        <v>6.0140599098195729E-6</v>
      </c>
      <c r="AB45" s="101">
        <f t="shared" si="27"/>
        <v>7.7226990377497686E-6</v>
      </c>
      <c r="AC45" s="101">
        <f t="shared" si="27"/>
        <v>0</v>
      </c>
      <c r="AD45" s="101">
        <f t="shared" si="27"/>
        <v>0</v>
      </c>
      <c r="AE45" s="101">
        <f t="shared" si="27"/>
        <v>0</v>
      </c>
      <c r="AF45" s="101">
        <f t="shared" si="27"/>
        <v>0</v>
      </c>
    </row>
    <row r="46" spans="1:32" ht="18" customHeight="1" x14ac:dyDescent="0.15">
      <c r="A46" s="19" t="s">
        <v>72</v>
      </c>
      <c r="B46" s="35">
        <f t="shared" ref="B46:X46" si="35">B19/B$24*100</f>
        <v>30.703187875745986</v>
      </c>
      <c r="C46" s="35">
        <f t="shared" si="35"/>
        <v>30.442155172969105</v>
      </c>
      <c r="D46" s="35">
        <f t="shared" si="35"/>
        <v>29.821415930757095</v>
      </c>
      <c r="E46" s="35">
        <f t="shared" si="35"/>
        <v>31.517218295731393</v>
      </c>
      <c r="F46" s="35">
        <f t="shared" si="35"/>
        <v>31.551908299093732</v>
      </c>
      <c r="G46" s="35">
        <f t="shared" si="35"/>
        <v>26.649125933631474</v>
      </c>
      <c r="H46" s="35">
        <f t="shared" si="35"/>
        <v>24.448691408718481</v>
      </c>
      <c r="I46" s="35">
        <f t="shared" si="35"/>
        <v>27.02910266284853</v>
      </c>
      <c r="J46" s="35">
        <f t="shared" si="35"/>
        <v>27.18797569749108</v>
      </c>
      <c r="K46" s="35">
        <f t="shared" si="35"/>
        <v>26.534186097909089</v>
      </c>
      <c r="L46" s="35">
        <f t="shared" si="35"/>
        <v>21.873591320939067</v>
      </c>
      <c r="M46" s="35">
        <f t="shared" si="35"/>
        <v>20.736949096568853</v>
      </c>
      <c r="N46" s="35">
        <f t="shared" si="35"/>
        <v>20.991403314158546</v>
      </c>
      <c r="O46" s="35">
        <f t="shared" si="35"/>
        <v>20.762728164452788</v>
      </c>
      <c r="P46" s="35">
        <f t="shared" si="35"/>
        <v>16.473911486801427</v>
      </c>
      <c r="Q46" s="35">
        <f t="shared" si="35"/>
        <v>13.001370421693711</v>
      </c>
      <c r="R46" s="35">
        <f t="shared" si="35"/>
        <v>12.018920017215445</v>
      </c>
      <c r="S46" s="35">
        <f t="shared" si="35"/>
        <v>11.134837706791298</v>
      </c>
      <c r="T46" s="35">
        <f t="shared" si="35"/>
        <v>10.547191295668172</v>
      </c>
      <c r="U46" s="35">
        <f t="shared" si="35"/>
        <v>10.575214030345318</v>
      </c>
      <c r="V46" s="35">
        <f t="shared" si="35"/>
        <v>9.6855572866505195</v>
      </c>
      <c r="W46" s="35">
        <f t="shared" si="35"/>
        <v>10.575300269420209</v>
      </c>
      <c r="X46" s="35">
        <f t="shared" si="35"/>
        <v>8.3183451985030814</v>
      </c>
      <c r="Y46" s="35">
        <f t="shared" si="27"/>
        <v>8.5015122818975666</v>
      </c>
      <c r="Z46" s="101">
        <f t="shared" si="27"/>
        <v>11.189531535688612</v>
      </c>
      <c r="AA46" s="101">
        <f t="shared" si="27"/>
        <v>9.6028840063453949</v>
      </c>
      <c r="AB46" s="101">
        <f t="shared" si="27"/>
        <v>8.8729757526750017</v>
      </c>
      <c r="AC46" s="101">
        <f t="shared" si="27"/>
        <v>7.1820021374950844</v>
      </c>
      <c r="AD46" s="101">
        <f t="shared" si="27"/>
        <v>9.5191989029187383</v>
      </c>
      <c r="AE46" s="101">
        <f t="shared" si="27"/>
        <v>11.730791307710129</v>
      </c>
      <c r="AF46" s="101">
        <f t="shared" si="27"/>
        <v>10.171072752738162</v>
      </c>
    </row>
    <row r="47" spans="1:32" ht="18" customHeight="1" x14ac:dyDescent="0.15">
      <c r="A47" s="19" t="s">
        <v>73</v>
      </c>
      <c r="B47" s="35">
        <f t="shared" ref="B47:X47" si="36">B20/B$24*100</f>
        <v>9.5929648954346813</v>
      </c>
      <c r="C47" s="35">
        <f t="shared" si="36"/>
        <v>8.6654848339263335</v>
      </c>
      <c r="D47" s="35">
        <f t="shared" si="36"/>
        <v>8.5388229131792084</v>
      </c>
      <c r="E47" s="35">
        <f t="shared" si="36"/>
        <v>9.9003864548453784</v>
      </c>
      <c r="F47" s="35">
        <f t="shared" si="36"/>
        <v>9.240716791012332</v>
      </c>
      <c r="G47" s="35">
        <f t="shared" si="36"/>
        <v>7.2983243177947008</v>
      </c>
      <c r="H47" s="35">
        <f t="shared" si="36"/>
        <v>5.3076703012366258</v>
      </c>
      <c r="I47" s="35">
        <f t="shared" si="36"/>
        <v>6.7868903565822647</v>
      </c>
      <c r="J47" s="35">
        <f t="shared" si="36"/>
        <v>7.0339488564676769</v>
      </c>
      <c r="K47" s="35">
        <f t="shared" si="36"/>
        <v>8.7241154293683429</v>
      </c>
      <c r="L47" s="35">
        <f t="shared" si="36"/>
        <v>5.6467613992499155</v>
      </c>
      <c r="M47" s="35">
        <f t="shared" si="36"/>
        <v>3.3001659492681958</v>
      </c>
      <c r="N47" s="35">
        <f t="shared" si="36"/>
        <v>5.7129109565596981</v>
      </c>
      <c r="O47" s="35">
        <f t="shared" si="36"/>
        <v>7.4228724097978969</v>
      </c>
      <c r="P47" s="35">
        <f t="shared" si="36"/>
        <v>4.4770173970872209</v>
      </c>
      <c r="Q47" s="35">
        <f t="shared" si="36"/>
        <v>1.7411966563463745</v>
      </c>
      <c r="R47" s="35">
        <f t="shared" si="36"/>
        <v>1.9472416101541763</v>
      </c>
      <c r="S47" s="35">
        <f t="shared" si="36"/>
        <v>3.4385838849483727</v>
      </c>
      <c r="T47" s="35">
        <f t="shared" si="36"/>
        <v>2.8533170485685106</v>
      </c>
      <c r="U47" s="35">
        <f t="shared" si="36"/>
        <v>6.7736372789292858</v>
      </c>
      <c r="V47" s="35">
        <f t="shared" si="36"/>
        <v>2.4534758681776303</v>
      </c>
      <c r="W47" s="35">
        <f t="shared" si="36"/>
        <v>2.5920520743272313</v>
      </c>
      <c r="X47" s="35">
        <f t="shared" si="36"/>
        <v>2.5105420703319106</v>
      </c>
      <c r="Y47" s="35">
        <f t="shared" si="27"/>
        <v>2.5056978577177804</v>
      </c>
      <c r="Z47" s="101">
        <f t="shared" si="27"/>
        <v>5.4692219159773936</v>
      </c>
      <c r="AA47" s="101">
        <f t="shared" si="27"/>
        <v>4.8656110200671536</v>
      </c>
      <c r="AB47" s="101">
        <f t="shared" si="27"/>
        <v>4.3059510945024169</v>
      </c>
      <c r="AC47" s="101">
        <f t="shared" si="27"/>
        <v>3.3548941747177028</v>
      </c>
      <c r="AD47" s="101">
        <f t="shared" si="27"/>
        <v>2.541324567984403</v>
      </c>
      <c r="AE47" s="101">
        <f t="shared" si="27"/>
        <v>3.0287082095773741</v>
      </c>
      <c r="AF47" s="101">
        <f t="shared" si="27"/>
        <v>3.3517127864021758</v>
      </c>
    </row>
    <row r="48" spans="1:32" ht="18" customHeight="1" x14ac:dyDescent="0.15">
      <c r="A48" s="19" t="s">
        <v>74</v>
      </c>
      <c r="B48" s="35">
        <f t="shared" ref="B48:X48" si="37">B21/B$24*100</f>
        <v>20.450277097408335</v>
      </c>
      <c r="C48" s="35">
        <f t="shared" si="37"/>
        <v>21.194045578164648</v>
      </c>
      <c r="D48" s="35">
        <f t="shared" si="37"/>
        <v>20.733725908658204</v>
      </c>
      <c r="E48" s="35">
        <f t="shared" si="37"/>
        <v>21.08868668725772</v>
      </c>
      <c r="F48" s="35">
        <f t="shared" si="37"/>
        <v>22.035680671807416</v>
      </c>
      <c r="G48" s="35">
        <f t="shared" si="37"/>
        <v>19.246285763686689</v>
      </c>
      <c r="H48" s="35">
        <f t="shared" si="37"/>
        <v>18.734586613276988</v>
      </c>
      <c r="I48" s="35">
        <f t="shared" si="37"/>
        <v>19.75359971559298</v>
      </c>
      <c r="J48" s="35">
        <f t="shared" si="37"/>
        <v>19.709966646076253</v>
      </c>
      <c r="K48" s="35">
        <f t="shared" si="37"/>
        <v>17.536455061182661</v>
      </c>
      <c r="L48" s="35">
        <f t="shared" si="37"/>
        <v>15.922290712250298</v>
      </c>
      <c r="M48" s="35">
        <f t="shared" si="37"/>
        <v>16.872615379608487</v>
      </c>
      <c r="N48" s="35">
        <f t="shared" si="37"/>
        <v>15.130456960640378</v>
      </c>
      <c r="O48" s="35">
        <f t="shared" si="37"/>
        <v>13.17131009761534</v>
      </c>
      <c r="P48" s="35">
        <f t="shared" si="37"/>
        <v>11.941959074172011</v>
      </c>
      <c r="Q48" s="35">
        <f t="shared" si="37"/>
        <v>11.164193012608608</v>
      </c>
      <c r="R48" s="35">
        <f t="shared" si="37"/>
        <v>10.018377653459092</v>
      </c>
      <c r="S48" s="35">
        <f t="shared" si="37"/>
        <v>7.653620070208671</v>
      </c>
      <c r="T48" s="35">
        <f t="shared" si="37"/>
        <v>7.6196140619248984</v>
      </c>
      <c r="U48" s="35">
        <f t="shared" si="37"/>
        <v>3.6921724826479734</v>
      </c>
      <c r="V48" s="35">
        <f t="shared" si="37"/>
        <v>7.0810238918183082</v>
      </c>
      <c r="W48" s="35">
        <f t="shared" si="37"/>
        <v>7.9006844954578161</v>
      </c>
      <c r="X48" s="35">
        <f t="shared" si="37"/>
        <v>5.6839360583731064</v>
      </c>
      <c r="Y48" s="35">
        <f t="shared" si="27"/>
        <v>5.914663196639423</v>
      </c>
      <c r="Z48" s="101">
        <f t="shared" si="27"/>
        <v>5.5425531161861787</v>
      </c>
      <c r="AA48" s="101">
        <f t="shared" si="27"/>
        <v>4.5592227332747592</v>
      </c>
      <c r="AB48" s="101">
        <f t="shared" si="27"/>
        <v>5.4512099857278731</v>
      </c>
      <c r="AC48" s="101">
        <f t="shared" si="27"/>
        <v>3.7024984737868492</v>
      </c>
      <c r="AD48" s="101">
        <f t="shared" si="27"/>
        <v>6.8288779382909794</v>
      </c>
      <c r="AE48" s="101">
        <f t="shared" si="27"/>
        <v>8.4749102779209338</v>
      </c>
      <c r="AF48" s="101">
        <f t="shared" si="27"/>
        <v>6.6243873437299925</v>
      </c>
    </row>
    <row r="49" spans="1:32" ht="18" customHeight="1" x14ac:dyDescent="0.15">
      <c r="A49" s="19" t="s">
        <v>75</v>
      </c>
      <c r="B49" s="35">
        <f t="shared" ref="B49:X49" si="38">B22/B$24*100</f>
        <v>0.14677810699381064</v>
      </c>
      <c r="C49" s="35">
        <f t="shared" si="38"/>
        <v>0.58522545309490548</v>
      </c>
      <c r="D49" s="35">
        <f t="shared" si="38"/>
        <v>0.66815162951450868</v>
      </c>
      <c r="E49" s="35">
        <f t="shared" si="38"/>
        <v>0.1628478314147139</v>
      </c>
      <c r="F49" s="35">
        <f t="shared" si="38"/>
        <v>2.4117645539839149E-2</v>
      </c>
      <c r="G49" s="35">
        <f t="shared" si="38"/>
        <v>0</v>
      </c>
      <c r="H49" s="35">
        <f t="shared" si="38"/>
        <v>0.22049674773524469</v>
      </c>
      <c r="I49" s="35">
        <f t="shared" si="38"/>
        <v>9.1167257339144006E-2</v>
      </c>
      <c r="J49" s="35">
        <f t="shared" si="38"/>
        <v>5.1001458838422623E-2</v>
      </c>
      <c r="K49" s="35">
        <f t="shared" si="38"/>
        <v>0.36712952971967588</v>
      </c>
      <c r="L49" s="35">
        <f t="shared" si="38"/>
        <v>0.19750373044132349</v>
      </c>
      <c r="M49" s="35">
        <f t="shared" si="38"/>
        <v>0</v>
      </c>
      <c r="N49" s="35">
        <f t="shared" si="38"/>
        <v>0.1492568657749152</v>
      </c>
      <c r="O49" s="35">
        <f t="shared" si="38"/>
        <v>0.21534787747760353</v>
      </c>
      <c r="P49" s="35">
        <f t="shared" si="38"/>
        <v>0</v>
      </c>
      <c r="Q49" s="35">
        <f t="shared" si="38"/>
        <v>4.0193110467947268E-2</v>
      </c>
      <c r="R49" s="35">
        <f t="shared" si="38"/>
        <v>0</v>
      </c>
      <c r="S49" s="35">
        <f t="shared" si="38"/>
        <v>0</v>
      </c>
      <c r="T49" s="35">
        <f t="shared" si="38"/>
        <v>9.7660741153174704E-3</v>
      </c>
      <c r="U49" s="35">
        <f t="shared" si="38"/>
        <v>0</v>
      </c>
      <c r="V49" s="35">
        <f t="shared" si="38"/>
        <v>0</v>
      </c>
      <c r="W49" s="35">
        <f t="shared" si="38"/>
        <v>4.4544879230367044E-3</v>
      </c>
      <c r="X49" s="35">
        <f t="shared" si="38"/>
        <v>0.41150515191237591</v>
      </c>
      <c r="Y49" s="35">
        <f t="shared" si="27"/>
        <v>8.9302171714438928E-3</v>
      </c>
      <c r="Z49" s="101">
        <f t="shared" si="27"/>
        <v>7.5647613432693571E-3</v>
      </c>
      <c r="AA49" s="101">
        <f t="shared" si="27"/>
        <v>0.11256114995881973</v>
      </c>
      <c r="AB49" s="101">
        <f t="shared" si="27"/>
        <v>0.10991717540429245</v>
      </c>
      <c r="AC49" s="101">
        <f t="shared" si="27"/>
        <v>0</v>
      </c>
      <c r="AD49" s="101">
        <f t="shared" si="27"/>
        <v>4.2245246126168409E-2</v>
      </c>
      <c r="AE49" s="101">
        <f t="shared" si="27"/>
        <v>2.3468337353874998E-2</v>
      </c>
      <c r="AF49" s="101">
        <f t="shared" si="27"/>
        <v>0.68151952104743518</v>
      </c>
    </row>
    <row r="50" spans="1:32" ht="18" customHeight="1" x14ac:dyDescent="0.15">
      <c r="A50" s="19" t="s">
        <v>76</v>
      </c>
      <c r="B50" s="35">
        <f t="shared" ref="B50:X50" si="39">B23/B$24*100</f>
        <v>0</v>
      </c>
      <c r="C50" s="35">
        <f t="shared" si="39"/>
        <v>0</v>
      </c>
      <c r="D50" s="35">
        <f t="shared" si="39"/>
        <v>0</v>
      </c>
      <c r="E50" s="35">
        <f t="shared" si="39"/>
        <v>0</v>
      </c>
      <c r="F50" s="35">
        <f t="shared" si="39"/>
        <v>0</v>
      </c>
      <c r="G50" s="35">
        <f t="shared" si="39"/>
        <v>0</v>
      </c>
      <c r="H50" s="35">
        <f t="shared" si="39"/>
        <v>0</v>
      </c>
      <c r="I50" s="35">
        <f t="shared" si="39"/>
        <v>0</v>
      </c>
      <c r="J50" s="35">
        <f t="shared" si="39"/>
        <v>0</v>
      </c>
      <c r="K50" s="35">
        <f t="shared" si="39"/>
        <v>0</v>
      </c>
      <c r="L50" s="35">
        <f t="shared" si="39"/>
        <v>0</v>
      </c>
      <c r="M50" s="35">
        <f t="shared" si="39"/>
        <v>0</v>
      </c>
      <c r="N50" s="35">
        <f t="shared" si="39"/>
        <v>0</v>
      </c>
      <c r="O50" s="35">
        <f t="shared" si="39"/>
        <v>0</v>
      </c>
      <c r="P50" s="35">
        <f t="shared" si="39"/>
        <v>0</v>
      </c>
      <c r="Q50" s="35">
        <f t="shared" si="39"/>
        <v>2.0575975462243919E-6</v>
      </c>
      <c r="R50" s="35">
        <f t="shared" si="39"/>
        <v>2.1215919118806137E-6</v>
      </c>
      <c r="S50" s="35">
        <f t="shared" si="39"/>
        <v>2.0589052800625906E-6</v>
      </c>
      <c r="T50" s="35">
        <f t="shared" si="39"/>
        <v>2.13606170501257E-6</v>
      </c>
      <c r="U50" s="35">
        <f t="shared" si="39"/>
        <v>2.0806410704815083E-6</v>
      </c>
      <c r="V50" s="35">
        <f t="shared" si="39"/>
        <v>2.0157398237844276E-6</v>
      </c>
      <c r="W50" s="35">
        <f t="shared" si="39"/>
        <v>2.0349419474813637E-6</v>
      </c>
      <c r="X50" s="35">
        <f t="shared" si="39"/>
        <v>2.0631788696647611E-6</v>
      </c>
      <c r="Y50" s="35">
        <f t="shared" si="27"/>
        <v>2.0948198853961745E-6</v>
      </c>
      <c r="Z50" s="101">
        <f t="shared" si="27"/>
        <v>4.103477810289861E-6</v>
      </c>
      <c r="AA50" s="101">
        <f t="shared" si="27"/>
        <v>6.0140599098195729E-6</v>
      </c>
      <c r="AB50" s="101">
        <f t="shared" si="27"/>
        <v>7.7226990377497686E-6</v>
      </c>
      <c r="AC50" s="101">
        <f t="shared" si="27"/>
        <v>0</v>
      </c>
      <c r="AD50" s="101">
        <f t="shared" si="27"/>
        <v>0</v>
      </c>
      <c r="AE50" s="101">
        <f t="shared" si="27"/>
        <v>0</v>
      </c>
      <c r="AF50" s="101">
        <f t="shared" si="27"/>
        <v>0</v>
      </c>
    </row>
    <row r="51" spans="1:32" ht="18" customHeight="1" x14ac:dyDescent="0.15">
      <c r="A51" s="19" t="s">
        <v>59</v>
      </c>
      <c r="B51" s="35">
        <f t="shared" ref="B51:L51" si="40">SUM(B31:B50)-B32-B35-B37-B41-B47-B48</f>
        <v>100</v>
      </c>
      <c r="C51" s="26">
        <f t="shared" si="40"/>
        <v>99.999999999999972</v>
      </c>
      <c r="D51" s="26">
        <f t="shared" si="40"/>
        <v>100.00000000000003</v>
      </c>
      <c r="E51" s="26">
        <f t="shared" si="40"/>
        <v>100.00000000000001</v>
      </c>
      <c r="F51" s="26">
        <f t="shared" si="40"/>
        <v>100.00000000000006</v>
      </c>
      <c r="G51" s="26">
        <f t="shared" si="40"/>
        <v>100.00000000000006</v>
      </c>
      <c r="H51" s="26">
        <f t="shared" si="40"/>
        <v>100</v>
      </c>
      <c r="I51" s="26">
        <f t="shared" si="40"/>
        <v>100.00000000000001</v>
      </c>
      <c r="J51" s="27">
        <f t="shared" si="40"/>
        <v>99.999999999999972</v>
      </c>
      <c r="K51" s="36">
        <f t="shared" si="40"/>
        <v>100.00000000000003</v>
      </c>
      <c r="L51" s="37">
        <f t="shared" si="40"/>
        <v>100.00000000000001</v>
      </c>
      <c r="M51" s="37">
        <f t="shared" ref="M51:U51" si="41">SUM(M31:M50)-M32-M35-M37-M41-M47-M48</f>
        <v>99.999999999999986</v>
      </c>
      <c r="N51" s="37">
        <f t="shared" si="41"/>
        <v>99.999999999999972</v>
      </c>
      <c r="O51" s="37">
        <f t="shared" si="41"/>
        <v>100</v>
      </c>
      <c r="P51" s="37">
        <f t="shared" si="41"/>
        <v>100.00000000000003</v>
      </c>
      <c r="Q51" s="37">
        <f t="shared" si="41"/>
        <v>100</v>
      </c>
      <c r="R51" s="37">
        <f t="shared" si="41"/>
        <v>99.999999999999986</v>
      </c>
      <c r="S51" s="37">
        <f t="shared" si="41"/>
        <v>100</v>
      </c>
      <c r="T51" s="37">
        <f t="shared" si="41"/>
        <v>99.999999999999957</v>
      </c>
      <c r="U51" s="37">
        <f t="shared" si="41"/>
        <v>99.999999999999986</v>
      </c>
      <c r="V51" s="37">
        <f>SUM(V31:V50)-V32-V35-V37-V41-V47-V48</f>
        <v>99.999999999999986</v>
      </c>
      <c r="W51" s="37">
        <f>SUM(W31:W50)-W32-W35-W37-W41-W47-W48</f>
        <v>100</v>
      </c>
      <c r="X51" s="37">
        <f>SUM(X31:X50)-X32-X35-X37-X41-X47-X48</f>
        <v>99.999999999999957</v>
      </c>
      <c r="Y51" s="37">
        <f>SUM(Y31:Y50)-Y32-Y35-Y36-Y37-Y41-Y47-Y48</f>
        <v>99.999999999999972</v>
      </c>
      <c r="Z51" s="26">
        <f t="shared" ref="Z51:AB51" si="42">SUM(Z31:Z50)-Z32-Z35-Z36-Z37-Z41-Z47-Z48</f>
        <v>100.00000000000001</v>
      </c>
      <c r="AA51" s="26">
        <f t="shared" si="42"/>
        <v>100.00000000000001</v>
      </c>
      <c r="AB51" s="26">
        <f t="shared" si="42"/>
        <v>100</v>
      </c>
      <c r="AC51" s="26">
        <f t="shared" ref="AC51:AD51" si="43">SUM(AC31:AC50)-AC32-AC35-AC36-AC37-AC41-AC47-AC48</f>
        <v>99.999999999999986</v>
      </c>
      <c r="AD51" s="26">
        <f t="shared" si="43"/>
        <v>100</v>
      </c>
      <c r="AE51" s="26">
        <f t="shared" ref="AE51:AF51" si="44">SUM(AE31:AE50)-AE32-AE35-AE36-AE37-AE41-AE47-AE48</f>
        <v>100</v>
      </c>
      <c r="AF51" s="26">
        <f t="shared" si="44"/>
        <v>99.999999999999972</v>
      </c>
    </row>
    <row r="52" spans="1:32" ht="18" customHeight="1" x14ac:dyDescent="0.15">
      <c r="A52" s="19" t="s">
        <v>77</v>
      </c>
      <c r="B52" s="35">
        <f t="shared" ref="B52:G52" si="45">SUM(B31:B34)-B32</f>
        <v>39.25001584033334</v>
      </c>
      <c r="C52" s="26">
        <f t="shared" si="45"/>
        <v>39.55785059566427</v>
      </c>
      <c r="D52" s="26">
        <f t="shared" si="45"/>
        <v>39.657054281556057</v>
      </c>
      <c r="E52" s="26">
        <f t="shared" si="45"/>
        <v>37.741135787677663</v>
      </c>
      <c r="F52" s="26">
        <f t="shared" si="45"/>
        <v>36.792975254270658</v>
      </c>
      <c r="G52" s="26">
        <f t="shared" si="45"/>
        <v>39.537988656461053</v>
      </c>
      <c r="H52" s="26">
        <f t="shared" ref="H52:M52" si="46">SUM(H31:H34)-H32</f>
        <v>40.637093537581428</v>
      </c>
      <c r="I52" s="26">
        <f t="shared" si="46"/>
        <v>40.460142364003126</v>
      </c>
      <c r="J52" s="27">
        <f t="shared" si="46"/>
        <v>42.251955786521549</v>
      </c>
      <c r="K52" s="36">
        <f t="shared" si="46"/>
        <v>42.504410357809896</v>
      </c>
      <c r="L52" s="37">
        <f t="shared" si="46"/>
        <v>43.383411438275573</v>
      </c>
      <c r="M52" s="37">
        <f t="shared" si="46"/>
        <v>44.418918440614974</v>
      </c>
      <c r="N52" s="37">
        <f t="shared" ref="N52:S52" si="47">SUM(N31:N34)-N32</f>
        <v>44.199369270127768</v>
      </c>
      <c r="O52" s="37">
        <f t="shared" si="47"/>
        <v>44.478214550341484</v>
      </c>
      <c r="P52" s="37">
        <f t="shared" si="47"/>
        <v>44.548017659596766</v>
      </c>
      <c r="Q52" s="37">
        <f t="shared" si="47"/>
        <v>48.367206841577683</v>
      </c>
      <c r="R52" s="37">
        <f t="shared" si="47"/>
        <v>49.188098599201972</v>
      </c>
      <c r="S52" s="37">
        <f t="shared" si="47"/>
        <v>48.244832662473357</v>
      </c>
      <c r="T52" s="37">
        <f t="shared" ref="T52:Y52" si="48">SUM(T31:T34)-T32</f>
        <v>50.174419050491942</v>
      </c>
      <c r="U52" s="37">
        <f t="shared" si="48"/>
        <v>48.945853604845894</v>
      </c>
      <c r="V52" s="37">
        <f t="shared" si="48"/>
        <v>47.245071249045324</v>
      </c>
      <c r="W52" s="37">
        <f t="shared" si="48"/>
        <v>50.680868173794863</v>
      </c>
      <c r="X52" s="37">
        <f t="shared" si="48"/>
        <v>51.098220828017638</v>
      </c>
      <c r="Y52" s="37">
        <f t="shared" si="48"/>
        <v>51.727743549468258</v>
      </c>
      <c r="Z52" s="26">
        <f t="shared" ref="Z52:AB52" si="49">SUM(Z31:Z34)-Z32</f>
        <v>50.310080326604002</v>
      </c>
      <c r="AA52" s="26">
        <f t="shared" si="49"/>
        <v>49.878099015001233</v>
      </c>
      <c r="AB52" s="26">
        <f t="shared" si="49"/>
        <v>49.312800452812738</v>
      </c>
      <c r="AC52" s="26">
        <f t="shared" ref="AC52:AD52" si="50">SUM(AC31:AC34)-AC32</f>
        <v>51.339711827173559</v>
      </c>
      <c r="AD52" s="26">
        <f t="shared" si="50"/>
        <v>49.864569979221471</v>
      </c>
      <c r="AE52" s="26">
        <f t="shared" ref="AE52:AF52" si="51">SUM(AE31:AE34)-AE32</f>
        <v>48.794764658858099</v>
      </c>
      <c r="AF52" s="26">
        <f t="shared" si="51"/>
        <v>50.242755440083073</v>
      </c>
    </row>
    <row r="53" spans="1:32" ht="18" customHeight="1" x14ac:dyDescent="0.15">
      <c r="A53" s="19" t="s">
        <v>78</v>
      </c>
      <c r="B53" s="35">
        <f t="shared" ref="B53:L53" si="52">+B46+B49+B50</f>
        <v>30.849965982739796</v>
      </c>
      <c r="C53" s="26">
        <f t="shared" si="52"/>
        <v>31.027380626064012</v>
      </c>
      <c r="D53" s="26">
        <f t="shared" si="52"/>
        <v>30.489567560271603</v>
      </c>
      <c r="E53" s="26">
        <f t="shared" si="52"/>
        <v>31.680066127146105</v>
      </c>
      <c r="F53" s="26">
        <f t="shared" si="52"/>
        <v>31.576025944633571</v>
      </c>
      <c r="G53" s="26">
        <f t="shared" si="52"/>
        <v>26.649125933631474</v>
      </c>
      <c r="H53" s="26">
        <f t="shared" si="52"/>
        <v>24.669188156453725</v>
      </c>
      <c r="I53" s="26">
        <f t="shared" si="52"/>
        <v>27.120269920187674</v>
      </c>
      <c r="J53" s="27">
        <f t="shared" si="52"/>
        <v>27.238977156329501</v>
      </c>
      <c r="K53" s="36">
        <f t="shared" si="52"/>
        <v>26.901315627628765</v>
      </c>
      <c r="L53" s="37">
        <f t="shared" si="52"/>
        <v>22.071095051380389</v>
      </c>
      <c r="M53" s="37">
        <f t="shared" ref="M53:R53" si="53">+M46+M49+M50</f>
        <v>20.736949096568853</v>
      </c>
      <c r="N53" s="37">
        <f t="shared" si="53"/>
        <v>21.140660179933462</v>
      </c>
      <c r="O53" s="37">
        <f t="shared" si="53"/>
        <v>20.978076041930393</v>
      </c>
      <c r="P53" s="37">
        <f t="shared" si="53"/>
        <v>16.473911486801427</v>
      </c>
      <c r="Q53" s="37">
        <f t="shared" si="53"/>
        <v>13.041565589759205</v>
      </c>
      <c r="R53" s="37">
        <f t="shared" si="53"/>
        <v>12.018922138807357</v>
      </c>
      <c r="S53" s="37">
        <f t="shared" ref="S53:X53" si="54">+S46+S49+S50</f>
        <v>11.134839765696579</v>
      </c>
      <c r="T53" s="37">
        <f t="shared" si="54"/>
        <v>10.556959505845194</v>
      </c>
      <c r="U53" s="37">
        <f t="shared" si="54"/>
        <v>10.575216110986389</v>
      </c>
      <c r="V53" s="37">
        <f t="shared" si="54"/>
        <v>9.6855593023903435</v>
      </c>
      <c r="W53" s="37">
        <f t="shared" si="54"/>
        <v>10.579756792285194</v>
      </c>
      <c r="X53" s="37">
        <f t="shared" si="54"/>
        <v>8.7298524135943278</v>
      </c>
      <c r="Y53" s="37">
        <f>+Y46+Y49+Y50</f>
        <v>8.5104445938888968</v>
      </c>
      <c r="Z53" s="26">
        <f t="shared" ref="Z53:AB53" si="55">+Z46+Z49+Z50</f>
        <v>11.197100400509692</v>
      </c>
      <c r="AA53" s="26">
        <f t="shared" si="55"/>
        <v>9.7154511703641244</v>
      </c>
      <c r="AB53" s="26">
        <f t="shared" si="55"/>
        <v>8.9829006507783333</v>
      </c>
      <c r="AC53" s="26">
        <f t="shared" ref="AC53:AD53" si="56">+AC46+AC49+AC50</f>
        <v>7.1820021374950844</v>
      </c>
      <c r="AD53" s="26">
        <f t="shared" si="56"/>
        <v>9.561444149044906</v>
      </c>
      <c r="AE53" s="26">
        <f t="shared" ref="AE53:AF53" si="57">+AE46+AE49+AE50</f>
        <v>11.754259645064005</v>
      </c>
      <c r="AF53" s="26">
        <f t="shared" si="57"/>
        <v>10.852592273785596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rowBreaks count="1" manualBreakCount="1">
    <brk id="27" max="31" man="1"/>
  </rowBreaks>
  <colBreaks count="2" manualBreakCount="2">
    <brk id="12" max="52" man="1"/>
    <brk id="22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79"/>
  <sheetViews>
    <sheetView view="pageBreakPreview" zoomScaleNormal="100" zoomScaleSheetLayoutView="100" workbookViewId="0">
      <pane xSplit="1" ySplit="3" topLeftCell="B16" activePane="bottomRight" state="frozen"/>
      <selection pane="topRight"/>
      <selection pane="bottomLeft"/>
      <selection pane="bottomRight" activeCell="B1" sqref="B1:B1048576"/>
    </sheetView>
  </sheetViews>
  <sheetFormatPr defaultColWidth="9" defaultRowHeight="12" x14ac:dyDescent="0.15"/>
  <cols>
    <col min="1" max="1" width="24.77734375" style="22" customWidth="1"/>
    <col min="2" max="2" width="9.77734375" style="22" hidden="1" customWidth="1"/>
    <col min="3" max="9" width="9.77734375" style="22" customWidth="1"/>
    <col min="10" max="11" width="9.77734375" style="25" customWidth="1"/>
    <col min="12" max="32" width="9.77734375" style="22" customWidth="1"/>
    <col min="33" max="16384" width="9" style="22"/>
  </cols>
  <sheetData>
    <row r="1" spans="1:32" ht="15" customHeight="1" x14ac:dyDescent="0.2">
      <c r="A1" s="38" t="s">
        <v>100</v>
      </c>
      <c r="K1" s="119" t="str">
        <f>財政指標!$L$1</f>
        <v>足利市</v>
      </c>
      <c r="L1" s="116"/>
      <c r="U1" s="119" t="str">
        <f>財政指標!$L$1</f>
        <v>足利市</v>
      </c>
      <c r="V1" s="116"/>
      <c r="AE1" s="119" t="str">
        <f>財政指標!$L$1</f>
        <v>足利市</v>
      </c>
      <c r="AF1" s="116"/>
    </row>
    <row r="2" spans="1:32" ht="15" customHeight="1" x14ac:dyDescent="0.15">
      <c r="K2" s="116"/>
      <c r="L2" s="116" t="s">
        <v>169</v>
      </c>
      <c r="U2" s="116"/>
      <c r="V2" s="116" t="s">
        <v>169</v>
      </c>
      <c r="AE2" s="116"/>
      <c r="AF2" s="116" t="s">
        <v>169</v>
      </c>
    </row>
    <row r="3" spans="1:32" ht="18" customHeight="1" x14ac:dyDescent="0.15">
      <c r="A3" s="21"/>
      <c r="B3" s="21" t="s">
        <v>10</v>
      </c>
      <c r="C3" s="21" t="s">
        <v>84</v>
      </c>
      <c r="D3" s="21" t="s">
        <v>85</v>
      </c>
      <c r="E3" s="21" t="s">
        <v>86</v>
      </c>
      <c r="F3" s="21" t="s">
        <v>87</v>
      </c>
      <c r="G3" s="21" t="s">
        <v>88</v>
      </c>
      <c r="H3" s="21" t="s">
        <v>89</v>
      </c>
      <c r="I3" s="21" t="s">
        <v>90</v>
      </c>
      <c r="J3" s="17" t="s">
        <v>165</v>
      </c>
      <c r="K3" s="17" t="s">
        <v>166</v>
      </c>
      <c r="L3" s="67" t="s">
        <v>82</v>
      </c>
      <c r="M3" s="67" t="s">
        <v>173</v>
      </c>
      <c r="N3" s="67" t="s">
        <v>180</v>
      </c>
      <c r="O3" s="67" t="s">
        <v>183</v>
      </c>
      <c r="P3" s="2" t="s">
        <v>184</v>
      </c>
      <c r="Q3" s="2" t="s">
        <v>185</v>
      </c>
      <c r="R3" s="2" t="s">
        <v>190</v>
      </c>
      <c r="S3" s="2" t="s">
        <v>193</v>
      </c>
      <c r="T3" s="2" t="s">
        <v>194</v>
      </c>
      <c r="U3" s="2" t="s">
        <v>202</v>
      </c>
      <c r="V3" s="2" t="s">
        <v>205</v>
      </c>
      <c r="W3" s="2" t="s">
        <v>207</v>
      </c>
      <c r="X3" s="2" t="s">
        <v>209</v>
      </c>
      <c r="Y3" s="2" t="s">
        <v>213</v>
      </c>
      <c r="Z3" s="2" t="s">
        <v>223</v>
      </c>
      <c r="AA3" s="2" t="s">
        <v>224</v>
      </c>
      <c r="AB3" s="2" t="s">
        <v>225</v>
      </c>
      <c r="AC3" s="2" t="s">
        <v>229</v>
      </c>
      <c r="AD3" s="2" t="s">
        <v>234</v>
      </c>
      <c r="AE3" s="2" t="str">
        <f>財政指標!AF3</f>
        <v>１８(H30)</v>
      </c>
      <c r="AF3" s="2" t="str">
        <f>財政指標!AG3</f>
        <v>１９(R１)</v>
      </c>
    </row>
    <row r="4" spans="1:32" ht="18" customHeight="1" x14ac:dyDescent="0.15">
      <c r="A4" s="24" t="s">
        <v>92</v>
      </c>
      <c r="B4" s="19">
        <v>337207</v>
      </c>
      <c r="C4" s="21">
        <v>380464</v>
      </c>
      <c r="D4" s="21">
        <v>421768</v>
      </c>
      <c r="E4" s="21">
        <v>440468</v>
      </c>
      <c r="F4" s="21">
        <v>440429</v>
      </c>
      <c r="G4" s="21">
        <v>454881</v>
      </c>
      <c r="H4" s="21">
        <v>465596</v>
      </c>
      <c r="I4" s="21">
        <v>457644</v>
      </c>
      <c r="J4" s="23">
        <v>476937</v>
      </c>
      <c r="K4" s="16">
        <v>472906</v>
      </c>
      <c r="L4" s="68">
        <v>444742</v>
      </c>
      <c r="M4" s="68">
        <v>470432</v>
      </c>
      <c r="N4" s="68">
        <v>449907</v>
      </c>
      <c r="O4" s="68">
        <v>419735</v>
      </c>
      <c r="P4" s="68">
        <v>404325</v>
      </c>
      <c r="Q4" s="68">
        <v>400432</v>
      </c>
      <c r="R4" s="68">
        <v>395919</v>
      </c>
      <c r="S4" s="68">
        <v>374108</v>
      </c>
      <c r="T4" s="68">
        <v>377819</v>
      </c>
      <c r="U4" s="68">
        <v>372664</v>
      </c>
      <c r="V4" s="68">
        <v>361796</v>
      </c>
      <c r="W4" s="68">
        <v>345496</v>
      </c>
      <c r="X4" s="68">
        <v>425301</v>
      </c>
      <c r="Y4" s="68">
        <v>377143</v>
      </c>
      <c r="Z4" s="68">
        <v>364967</v>
      </c>
      <c r="AA4" s="68">
        <v>371578</v>
      </c>
      <c r="AB4" s="21">
        <v>385713</v>
      </c>
      <c r="AC4" s="21">
        <v>354720</v>
      </c>
      <c r="AD4" s="21">
        <v>361433</v>
      </c>
      <c r="AE4" s="21">
        <v>354224</v>
      </c>
      <c r="AF4" s="21">
        <v>358518</v>
      </c>
    </row>
    <row r="5" spans="1:32" ht="18" customHeight="1" x14ac:dyDescent="0.15">
      <c r="A5" s="24" t="s">
        <v>91</v>
      </c>
      <c r="B5" s="19">
        <v>5108704</v>
      </c>
      <c r="C5" s="21">
        <v>5440960</v>
      </c>
      <c r="D5" s="21">
        <v>4643500</v>
      </c>
      <c r="E5" s="21">
        <v>5759414</v>
      </c>
      <c r="F5" s="21">
        <v>4806211</v>
      </c>
      <c r="G5" s="21">
        <v>4170851</v>
      </c>
      <c r="H5" s="21">
        <v>5071388</v>
      </c>
      <c r="I5" s="21">
        <v>4240645</v>
      </c>
      <c r="J5" s="23">
        <v>4102755</v>
      </c>
      <c r="K5" s="16">
        <v>4589077</v>
      </c>
      <c r="L5" s="68">
        <v>5103487</v>
      </c>
      <c r="M5" s="68">
        <v>4202835</v>
      </c>
      <c r="N5" s="68">
        <v>4268280</v>
      </c>
      <c r="O5" s="68">
        <v>4098359</v>
      </c>
      <c r="P5" s="68">
        <v>5314126</v>
      </c>
      <c r="Q5" s="68">
        <v>4228761</v>
      </c>
      <c r="R5" s="68">
        <v>3851644</v>
      </c>
      <c r="S5" s="68">
        <v>6778982</v>
      </c>
      <c r="T5" s="68">
        <v>4398474</v>
      </c>
      <c r="U5" s="68">
        <v>4439455</v>
      </c>
      <c r="V5" s="68">
        <v>7579163</v>
      </c>
      <c r="W5" s="68">
        <v>5282513</v>
      </c>
      <c r="X5" s="68">
        <v>4097249</v>
      </c>
      <c r="Y5" s="68">
        <v>4261147</v>
      </c>
      <c r="Z5" s="68">
        <v>3958518</v>
      </c>
      <c r="AA5" s="68">
        <v>4418789</v>
      </c>
      <c r="AB5" s="21">
        <v>5277998</v>
      </c>
      <c r="AC5" s="21">
        <v>4708381</v>
      </c>
      <c r="AD5" s="21">
        <v>5165791</v>
      </c>
      <c r="AE5" s="21">
        <v>3583058</v>
      </c>
      <c r="AF5" s="21">
        <v>4169877</v>
      </c>
    </row>
    <row r="6" spans="1:32" ht="18" customHeight="1" x14ac:dyDescent="0.15">
      <c r="A6" s="24" t="s">
        <v>93</v>
      </c>
      <c r="B6" s="19">
        <v>5060438</v>
      </c>
      <c r="C6" s="21">
        <v>5432846</v>
      </c>
      <c r="D6" s="21">
        <v>5781982</v>
      </c>
      <c r="E6" s="21">
        <v>6662289</v>
      </c>
      <c r="F6" s="21">
        <v>6751491</v>
      </c>
      <c r="G6" s="21">
        <v>7208031</v>
      </c>
      <c r="H6" s="21">
        <v>7783817</v>
      </c>
      <c r="I6" s="21">
        <v>9020840</v>
      </c>
      <c r="J6" s="23">
        <v>9820315</v>
      </c>
      <c r="K6" s="25">
        <v>10900366</v>
      </c>
      <c r="L6" s="68">
        <v>11904885</v>
      </c>
      <c r="M6" s="68">
        <v>9605552</v>
      </c>
      <c r="N6" s="68">
        <v>9983740</v>
      </c>
      <c r="O6" s="68">
        <v>10831600</v>
      </c>
      <c r="P6" s="68">
        <v>11609151</v>
      </c>
      <c r="Q6" s="68">
        <v>12665318</v>
      </c>
      <c r="R6" s="68">
        <v>12570533</v>
      </c>
      <c r="S6" s="68">
        <v>12992887</v>
      </c>
      <c r="T6" s="68">
        <v>13585109</v>
      </c>
      <c r="U6" s="68">
        <v>14262388</v>
      </c>
      <c r="V6" s="68">
        <v>14513986</v>
      </c>
      <c r="W6" s="68">
        <v>16824839</v>
      </c>
      <c r="X6" s="68">
        <v>17529340</v>
      </c>
      <c r="Y6" s="68">
        <v>17443024</v>
      </c>
      <c r="Z6" s="68">
        <v>17660960</v>
      </c>
      <c r="AA6" s="68">
        <v>19046217</v>
      </c>
      <c r="AB6" s="21">
        <v>19126524</v>
      </c>
      <c r="AC6" s="21">
        <v>20288658</v>
      </c>
      <c r="AD6" s="21">
        <v>19729864</v>
      </c>
      <c r="AE6" s="21">
        <v>19947606</v>
      </c>
      <c r="AF6" s="21">
        <v>20633002</v>
      </c>
    </row>
    <row r="7" spans="1:32" ht="18" customHeight="1" x14ac:dyDescent="0.15">
      <c r="A7" s="24" t="s">
        <v>102</v>
      </c>
      <c r="B7" s="19">
        <v>2309239</v>
      </c>
      <c r="C7" s="21">
        <v>2726701</v>
      </c>
      <c r="D7" s="21">
        <v>4134294</v>
      </c>
      <c r="E7" s="21">
        <v>5088081</v>
      </c>
      <c r="F7" s="21">
        <v>3123531</v>
      </c>
      <c r="G7" s="21">
        <v>3791150</v>
      </c>
      <c r="H7" s="21">
        <v>3801778</v>
      </c>
      <c r="I7" s="21">
        <v>4396519</v>
      </c>
      <c r="J7" s="23">
        <v>5889277</v>
      </c>
      <c r="K7" s="16">
        <v>6315346</v>
      </c>
      <c r="L7" s="68">
        <v>4572005</v>
      </c>
      <c r="M7" s="68">
        <v>4520882</v>
      </c>
      <c r="N7" s="68">
        <v>5084020</v>
      </c>
      <c r="O7" s="68">
        <v>5327493</v>
      </c>
      <c r="P7" s="68">
        <v>4515018</v>
      </c>
      <c r="Q7" s="68">
        <v>3684460</v>
      </c>
      <c r="R7" s="68">
        <v>3072507</v>
      </c>
      <c r="S7" s="68">
        <v>2950345</v>
      </c>
      <c r="T7" s="68">
        <v>2997302</v>
      </c>
      <c r="U7" s="68">
        <v>3103255</v>
      </c>
      <c r="V7" s="68">
        <v>3095028</v>
      </c>
      <c r="W7" s="68">
        <v>3232812</v>
      </c>
      <c r="X7" s="68">
        <v>3197293</v>
      </c>
      <c r="Y7" s="68">
        <v>3226535</v>
      </c>
      <c r="Z7" s="68">
        <v>3186685</v>
      </c>
      <c r="AA7" s="68">
        <v>3384445</v>
      </c>
      <c r="AB7" s="21">
        <v>3656808</v>
      </c>
      <c r="AC7" s="21">
        <v>3503745</v>
      </c>
      <c r="AD7" s="21">
        <v>3453122</v>
      </c>
      <c r="AE7" s="21">
        <v>4932050</v>
      </c>
      <c r="AF7" s="21">
        <v>3722744</v>
      </c>
    </row>
    <row r="8" spans="1:32" ht="18" customHeight="1" x14ac:dyDescent="0.15">
      <c r="A8" s="24" t="s">
        <v>103</v>
      </c>
      <c r="B8" s="19">
        <v>373862</v>
      </c>
      <c r="C8" s="21">
        <v>439154</v>
      </c>
      <c r="D8" s="21">
        <v>901663</v>
      </c>
      <c r="E8" s="21">
        <v>1126125</v>
      </c>
      <c r="F8" s="21">
        <v>1380162</v>
      </c>
      <c r="G8" s="21">
        <v>1603638</v>
      </c>
      <c r="H8" s="21">
        <v>1569458</v>
      </c>
      <c r="I8" s="21">
        <v>1510266</v>
      </c>
      <c r="J8" s="23">
        <v>1404443</v>
      </c>
      <c r="K8" s="16">
        <v>1365346</v>
      </c>
      <c r="L8" s="68">
        <v>1300950</v>
      </c>
      <c r="M8" s="68">
        <v>1249714</v>
      </c>
      <c r="N8" s="68">
        <v>1163678</v>
      </c>
      <c r="O8" s="68">
        <v>1105171</v>
      </c>
      <c r="P8" s="68">
        <v>966627</v>
      </c>
      <c r="Q8" s="68">
        <v>834297</v>
      </c>
      <c r="R8" s="68">
        <v>682556</v>
      </c>
      <c r="S8" s="68">
        <v>617538</v>
      </c>
      <c r="T8" s="68">
        <v>391265</v>
      </c>
      <c r="U8" s="68">
        <v>321995</v>
      </c>
      <c r="V8" s="68">
        <v>414484</v>
      </c>
      <c r="W8" s="68">
        <v>409434</v>
      </c>
      <c r="X8" s="68">
        <v>419163</v>
      </c>
      <c r="Y8" s="68">
        <v>235986</v>
      </c>
      <c r="Z8" s="68">
        <v>98719</v>
      </c>
      <c r="AA8" s="68">
        <v>88471</v>
      </c>
      <c r="AB8" s="21">
        <v>80470</v>
      </c>
      <c r="AC8" s="21">
        <v>57285</v>
      </c>
      <c r="AD8" s="21">
        <v>51592</v>
      </c>
      <c r="AE8" s="21">
        <v>49656</v>
      </c>
      <c r="AF8" s="21">
        <v>37327</v>
      </c>
    </row>
    <row r="9" spans="1:32" ht="18" customHeight="1" x14ac:dyDescent="0.15">
      <c r="A9" s="24" t="s">
        <v>104</v>
      </c>
      <c r="B9" s="19">
        <v>1163433</v>
      </c>
      <c r="C9" s="21">
        <v>937356</v>
      </c>
      <c r="D9" s="21">
        <v>960809</v>
      </c>
      <c r="E9" s="21">
        <v>907663</v>
      </c>
      <c r="F9" s="21">
        <v>1077690</v>
      </c>
      <c r="G9" s="21">
        <v>787940</v>
      </c>
      <c r="H9" s="21">
        <v>992635</v>
      </c>
      <c r="I9" s="21">
        <v>1191705</v>
      </c>
      <c r="J9" s="23">
        <v>892694</v>
      </c>
      <c r="K9" s="16">
        <v>889483</v>
      </c>
      <c r="L9" s="68">
        <v>767564</v>
      </c>
      <c r="M9" s="68">
        <v>749118</v>
      </c>
      <c r="N9" s="68">
        <v>673458</v>
      </c>
      <c r="O9" s="68">
        <v>608842</v>
      </c>
      <c r="P9" s="68">
        <v>653126</v>
      </c>
      <c r="Q9" s="68">
        <v>505692</v>
      </c>
      <c r="R9" s="68">
        <v>533323</v>
      </c>
      <c r="S9" s="68">
        <v>523790</v>
      </c>
      <c r="T9" s="68">
        <v>403941</v>
      </c>
      <c r="U9" s="68">
        <v>433208</v>
      </c>
      <c r="V9" s="68">
        <v>667184</v>
      </c>
      <c r="W9" s="68">
        <v>441845</v>
      </c>
      <c r="X9" s="68">
        <v>442534</v>
      </c>
      <c r="Y9" s="68">
        <v>454703</v>
      </c>
      <c r="Z9" s="68">
        <v>491740</v>
      </c>
      <c r="AA9" s="68">
        <v>551607</v>
      </c>
      <c r="AB9" s="21">
        <v>467558</v>
      </c>
      <c r="AC9" s="21">
        <v>467600</v>
      </c>
      <c r="AD9" s="21">
        <v>463706</v>
      </c>
      <c r="AE9" s="21">
        <v>696595</v>
      </c>
      <c r="AF9" s="21">
        <v>1042556</v>
      </c>
    </row>
    <row r="10" spans="1:32" ht="18" customHeight="1" x14ac:dyDescent="0.15">
      <c r="A10" s="24" t="s">
        <v>105</v>
      </c>
      <c r="B10" s="19">
        <v>2101634</v>
      </c>
      <c r="C10" s="21">
        <v>2477580</v>
      </c>
      <c r="D10" s="21">
        <v>2968597</v>
      </c>
      <c r="E10" s="21">
        <v>3296447</v>
      </c>
      <c r="F10" s="21">
        <v>3602584</v>
      </c>
      <c r="G10" s="21">
        <v>4271947</v>
      </c>
      <c r="H10" s="21">
        <v>3516815</v>
      </c>
      <c r="I10" s="21">
        <v>3253623</v>
      </c>
      <c r="J10" s="23">
        <v>3106238</v>
      </c>
      <c r="K10" s="16">
        <v>3754426</v>
      </c>
      <c r="L10" s="68">
        <v>4052072</v>
      </c>
      <c r="M10" s="68">
        <v>3680152</v>
      </c>
      <c r="N10" s="68">
        <v>3860908</v>
      </c>
      <c r="O10" s="68">
        <v>3668688</v>
      </c>
      <c r="P10" s="68">
        <v>3847713</v>
      </c>
      <c r="Q10" s="68">
        <v>4104465</v>
      </c>
      <c r="R10" s="68">
        <v>4090832</v>
      </c>
      <c r="S10" s="68">
        <v>3745841</v>
      </c>
      <c r="T10" s="68">
        <v>3838045</v>
      </c>
      <c r="U10" s="68">
        <v>3807095</v>
      </c>
      <c r="V10" s="68">
        <v>4125532</v>
      </c>
      <c r="W10" s="68">
        <v>4362151</v>
      </c>
      <c r="X10" s="68">
        <v>4350413</v>
      </c>
      <c r="Y10" s="68">
        <v>4179227</v>
      </c>
      <c r="Z10" s="68">
        <v>4144053</v>
      </c>
      <c r="AA10" s="68">
        <v>4089236</v>
      </c>
      <c r="AB10" s="21">
        <v>4051621</v>
      </c>
      <c r="AC10" s="21">
        <v>3928159</v>
      </c>
      <c r="AD10" s="21">
        <v>4470025</v>
      </c>
      <c r="AE10" s="21">
        <v>4841681</v>
      </c>
      <c r="AF10" s="21">
        <v>4821853</v>
      </c>
    </row>
    <row r="11" spans="1:32" ht="18" customHeight="1" x14ac:dyDescent="0.15">
      <c r="A11" s="24" t="s">
        <v>106</v>
      </c>
      <c r="B11" s="19">
        <v>10193142</v>
      </c>
      <c r="C11" s="21">
        <v>11623274</v>
      </c>
      <c r="D11" s="21">
        <v>11384736</v>
      </c>
      <c r="E11" s="21">
        <v>12747570</v>
      </c>
      <c r="F11" s="21">
        <v>14496207</v>
      </c>
      <c r="G11" s="21">
        <v>13104616</v>
      </c>
      <c r="H11" s="21">
        <v>12988311</v>
      </c>
      <c r="I11" s="21">
        <v>13632269</v>
      </c>
      <c r="J11" s="23">
        <v>12588151</v>
      </c>
      <c r="K11" s="23">
        <v>11913963</v>
      </c>
      <c r="L11" s="68">
        <v>11611113</v>
      </c>
      <c r="M11" s="68">
        <v>10520915</v>
      </c>
      <c r="N11" s="68">
        <v>10517934</v>
      </c>
      <c r="O11" s="68">
        <v>10501996</v>
      </c>
      <c r="P11" s="68">
        <v>9014044</v>
      </c>
      <c r="Q11" s="68">
        <v>7868440</v>
      </c>
      <c r="R11" s="68">
        <v>8097015</v>
      </c>
      <c r="S11" s="68">
        <v>7564423</v>
      </c>
      <c r="T11" s="68">
        <v>7866190</v>
      </c>
      <c r="U11" s="68">
        <v>8255782</v>
      </c>
      <c r="V11" s="68">
        <v>6732278</v>
      </c>
      <c r="W11" s="68">
        <v>6041251</v>
      </c>
      <c r="X11" s="68">
        <v>6145812</v>
      </c>
      <c r="Y11" s="68">
        <v>5687858</v>
      </c>
      <c r="Z11" s="68">
        <v>7537834</v>
      </c>
      <c r="AA11" s="68">
        <v>6437178</v>
      </c>
      <c r="AB11" s="21">
        <v>6803883</v>
      </c>
      <c r="AC11" s="21">
        <v>6329431</v>
      </c>
      <c r="AD11" s="21">
        <v>6535400</v>
      </c>
      <c r="AE11" s="21">
        <v>6711204</v>
      </c>
      <c r="AF11" s="21">
        <v>6208542</v>
      </c>
    </row>
    <row r="12" spans="1:32" ht="18" customHeight="1" x14ac:dyDescent="0.15">
      <c r="A12" s="24" t="s">
        <v>107</v>
      </c>
      <c r="B12" s="19">
        <v>1269589</v>
      </c>
      <c r="C12" s="21">
        <v>1252632</v>
      </c>
      <c r="D12" s="21">
        <v>1480802</v>
      </c>
      <c r="E12" s="21">
        <v>1412354</v>
      </c>
      <c r="F12" s="21">
        <v>1498244</v>
      </c>
      <c r="G12" s="21">
        <v>1649684</v>
      </c>
      <c r="H12" s="21">
        <v>1689881</v>
      </c>
      <c r="I12" s="21">
        <v>1766751</v>
      </c>
      <c r="J12" s="23">
        <v>1768045</v>
      </c>
      <c r="K12" s="23">
        <v>1730194</v>
      </c>
      <c r="L12" s="68">
        <v>2056451</v>
      </c>
      <c r="M12" s="68">
        <v>2191008</v>
      </c>
      <c r="N12" s="68">
        <v>1801941</v>
      </c>
      <c r="O12" s="68">
        <v>1657859</v>
      </c>
      <c r="P12" s="68">
        <v>1676158</v>
      </c>
      <c r="Q12" s="68">
        <v>1659269</v>
      </c>
      <c r="R12" s="68">
        <v>1727270</v>
      </c>
      <c r="S12" s="68">
        <v>1546058</v>
      </c>
      <c r="T12" s="68">
        <v>1477975</v>
      </c>
      <c r="U12" s="68">
        <v>1524880</v>
      </c>
      <c r="V12" s="68">
        <v>1468078</v>
      </c>
      <c r="W12" s="68">
        <v>1359738</v>
      </c>
      <c r="X12" s="68">
        <v>1534645</v>
      </c>
      <c r="Y12" s="68">
        <v>1513919</v>
      </c>
      <c r="Z12" s="68">
        <v>1665917</v>
      </c>
      <c r="AA12" s="68">
        <v>1628064</v>
      </c>
      <c r="AB12" s="21">
        <v>1853419</v>
      </c>
      <c r="AC12" s="21">
        <v>1569214</v>
      </c>
      <c r="AD12" s="21">
        <v>1601352</v>
      </c>
      <c r="AE12" s="21">
        <v>1616584</v>
      </c>
      <c r="AF12" s="21">
        <v>1776197</v>
      </c>
    </row>
    <row r="13" spans="1:32" ht="18" customHeight="1" x14ac:dyDescent="0.15">
      <c r="A13" s="24" t="s">
        <v>108</v>
      </c>
      <c r="B13" s="19">
        <v>6287239</v>
      </c>
      <c r="C13" s="21">
        <v>5824006</v>
      </c>
      <c r="D13" s="21">
        <v>5867531</v>
      </c>
      <c r="E13" s="21">
        <v>6446322</v>
      </c>
      <c r="F13" s="21">
        <v>7211409</v>
      </c>
      <c r="G13" s="21">
        <v>6728832</v>
      </c>
      <c r="H13" s="21">
        <v>6609053</v>
      </c>
      <c r="I13" s="21">
        <v>6913176</v>
      </c>
      <c r="J13" s="23">
        <v>6618422</v>
      </c>
      <c r="K13" s="23">
        <v>6927201</v>
      </c>
      <c r="L13" s="68">
        <v>6866408</v>
      </c>
      <c r="M13" s="68">
        <v>6423079</v>
      </c>
      <c r="N13" s="68">
        <v>6569738</v>
      </c>
      <c r="O13" s="68">
        <v>6289805</v>
      </c>
      <c r="P13" s="68">
        <v>7157310</v>
      </c>
      <c r="Q13" s="68">
        <v>6191165</v>
      </c>
      <c r="R13" s="68">
        <v>5676020</v>
      </c>
      <c r="S13" s="68">
        <v>5077914</v>
      </c>
      <c r="T13" s="68">
        <v>5231070</v>
      </c>
      <c r="U13" s="68">
        <v>5237388</v>
      </c>
      <c r="V13" s="68">
        <v>5134942</v>
      </c>
      <c r="W13" s="68">
        <v>5735777</v>
      </c>
      <c r="X13" s="68">
        <v>4958955</v>
      </c>
      <c r="Y13" s="68">
        <v>5242427</v>
      </c>
      <c r="Z13" s="68">
        <v>4771807</v>
      </c>
      <c r="AA13" s="68">
        <v>5345492</v>
      </c>
      <c r="AB13" s="21">
        <v>5395871</v>
      </c>
      <c r="AC13" s="21">
        <v>5369125</v>
      </c>
      <c r="AD13" s="21">
        <v>5407728</v>
      </c>
      <c r="AE13" s="21">
        <v>5046417</v>
      </c>
      <c r="AF13" s="21">
        <v>5452136</v>
      </c>
    </row>
    <row r="14" spans="1:32" ht="18" customHeight="1" x14ac:dyDescent="0.15">
      <c r="A14" s="24" t="s">
        <v>109</v>
      </c>
      <c r="B14" s="19">
        <v>57195</v>
      </c>
      <c r="C14" s="21">
        <v>243479</v>
      </c>
      <c r="D14" s="21">
        <v>294585</v>
      </c>
      <c r="E14" s="21">
        <v>80302</v>
      </c>
      <c r="F14" s="21">
        <v>12235</v>
      </c>
      <c r="G14" s="21">
        <v>0</v>
      </c>
      <c r="H14" s="21">
        <v>111534</v>
      </c>
      <c r="I14" s="21">
        <v>48170</v>
      </c>
      <c r="J14" s="23">
        <v>27225</v>
      </c>
      <c r="K14" s="23">
        <v>204604</v>
      </c>
      <c r="L14" s="68">
        <v>110499</v>
      </c>
      <c r="M14" s="68">
        <v>0</v>
      </c>
      <c r="N14" s="68">
        <v>76616</v>
      </c>
      <c r="O14" s="68">
        <v>111290</v>
      </c>
      <c r="P14" s="68">
        <v>0</v>
      </c>
      <c r="Q14" s="68">
        <v>19534</v>
      </c>
      <c r="R14" s="68">
        <v>0</v>
      </c>
      <c r="S14" s="68">
        <v>0</v>
      </c>
      <c r="T14" s="68">
        <v>4572</v>
      </c>
      <c r="U14" s="68">
        <v>0</v>
      </c>
      <c r="V14" s="68">
        <v>0</v>
      </c>
      <c r="W14" s="68">
        <v>2189</v>
      </c>
      <c r="X14" s="68">
        <v>199452</v>
      </c>
      <c r="Y14" s="68">
        <v>4263</v>
      </c>
      <c r="Z14" s="68">
        <v>3687</v>
      </c>
      <c r="AA14" s="68">
        <v>56149</v>
      </c>
      <c r="AB14" s="21">
        <v>56932</v>
      </c>
      <c r="AC14" s="21">
        <v>0</v>
      </c>
      <c r="AD14" s="21">
        <v>22050</v>
      </c>
      <c r="AE14" s="21">
        <v>12327</v>
      </c>
      <c r="AF14" s="21">
        <v>362462</v>
      </c>
    </row>
    <row r="15" spans="1:32" ht="18" customHeight="1" x14ac:dyDescent="0.15">
      <c r="A15" s="24" t="s">
        <v>110</v>
      </c>
      <c r="B15" s="19">
        <v>4094067</v>
      </c>
      <c r="C15" s="21">
        <v>4313870</v>
      </c>
      <c r="D15" s="21">
        <v>4593038</v>
      </c>
      <c r="E15" s="21">
        <v>4814547</v>
      </c>
      <c r="F15" s="21">
        <v>5010915</v>
      </c>
      <c r="G15" s="21">
        <v>5222887</v>
      </c>
      <c r="H15" s="21">
        <v>5532469</v>
      </c>
      <c r="I15" s="21">
        <v>5842241</v>
      </c>
      <c r="J15" s="23">
        <v>6101696</v>
      </c>
      <c r="K15" s="16">
        <v>6101288</v>
      </c>
      <c r="L15" s="68">
        <v>6358512</v>
      </c>
      <c r="M15" s="68">
        <v>6606561</v>
      </c>
      <c r="N15" s="68">
        <v>6392945</v>
      </c>
      <c r="O15" s="68">
        <v>6610902</v>
      </c>
      <c r="P15" s="68">
        <v>6632017</v>
      </c>
      <c r="Q15" s="68">
        <v>6438534</v>
      </c>
      <c r="R15" s="68">
        <v>6436797</v>
      </c>
      <c r="S15" s="68">
        <v>6397612</v>
      </c>
      <c r="T15" s="68">
        <v>6243363</v>
      </c>
      <c r="U15" s="68">
        <v>6303998</v>
      </c>
      <c r="V15" s="68">
        <v>5517104</v>
      </c>
      <c r="W15" s="68">
        <v>5103404</v>
      </c>
      <c r="X15" s="68">
        <v>5168736</v>
      </c>
      <c r="Y15" s="68">
        <v>5110567</v>
      </c>
      <c r="Z15" s="68">
        <v>4854254</v>
      </c>
      <c r="AA15" s="68">
        <v>4465876</v>
      </c>
      <c r="AB15" s="21">
        <v>4638558</v>
      </c>
      <c r="AC15" s="21">
        <v>4887660</v>
      </c>
      <c r="AD15" s="21">
        <v>4933159</v>
      </c>
      <c r="AE15" s="21">
        <v>4734688</v>
      </c>
      <c r="AF15" s="21">
        <v>4599176</v>
      </c>
    </row>
    <row r="16" spans="1:32" ht="18" customHeight="1" x14ac:dyDescent="0.15">
      <c r="A16" s="24" t="s">
        <v>80</v>
      </c>
      <c r="B16" s="19">
        <v>611234</v>
      </c>
      <c r="C16" s="21">
        <v>511986</v>
      </c>
      <c r="D16" s="21">
        <v>656238</v>
      </c>
      <c r="E16" s="21">
        <v>529483</v>
      </c>
      <c r="F16" s="21">
        <v>1319353</v>
      </c>
      <c r="G16" s="21">
        <v>501384</v>
      </c>
      <c r="H16" s="21">
        <v>450324</v>
      </c>
      <c r="I16" s="21">
        <v>563103</v>
      </c>
      <c r="J16" s="23">
        <v>584628</v>
      </c>
      <c r="K16" s="16">
        <v>566136</v>
      </c>
      <c r="L16" s="68">
        <v>799116</v>
      </c>
      <c r="M16" s="68">
        <v>663375</v>
      </c>
      <c r="N16" s="68">
        <v>488477</v>
      </c>
      <c r="O16" s="68">
        <v>447432</v>
      </c>
      <c r="P16" s="68">
        <v>1598920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1</v>
      </c>
      <c r="AA16" s="68">
        <v>2</v>
      </c>
      <c r="AB16" s="68">
        <v>3</v>
      </c>
      <c r="AC16" s="68">
        <v>0</v>
      </c>
      <c r="AD16" s="68">
        <v>0</v>
      </c>
      <c r="AE16" s="68">
        <v>0</v>
      </c>
      <c r="AF16" s="68">
        <v>0</v>
      </c>
    </row>
    <row r="17" spans="1:32" ht="18" customHeight="1" x14ac:dyDescent="0.15">
      <c r="A17" s="24" t="s">
        <v>112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68">
        <v>1</v>
      </c>
      <c r="W17" s="68">
        <v>1</v>
      </c>
      <c r="X17" s="68">
        <v>1</v>
      </c>
      <c r="Y17" s="68">
        <v>1</v>
      </c>
      <c r="Z17" s="68">
        <v>2</v>
      </c>
      <c r="AA17" s="68">
        <v>3</v>
      </c>
      <c r="AB17" s="68">
        <v>4</v>
      </c>
      <c r="AC17" s="68">
        <v>0</v>
      </c>
      <c r="AD17" s="68">
        <v>0</v>
      </c>
      <c r="AE17" s="68">
        <v>0</v>
      </c>
      <c r="AF17" s="68">
        <v>0</v>
      </c>
    </row>
    <row r="18" spans="1:32" ht="18" customHeight="1" x14ac:dyDescent="0.15">
      <c r="A18" s="24" t="s">
        <v>111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68">
        <v>1</v>
      </c>
      <c r="W18" s="68">
        <v>1</v>
      </c>
      <c r="X18" s="68">
        <v>1</v>
      </c>
      <c r="Y18" s="68">
        <v>1</v>
      </c>
      <c r="Z18" s="68">
        <v>2</v>
      </c>
      <c r="AA18" s="68">
        <v>3</v>
      </c>
      <c r="AB18" s="68">
        <v>4</v>
      </c>
      <c r="AC18" s="68">
        <v>4</v>
      </c>
      <c r="AD18" s="68">
        <v>4</v>
      </c>
      <c r="AE18" s="68">
        <v>4</v>
      </c>
      <c r="AF18" s="68">
        <v>4</v>
      </c>
    </row>
    <row r="19" spans="1:32" ht="18" customHeight="1" x14ac:dyDescent="0.15">
      <c r="A19" s="24" t="s">
        <v>113</v>
      </c>
      <c r="B19" s="19">
        <f t="shared" ref="B19:G19" si="0">SUM(B4:B18)</f>
        <v>38966983</v>
      </c>
      <c r="C19" s="21">
        <f t="shared" si="0"/>
        <v>41604308</v>
      </c>
      <c r="D19" s="21">
        <f t="shared" si="0"/>
        <v>44089543</v>
      </c>
      <c r="E19" s="21">
        <f t="shared" si="0"/>
        <v>49311065</v>
      </c>
      <c r="F19" s="21">
        <f t="shared" si="0"/>
        <v>50730461</v>
      </c>
      <c r="G19" s="21">
        <f t="shared" si="0"/>
        <v>49495841</v>
      </c>
      <c r="H19" s="21">
        <f t="shared" ref="H19:U19" si="1">SUM(H4:H18)</f>
        <v>50583059</v>
      </c>
      <c r="I19" s="21">
        <f t="shared" si="1"/>
        <v>52836952</v>
      </c>
      <c r="J19" s="21">
        <f t="shared" si="1"/>
        <v>53380826</v>
      </c>
      <c r="K19" s="21">
        <f t="shared" si="1"/>
        <v>55730336</v>
      </c>
      <c r="L19" s="69">
        <f t="shared" si="1"/>
        <v>55947804</v>
      </c>
      <c r="M19" s="69">
        <f t="shared" si="1"/>
        <v>50883623</v>
      </c>
      <c r="N19" s="69">
        <f t="shared" si="1"/>
        <v>51331642</v>
      </c>
      <c r="O19" s="69">
        <f t="shared" si="1"/>
        <v>51679172</v>
      </c>
      <c r="P19" s="69">
        <f t="shared" si="1"/>
        <v>53388535</v>
      </c>
      <c r="Q19" s="69">
        <f t="shared" si="1"/>
        <v>48600369</v>
      </c>
      <c r="R19" s="69">
        <f t="shared" si="1"/>
        <v>47134418</v>
      </c>
      <c r="S19" s="69">
        <f t="shared" si="1"/>
        <v>48569500</v>
      </c>
      <c r="T19" s="69">
        <f t="shared" si="1"/>
        <v>46815127</v>
      </c>
      <c r="U19" s="69">
        <f t="shared" si="1"/>
        <v>48062110</v>
      </c>
      <c r="V19" s="69">
        <f>SUM(V4:V18)</f>
        <v>49609577</v>
      </c>
      <c r="W19" s="69">
        <f>SUM(W4:W18)</f>
        <v>49141451</v>
      </c>
      <c r="X19" s="69">
        <f>SUM(X4:X18)</f>
        <v>48468895</v>
      </c>
      <c r="Y19" s="69">
        <f>SUM(Y4:Y18)</f>
        <v>47736801</v>
      </c>
      <c r="Z19" s="69">
        <f t="shared" ref="Z19:AB19" si="2">SUM(Z4:Z18)</f>
        <v>48739146</v>
      </c>
      <c r="AA19" s="69">
        <f t="shared" si="2"/>
        <v>49883110</v>
      </c>
      <c r="AB19" s="69">
        <f t="shared" si="2"/>
        <v>51795366</v>
      </c>
      <c r="AC19" s="69">
        <f t="shared" ref="AC19:AD19" si="3">SUM(AC4:AC18)</f>
        <v>51463982</v>
      </c>
      <c r="AD19" s="69">
        <f t="shared" si="3"/>
        <v>52195226</v>
      </c>
      <c r="AE19" s="69">
        <f t="shared" ref="AE19:AF19" si="4">SUM(AE4:AE18)</f>
        <v>52526094</v>
      </c>
      <c r="AF19" s="69">
        <f t="shared" si="4"/>
        <v>53184394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2">
      <c r="A28" s="38" t="s">
        <v>101</v>
      </c>
      <c r="L28" s="39" t="str">
        <f>財政指標!$L$1</f>
        <v>足利市</v>
      </c>
      <c r="M28" s="39"/>
      <c r="O28" s="39"/>
      <c r="P28" s="39"/>
      <c r="Q28" s="39"/>
      <c r="R28" s="39"/>
      <c r="S28" s="39"/>
      <c r="T28" s="39"/>
      <c r="U28" s="39"/>
      <c r="V28" s="39" t="str">
        <f>財政指標!$L$1</f>
        <v>足利市</v>
      </c>
      <c r="W28" s="39"/>
      <c r="X28" s="39"/>
      <c r="Y28" s="39"/>
      <c r="Z28" s="39"/>
      <c r="AA28" s="39"/>
      <c r="AB28" s="39"/>
      <c r="AC28" s="39"/>
      <c r="AD28" s="39"/>
      <c r="AE28" s="39"/>
      <c r="AF28" s="39" t="str">
        <f>財政指標!$L$1</f>
        <v>足利市</v>
      </c>
    </row>
    <row r="29" spans="1:32" ht="18" customHeight="1" x14ac:dyDescent="0.15"/>
    <row r="30" spans="1:32" ht="18" customHeight="1" x14ac:dyDescent="0.15">
      <c r="A30" s="21"/>
      <c r="B30" s="21" t="s">
        <v>10</v>
      </c>
      <c r="C30" s="21" t="s">
        <v>84</v>
      </c>
      <c r="D30" s="21" t="s">
        <v>85</v>
      </c>
      <c r="E30" s="21" t="s">
        <v>86</v>
      </c>
      <c r="F30" s="21" t="s">
        <v>87</v>
      </c>
      <c r="G30" s="21" t="s">
        <v>88</v>
      </c>
      <c r="H30" s="21" t="s">
        <v>89</v>
      </c>
      <c r="I30" s="21" t="s">
        <v>90</v>
      </c>
      <c r="J30" s="17" t="s">
        <v>165</v>
      </c>
      <c r="K30" s="17" t="s">
        <v>166</v>
      </c>
      <c r="L30" s="15" t="s">
        <v>82</v>
      </c>
      <c r="M30" s="67" t="s">
        <v>173</v>
      </c>
      <c r="N30" s="67" t="s">
        <v>180</v>
      </c>
      <c r="O30" s="67" t="s">
        <v>183</v>
      </c>
      <c r="P30" s="2" t="s">
        <v>184</v>
      </c>
      <c r="Q30" s="2" t="s">
        <v>185</v>
      </c>
      <c r="R30" s="2" t="s">
        <v>190</v>
      </c>
      <c r="S30" s="2" t="s">
        <v>193</v>
      </c>
      <c r="T30" s="2" t="s">
        <v>194</v>
      </c>
      <c r="U30" s="2" t="s">
        <v>202</v>
      </c>
      <c r="V30" s="2" t="s">
        <v>205</v>
      </c>
      <c r="W30" s="2" t="s">
        <v>207</v>
      </c>
      <c r="X30" s="2" t="s">
        <v>209</v>
      </c>
      <c r="Y30" s="2" t="s">
        <v>213</v>
      </c>
      <c r="Z30" s="2" t="s">
        <v>216</v>
      </c>
      <c r="AA30" s="2" t="s">
        <v>217</v>
      </c>
      <c r="AB30" s="2" t="s">
        <v>218</v>
      </c>
      <c r="AC30" s="2" t="s">
        <v>229</v>
      </c>
      <c r="AD30" s="2" t="s">
        <v>234</v>
      </c>
      <c r="AE30" s="2" t="str">
        <f>AE3</f>
        <v>１８(H30)</v>
      </c>
      <c r="AF30" s="2" t="str">
        <f>AF3</f>
        <v>１９(R１)</v>
      </c>
    </row>
    <row r="31" spans="1:32" s="41" customFormat="1" ht="18" customHeight="1" x14ac:dyDescent="0.15">
      <c r="A31" s="24" t="s">
        <v>92</v>
      </c>
      <c r="B31" s="40">
        <f>B4/B$19*100</f>
        <v>0.86536594326535377</v>
      </c>
      <c r="C31" s="40">
        <f>C4/C$19*100</f>
        <v>0.91448222140841762</v>
      </c>
      <c r="D31" s="40">
        <f>D4/D$19*100</f>
        <v>0.95661685583812928</v>
      </c>
      <c r="E31" s="40">
        <f>E4/E$19*100</f>
        <v>0.89324373748569419</v>
      </c>
      <c r="F31" s="40">
        <f>F4/F$19*100</f>
        <v>0.86817464560394986</v>
      </c>
      <c r="G31" s="40">
        <f>G4/G$19*100</f>
        <v>0.91902873213125114</v>
      </c>
      <c r="H31" s="40">
        <f>H4/H$19*100</f>
        <v>0.92045836927339642</v>
      </c>
      <c r="I31" s="40">
        <f>I4/I$19*100</f>
        <v>0.86614383055252686</v>
      </c>
      <c r="J31" s="40">
        <f>J4/J$19*100</f>
        <v>0.89346125891719996</v>
      </c>
      <c r="K31" s="40">
        <f>K4/K$19*100</f>
        <v>0.84856118577860351</v>
      </c>
      <c r="L31" s="40">
        <f>L4/L$19*100</f>
        <v>0.794923067936679</v>
      </c>
      <c r="M31" s="40">
        <f>M4/M$19*100</f>
        <v>0.92452536251202078</v>
      </c>
      <c r="N31" s="40">
        <f>N4/N$19*100</f>
        <v>0.876471085807074</v>
      </c>
      <c r="O31" s="40">
        <f>O4/O$19*100</f>
        <v>0.81219374025574553</v>
      </c>
      <c r="P31" s="40">
        <f>P4/P$19*100</f>
        <v>0.75732551942097681</v>
      </c>
      <c r="Q31" s="40">
        <f>Q4/Q$19*100</f>
        <v>0.82392790062972565</v>
      </c>
      <c r="R31" s="40">
        <f>R4/R$19*100</f>
        <v>0.83997854815986062</v>
      </c>
      <c r="S31" s="40">
        <f>S4/S$19*100</f>
        <v>0.77025293651365567</v>
      </c>
      <c r="T31" s="40">
        <f>T4/T$19*100</f>
        <v>0.80704469732614426</v>
      </c>
      <c r="U31" s="40">
        <f>U4/U$19*100</f>
        <v>0.77538002388992078</v>
      </c>
      <c r="V31" s="40">
        <f>V4/V$19*100</f>
        <v>0.72928660528591083</v>
      </c>
      <c r="W31" s="40">
        <f>W4/W$19*100</f>
        <v>0.70306430308702117</v>
      </c>
      <c r="X31" s="40">
        <f>X4/X$19*100</f>
        <v>0.87747203644729255</v>
      </c>
      <c r="Y31" s="40">
        <f>Y4/Y$19*100</f>
        <v>0.79004665603796953</v>
      </c>
      <c r="Z31" s="40">
        <f>Z4/Z$19*100</f>
        <v>0.74881697763026045</v>
      </c>
      <c r="AA31" s="40">
        <f>AA4/AA$19*100</f>
        <v>0.7448974211912609</v>
      </c>
      <c r="AB31" s="40">
        <f>AB4/AB$19*100</f>
        <v>0.74468631035448229</v>
      </c>
      <c r="AC31" s="40">
        <f>AC4/AC$19*100</f>
        <v>0.68925875187815822</v>
      </c>
      <c r="AD31" s="40">
        <f>AD4/AD$19*100</f>
        <v>0.69246371306065424</v>
      </c>
      <c r="AE31" s="40">
        <f>AE4/AE$19*100</f>
        <v>0.67437719621794068</v>
      </c>
      <c r="AF31" s="40">
        <f>AF4/AF$19*100</f>
        <v>0.67410376058811539</v>
      </c>
    </row>
    <row r="32" spans="1:32" s="41" customFormat="1" ht="18" customHeight="1" x14ac:dyDescent="0.15">
      <c r="A32" s="24" t="s">
        <v>91</v>
      </c>
      <c r="B32" s="40">
        <f>B5/B$19*100</f>
        <v>13.110340105108984</v>
      </c>
      <c r="C32" s="40">
        <f>C5/C$19*100</f>
        <v>13.077876454524853</v>
      </c>
      <c r="D32" s="40">
        <f>D5/D$19*100</f>
        <v>10.531975802062634</v>
      </c>
      <c r="E32" s="40">
        <f>E5/E$19*100</f>
        <v>11.679759907842186</v>
      </c>
      <c r="F32" s="40">
        <f>F5/F$19*100</f>
        <v>9.4740140445402208</v>
      </c>
      <c r="G32" s="40">
        <f>G5/G$19*100</f>
        <v>8.4266696266460048</v>
      </c>
      <c r="H32" s="40">
        <f>H5/H$19*100</f>
        <v>10.025862611432812</v>
      </c>
      <c r="I32" s="40">
        <f>I5/I$19*100</f>
        <v>8.0259077018674354</v>
      </c>
      <c r="J32" s="40">
        <f>J5/J$19*100</f>
        <v>7.6858214970296643</v>
      </c>
      <c r="K32" s="40">
        <f>K5/K$19*100</f>
        <v>8.2344326795374059</v>
      </c>
      <c r="L32" s="40">
        <f>L5/L$19*100</f>
        <v>9.1218718790106585</v>
      </c>
      <c r="M32" s="40">
        <f>M5/M$19*100</f>
        <v>8.2597007685557298</v>
      </c>
      <c r="N32" s="40">
        <f>N5/N$19*100</f>
        <v>8.315105135347121</v>
      </c>
      <c r="O32" s="40">
        <f>O5/O$19*100</f>
        <v>7.9303882809887121</v>
      </c>
      <c r="P32" s="40">
        <f>P5/P$19*100</f>
        <v>9.9536838761355781</v>
      </c>
      <c r="Q32" s="40">
        <f>Q5/Q$19*100</f>
        <v>8.7010882571694044</v>
      </c>
      <c r="R32" s="40">
        <f>R5/R$19*100</f>
        <v>8.1716167578434931</v>
      </c>
      <c r="S32" s="40">
        <f>S5/S$19*100</f>
        <v>13.95728183324926</v>
      </c>
      <c r="T32" s="40">
        <f>T5/T$19*100</f>
        <v>9.3954118718934581</v>
      </c>
      <c r="U32" s="40">
        <f>U5/U$19*100</f>
        <v>9.2369124035544843</v>
      </c>
      <c r="V32" s="40">
        <f>V5/V$19*100</f>
        <v>15.277620690053457</v>
      </c>
      <c r="W32" s="40">
        <f>W5/W$19*100</f>
        <v>10.74960729181562</v>
      </c>
      <c r="X32" s="40">
        <f>X5/X$19*100</f>
        <v>8.453357560555073</v>
      </c>
      <c r="Y32" s="40">
        <f>Y5/Y$19*100</f>
        <v>8.9263354701962534</v>
      </c>
      <c r="Z32" s="40">
        <f>Z5/Z$19*100</f>
        <v>8.1218452206774412</v>
      </c>
      <c r="AA32" s="40">
        <f>AA5/AA$19*100</f>
        <v>8.858286903122119</v>
      </c>
      <c r="AB32" s="40">
        <f>AB5/AB$19*100</f>
        <v>10.190096928748414</v>
      </c>
      <c r="AC32" s="40">
        <f>AC5/AC$19*100</f>
        <v>9.1488859140359562</v>
      </c>
      <c r="AD32" s="40">
        <f>AD5/AD$19*100</f>
        <v>9.8970564855873988</v>
      </c>
      <c r="AE32" s="40">
        <f>AE5/AE$19*100</f>
        <v>6.8214819095438539</v>
      </c>
      <c r="AF32" s="40">
        <f>AF5/AF$19*100</f>
        <v>7.8404146148586378</v>
      </c>
    </row>
    <row r="33" spans="1:32" s="41" customFormat="1" ht="18" customHeight="1" x14ac:dyDescent="0.15">
      <c r="A33" s="24" t="s">
        <v>93</v>
      </c>
      <c r="B33" s="40">
        <f>B6/B$19*100</f>
        <v>12.986476268896672</v>
      </c>
      <c r="C33" s="40">
        <f>C6/C$19*100</f>
        <v>13.058373666496268</v>
      </c>
      <c r="D33" s="40">
        <f>D6/D$19*100</f>
        <v>13.114179931508929</v>
      </c>
      <c r="E33" s="40">
        <f>E6/E$19*100</f>
        <v>13.510738411348447</v>
      </c>
      <c r="F33" s="40">
        <f>F6/F$19*100</f>
        <v>13.308554400875639</v>
      </c>
      <c r="G33" s="40">
        <f>G6/G$19*100</f>
        <v>14.562902365877569</v>
      </c>
      <c r="H33" s="40">
        <f>H6/H$19*100</f>
        <v>15.388189551762773</v>
      </c>
      <c r="I33" s="40">
        <f>I6/I$19*100</f>
        <v>17.072975746216397</v>
      </c>
      <c r="J33" s="40">
        <f>J6/J$19*100</f>
        <v>18.396708585963058</v>
      </c>
      <c r="K33" s="40">
        <f>K6/K$19*100</f>
        <v>19.559124854370157</v>
      </c>
      <c r="L33" s="40">
        <f>L6/L$19*100</f>
        <v>21.278556348699585</v>
      </c>
      <c r="M33" s="40">
        <f>M6/M$19*100</f>
        <v>18.877492272906746</v>
      </c>
      <c r="N33" s="40">
        <f>N6/N$19*100</f>
        <v>19.449484978485589</v>
      </c>
      <c r="O33" s="40">
        <f>O6/O$19*100</f>
        <v>20.959314131426098</v>
      </c>
      <c r="P33" s="40">
        <f>P6/P$19*100</f>
        <v>21.744651730938113</v>
      </c>
      <c r="Q33" s="40">
        <f>Q6/Q$19*100</f>
        <v>26.060127238951619</v>
      </c>
      <c r="R33" s="40">
        <f>R6/R$19*100</f>
        <v>26.669541140828347</v>
      </c>
      <c r="S33" s="40">
        <f>S6/S$19*100</f>
        <v>26.751123647556597</v>
      </c>
      <c r="T33" s="40">
        <f>T6/T$19*100</f>
        <v>29.018631093321613</v>
      </c>
      <c r="U33" s="40">
        <f>U6/U$19*100</f>
        <v>29.674910235942615</v>
      </c>
      <c r="V33" s="40">
        <f>V6/V$19*100</f>
        <v>29.256419582049652</v>
      </c>
      <c r="W33" s="40">
        <f>W6/W$19*100</f>
        <v>34.237570640720399</v>
      </c>
      <c r="X33" s="40">
        <f>X6/X$19*100</f>
        <v>36.16616388716929</v>
      </c>
      <c r="Y33" s="40">
        <f>Y6/Y$19*100</f>
        <v>36.539993536642726</v>
      </c>
      <c r="Z33" s="40">
        <f>Z6/Z$19*100</f>
        <v>36.235677990746908</v>
      </c>
      <c r="AA33" s="40">
        <f>AA6/AA$19*100</f>
        <v>38.181695166961319</v>
      </c>
      <c r="AB33" s="40">
        <f>AB6/AB$19*100</f>
        <v>36.927094983748162</v>
      </c>
      <c r="AC33" s="40">
        <f>AC6/AC$19*100</f>
        <v>39.423024048158574</v>
      </c>
      <c r="AD33" s="40">
        <f>AD6/AD$19*100</f>
        <v>37.80013137599979</v>
      </c>
      <c r="AE33" s="40">
        <f>AE6/AE$19*100</f>
        <v>37.976564562367805</v>
      </c>
      <c r="AF33" s="40">
        <f>AF6/AF$19*100</f>
        <v>38.795218762857395</v>
      </c>
    </row>
    <row r="34" spans="1:32" s="41" customFormat="1" ht="18" customHeight="1" x14ac:dyDescent="0.15">
      <c r="A34" s="24" t="s">
        <v>102</v>
      </c>
      <c r="B34" s="40">
        <f>B7/B$19*100</f>
        <v>5.9261426526143941</v>
      </c>
      <c r="C34" s="40">
        <f>C7/C$19*100</f>
        <v>6.5538910057102742</v>
      </c>
      <c r="D34" s="40">
        <f>D7/D$19*100</f>
        <v>9.3770398119118639</v>
      </c>
      <c r="E34" s="40">
        <f>E7/E$19*100</f>
        <v>10.318335245852021</v>
      </c>
      <c r="F34" s="40">
        <f>F7/F$19*100</f>
        <v>6.1571114049210003</v>
      </c>
      <c r="G34" s="40">
        <f>G7/G$19*100</f>
        <v>7.6595324443522435</v>
      </c>
      <c r="H34" s="40">
        <f>H7/H$19*100</f>
        <v>7.515911601945624</v>
      </c>
      <c r="I34" s="40">
        <f>I7/I$19*100</f>
        <v>8.320917149043721</v>
      </c>
      <c r="J34" s="40">
        <f>J7/J$19*100</f>
        <v>11.032570009313831</v>
      </c>
      <c r="K34" s="40">
        <f>K7/K$19*100</f>
        <v>11.331971872554295</v>
      </c>
      <c r="L34" s="40">
        <f>L7/L$19*100</f>
        <v>8.1719114480346722</v>
      </c>
      <c r="M34" s="40">
        <f>M7/M$19*100</f>
        <v>8.8847486351355123</v>
      </c>
      <c r="N34" s="40">
        <f>N7/N$19*100</f>
        <v>9.9042613910538844</v>
      </c>
      <c r="O34" s="40">
        <f>O7/O$19*100</f>
        <v>10.30878164998464</v>
      </c>
      <c r="P34" s="40">
        <f>P7/P$19*100</f>
        <v>8.4569055884376674</v>
      </c>
      <c r="Q34" s="40">
        <f>Q7/Q$19*100</f>
        <v>7.5811358551619232</v>
      </c>
      <c r="R34" s="40">
        <f>R7/R$19*100</f>
        <v>6.5186060003965682</v>
      </c>
      <c r="S34" s="40">
        <f>S7/S$19*100</f>
        <v>6.0744808985062644</v>
      </c>
      <c r="T34" s="40">
        <f>T7/T$19*100</f>
        <v>6.4024220205575855</v>
      </c>
      <c r="U34" s="40">
        <f>U7/U$19*100</f>
        <v>6.4567598051770929</v>
      </c>
      <c r="V34" s="40">
        <f>V7/V$19*100</f>
        <v>6.2387711953278702</v>
      </c>
      <c r="W34" s="40">
        <f>W7/W$19*100</f>
        <v>6.5785847471211216</v>
      </c>
      <c r="X34" s="40">
        <f>X7/X$19*100</f>
        <v>6.5965873577270528</v>
      </c>
      <c r="Y34" s="40">
        <f>Y7/Y$19*100</f>
        <v>6.7590096789267475</v>
      </c>
      <c r="Z34" s="40">
        <f>Z7/Z$19*100</f>
        <v>6.5382454587940471</v>
      </c>
      <c r="AA34" s="40">
        <f>AA7/AA$19*100</f>
        <v>6.7847513918037592</v>
      </c>
      <c r="AB34" s="40">
        <f>AB7/AB$19*100</f>
        <v>7.0601064967858322</v>
      </c>
      <c r="AC34" s="40">
        <f>AC7/AC$19*100</f>
        <v>6.8081498240847358</v>
      </c>
      <c r="AD34" s="40">
        <f>AD7/AD$19*100</f>
        <v>6.6157812976995256</v>
      </c>
      <c r="AE34" s="40">
        <f>AE7/AE$19*100</f>
        <v>9.3897139962472753</v>
      </c>
      <c r="AF34" s="40">
        <f>AF7/AF$19*100</f>
        <v>6.9996924285721862</v>
      </c>
    </row>
    <row r="35" spans="1:32" s="41" customFormat="1" ht="18" customHeight="1" x14ac:dyDescent="0.15">
      <c r="A35" s="24" t="s">
        <v>103</v>
      </c>
      <c r="B35" s="40">
        <f>B8/B$19*100</f>
        <v>0.95943275875373779</v>
      </c>
      <c r="C35" s="40">
        <f>C8/C$19*100</f>
        <v>1.0555493435920147</v>
      </c>
      <c r="D35" s="40">
        <f>D8/D$19*100</f>
        <v>2.0450722294853452</v>
      </c>
      <c r="E35" s="40">
        <f>E8/E$19*100</f>
        <v>2.2837166465579277</v>
      </c>
      <c r="F35" s="40">
        <f>F8/F$19*100</f>
        <v>2.7205784705958025</v>
      </c>
      <c r="G35" s="40">
        <f>G8/G$19*100</f>
        <v>3.2399449481018014</v>
      </c>
      <c r="H35" s="40">
        <f>H8/H$19*100</f>
        <v>3.1027344550277198</v>
      </c>
      <c r="I35" s="40">
        <f>I8/I$19*100</f>
        <v>2.8583518595092317</v>
      </c>
      <c r="J35" s="40">
        <f>J8/J$19*100</f>
        <v>2.6309877632841423</v>
      </c>
      <c r="K35" s="40">
        <f>K8/K$19*100</f>
        <v>2.4499152490306177</v>
      </c>
      <c r="L35" s="40">
        <f>L8/L$19*100</f>
        <v>2.3252923385518405</v>
      </c>
      <c r="M35" s="40">
        <f>M8/M$19*100</f>
        <v>2.4560240138560889</v>
      </c>
      <c r="N35" s="40">
        <f>N8/N$19*100</f>
        <v>2.2669798873762894</v>
      </c>
      <c r="O35" s="40">
        <f>O8/O$19*100</f>
        <v>2.1385230398041206</v>
      </c>
      <c r="P35" s="40">
        <f>P8/P$19*100</f>
        <v>1.8105516474651344</v>
      </c>
      <c r="Q35" s="40">
        <f>Q8/Q$19*100</f>
        <v>1.7166474600223716</v>
      </c>
      <c r="R35" s="40">
        <f>R8/R$19*100</f>
        <v>1.4481052890055839</v>
      </c>
      <c r="S35" s="40">
        <f>S8/S$19*100</f>
        <v>1.2714522488392923</v>
      </c>
      <c r="T35" s="40">
        <f>T8/T$19*100</f>
        <v>0.83576618301174321</v>
      </c>
      <c r="U35" s="40">
        <f>U8/U$19*100</f>
        <v>0.66995602148969324</v>
      </c>
      <c r="V35" s="40">
        <f>V8/V$19*100</f>
        <v>0.83549190512146476</v>
      </c>
      <c r="W35" s="40">
        <f>W8/W$19*100</f>
        <v>0.83317442132508457</v>
      </c>
      <c r="X35" s="40">
        <f>X8/X$19*100</f>
        <v>0.86480824454529037</v>
      </c>
      <c r="Y35" s="40">
        <f>Y8/Y$19*100</f>
        <v>0.49434816547510169</v>
      </c>
      <c r="Z35" s="40">
        <f>Z8/Z$19*100</f>
        <v>0.20254560882129533</v>
      </c>
      <c r="AA35" s="40">
        <f>AA8/AA$19*100</f>
        <v>0.17735662431632671</v>
      </c>
      <c r="AB35" s="40">
        <f>AB8/AB$19*100</f>
        <v>0.1553613888933616</v>
      </c>
      <c r="AC35" s="40">
        <f>AC8/AC$19*100</f>
        <v>0.11131085814541129</v>
      </c>
      <c r="AD35" s="40">
        <f>AD8/AD$19*100</f>
        <v>9.8844288939375413E-2</v>
      </c>
      <c r="AE35" s="40">
        <f>AE8/AE$19*100</f>
        <v>9.453587011438544E-2</v>
      </c>
      <c r="AF35" s="40">
        <f>AF8/AF$19*100</f>
        <v>7.0184122056556678E-2</v>
      </c>
    </row>
    <row r="36" spans="1:32" s="41" customFormat="1" ht="18" customHeight="1" x14ac:dyDescent="0.15">
      <c r="A36" s="24" t="s">
        <v>104</v>
      </c>
      <c r="B36" s="40">
        <f>B9/B$19*100</f>
        <v>2.9856891923092941</v>
      </c>
      <c r="C36" s="40">
        <f>C9/C$19*100</f>
        <v>2.2530262971805706</v>
      </c>
      <c r="D36" s="40">
        <f>D9/D$19*100</f>
        <v>2.1792219529243022</v>
      </c>
      <c r="E36" s="40">
        <f>E9/E$19*100</f>
        <v>1.840688291765753</v>
      </c>
      <c r="F36" s="40">
        <f>F9/F$19*100</f>
        <v>2.1243449768769103</v>
      </c>
      <c r="G36" s="40">
        <f>G9/G$19*100</f>
        <v>1.5919317342238917</v>
      </c>
      <c r="H36" s="40">
        <f>H9/H$19*100</f>
        <v>1.9623862605857825</v>
      </c>
      <c r="I36" s="40">
        <f>I9/I$19*100</f>
        <v>2.2554385801815369</v>
      </c>
      <c r="J36" s="40">
        <f>J9/J$19*100</f>
        <v>1.6723120769993332</v>
      </c>
      <c r="K36" s="40">
        <f>K9/K$19*100</f>
        <v>1.5960481558912547</v>
      </c>
      <c r="L36" s="40">
        <f>L9/L$19*100</f>
        <v>1.3719287355764669</v>
      </c>
      <c r="M36" s="40">
        <f>M9/M$19*100</f>
        <v>1.4722182813122406</v>
      </c>
      <c r="N36" s="40">
        <f>N9/N$19*100</f>
        <v>1.3119743958317172</v>
      </c>
      <c r="O36" s="40">
        <f>O9/O$19*100</f>
        <v>1.1781187206327532</v>
      </c>
      <c r="P36" s="40">
        <f>P9/P$19*100</f>
        <v>1.2233450496440856</v>
      </c>
      <c r="Q36" s="40">
        <f>Q9/Q$19*100</f>
        <v>1.0405106183453052</v>
      </c>
      <c r="R36" s="40">
        <f>R9/R$19*100</f>
        <v>1.1314937632199045</v>
      </c>
      <c r="S36" s="40">
        <f>S9/S$19*100</f>
        <v>1.0784339966439844</v>
      </c>
      <c r="T36" s="40">
        <f>T9/T$19*100</f>
        <v>0.86284290118448259</v>
      </c>
      <c r="U36" s="40">
        <f>U9/U$19*100</f>
        <v>0.90135035686115317</v>
      </c>
      <c r="V36" s="40">
        <f>V9/V$19*100</f>
        <v>1.3448693585917897</v>
      </c>
      <c r="W36" s="40">
        <f>W9/W$19*100</f>
        <v>0.89912892478490303</v>
      </c>
      <c r="X36" s="40">
        <f>X9/X$19*100</f>
        <v>0.9130267979082255</v>
      </c>
      <c r="Y36" s="40">
        <f>Y9/Y$19*100</f>
        <v>0.95252088634929688</v>
      </c>
      <c r="Z36" s="40">
        <f>Z9/Z$19*100</f>
        <v>1.0089220685155214</v>
      </c>
      <c r="AA36" s="40">
        <f>AA9/AA$19*100</f>
        <v>1.1057991372230001</v>
      </c>
      <c r="AB36" s="40">
        <f>AB9/AB$19*100</f>
        <v>0.9027023768883109</v>
      </c>
      <c r="AC36" s="40">
        <f>AC9/AC$19*100</f>
        <v>0.90859661811633607</v>
      </c>
      <c r="AD36" s="40">
        <f>AD9/AD$19*100</f>
        <v>0.8884069205869517</v>
      </c>
      <c r="AE36" s="40">
        <f>AE9/AE$19*100</f>
        <v>1.3261884654891718</v>
      </c>
      <c r="AF36" s="40">
        <f>AF9/AF$19*100</f>
        <v>1.9602667654725934</v>
      </c>
    </row>
    <row r="37" spans="1:32" s="41" customFormat="1" ht="18" customHeight="1" x14ac:dyDescent="0.15">
      <c r="A37" s="24" t="s">
        <v>105</v>
      </c>
      <c r="B37" s="40">
        <f>B10/B$19*100</f>
        <v>5.3933711008624918</v>
      </c>
      <c r="C37" s="40">
        <f>C10/C$19*100</f>
        <v>5.9551044569711387</v>
      </c>
      <c r="D37" s="40">
        <f>D10/D$19*100</f>
        <v>6.7331090276894008</v>
      </c>
      <c r="E37" s="40">
        <f>E10/E$19*100</f>
        <v>6.68500467390027</v>
      </c>
      <c r="F37" s="40">
        <f>F10/F$19*100</f>
        <v>7.1014217670917672</v>
      </c>
      <c r="G37" s="40">
        <f>G10/G$19*100</f>
        <v>8.6309211313330341</v>
      </c>
      <c r="H37" s="40">
        <f>H10/H$19*100</f>
        <v>6.9525550046310958</v>
      </c>
      <c r="I37" s="40">
        <f>I10/I$19*100</f>
        <v>6.157855207090674</v>
      </c>
      <c r="J37" s="40">
        <f>J10/J$19*100</f>
        <v>5.8190144903340384</v>
      </c>
      <c r="K37" s="40">
        <f>K10/K$19*100</f>
        <v>6.7367725900665656</v>
      </c>
      <c r="L37" s="40">
        <f>L10/L$19*100</f>
        <v>7.2425934715864813</v>
      </c>
      <c r="M37" s="40">
        <f>M10/M$19*100</f>
        <v>7.2324881425994372</v>
      </c>
      <c r="N37" s="40">
        <f>N10/N$19*100</f>
        <v>7.5214971693288124</v>
      </c>
      <c r="O37" s="40">
        <f>O10/O$19*100</f>
        <v>7.0989682265033185</v>
      </c>
      <c r="P37" s="40">
        <f>P10/P$19*100</f>
        <v>7.2070024022948003</v>
      </c>
      <c r="Q37" s="40">
        <f>Q10/Q$19*100</f>
        <v>8.4453371125638981</v>
      </c>
      <c r="R37" s="40">
        <f>R10/R$19*100</f>
        <v>8.6790760840623946</v>
      </c>
      <c r="S37" s="40">
        <f>S10/S$19*100</f>
        <v>7.7123318131749343</v>
      </c>
      <c r="T37" s="40">
        <f>T10/T$19*100</f>
        <v>8.1983009466149692</v>
      </c>
      <c r="U37" s="40">
        <f>U10/U$19*100</f>
        <v>7.9211982162247976</v>
      </c>
      <c r="V37" s="40">
        <f>V10/V$19*100</f>
        <v>8.3159991466970169</v>
      </c>
      <c r="W37" s="40">
        <f>W10/W$19*100</f>
        <v>8.876724051147777</v>
      </c>
      <c r="X37" s="40">
        <f>X10/X$19*100</f>
        <v>8.9756801759148832</v>
      </c>
      <c r="Y37" s="40">
        <f>Y10/Y$19*100</f>
        <v>8.7547278251845988</v>
      </c>
      <c r="Z37" s="40">
        <f>Z10/Z$19*100</f>
        <v>8.5025145906331634</v>
      </c>
      <c r="AA37" s="40">
        <f>AA10/AA$19*100</f>
        <v>8.1976364344564718</v>
      </c>
      <c r="AB37" s="40">
        <f>AB10/AB$19*100</f>
        <v>7.8223619464335865</v>
      </c>
      <c r="AC37" s="40">
        <f>AC10/AC$19*100</f>
        <v>7.6328314431634929</v>
      </c>
      <c r="AD37" s="40">
        <f>AD10/AD$19*100</f>
        <v>8.5640495167125064</v>
      </c>
      <c r="AE37" s="40">
        <f>AE10/AE$19*100</f>
        <v>9.2176680794121104</v>
      </c>
      <c r="AF37" s="40">
        <f>AF10/AF$19*100</f>
        <v>9.0662930182113204</v>
      </c>
    </row>
    <row r="38" spans="1:32" s="41" customFormat="1" ht="18" customHeight="1" x14ac:dyDescent="0.15">
      <c r="A38" s="24" t="s">
        <v>106</v>
      </c>
      <c r="B38" s="40">
        <f>B11/B$19*100</f>
        <v>26.158406977517352</v>
      </c>
      <c r="C38" s="40">
        <f>C11/C$19*100</f>
        <v>27.937669339434752</v>
      </c>
      <c r="D38" s="40">
        <f>D11/D$19*100</f>
        <v>25.821850773096017</v>
      </c>
      <c r="E38" s="40">
        <f>E11/E$19*100</f>
        <v>25.851337828538078</v>
      </c>
      <c r="F38" s="40">
        <f>F11/F$19*100</f>
        <v>28.574956178695082</v>
      </c>
      <c r="G38" s="40">
        <f>G11/G$19*100</f>
        <v>26.476196252529583</v>
      </c>
      <c r="H38" s="40">
        <f>H11/H$19*100</f>
        <v>25.677195600210734</v>
      </c>
      <c r="I38" s="40">
        <f>I11/I$19*100</f>
        <v>25.800634752738954</v>
      </c>
      <c r="J38" s="40">
        <f>J11/J$19*100</f>
        <v>23.581783841261654</v>
      </c>
      <c r="K38" s="40">
        <f>K11/K$19*100</f>
        <v>21.377877571023436</v>
      </c>
      <c r="L38" s="40">
        <f>L11/L$19*100</f>
        <v>20.753474077373976</v>
      </c>
      <c r="M38" s="40">
        <f>M11/M$19*100</f>
        <v>20.676426676614597</v>
      </c>
      <c r="N38" s="40">
        <f>N11/N$19*100</f>
        <v>20.490156928936738</v>
      </c>
      <c r="O38" s="40">
        <f>O11/O$19*100</f>
        <v>20.321525275211453</v>
      </c>
      <c r="P38" s="40">
        <f>P11/P$19*100</f>
        <v>16.883857180197957</v>
      </c>
      <c r="Q38" s="40">
        <f>Q11/Q$19*100</f>
        <v>16.190082836613854</v>
      </c>
      <c r="R38" s="40">
        <f>R11/R$19*100</f>
        <v>17.178561534376005</v>
      </c>
      <c r="S38" s="40">
        <f>S11/S$19*100</f>
        <v>15.574430455326901</v>
      </c>
      <c r="T38" s="40">
        <f>T11/T$19*100</f>
        <v>16.802667223352827</v>
      </c>
      <c r="U38" s="40">
        <f>U11/U$19*100</f>
        <v>17.177319098141965</v>
      </c>
      <c r="V38" s="40">
        <f>V11/V$19*100</f>
        <v>13.570520869387781</v>
      </c>
      <c r="W38" s="40">
        <f>W11/W$19*100</f>
        <v>12.293595075163735</v>
      </c>
      <c r="X38" s="40">
        <f>X11/X$19*100</f>
        <v>12.679909455332124</v>
      </c>
      <c r="Y38" s="40">
        <f>Y11/Y$19*100</f>
        <v>11.915038043709716</v>
      </c>
      <c r="Z38" s="40">
        <f>Z11/Z$19*100</f>
        <v>15.465666961009125</v>
      </c>
      <c r="AA38" s="40">
        <f>AA11/AA$19*100</f>
        <v>12.904524196666969</v>
      </c>
      <c r="AB38" s="40">
        <f>AB11/AB$19*100</f>
        <v>13.136084413420305</v>
      </c>
      <c r="AC38" s="40">
        <f>AC11/AC$19*100</f>
        <v>12.298758770745723</v>
      </c>
      <c r="AD38" s="40">
        <f>AD11/AD$19*100</f>
        <v>12.521068497720462</v>
      </c>
      <c r="AE38" s="40">
        <f>AE11/AE$19*100</f>
        <v>12.776895232301111</v>
      </c>
      <c r="AF38" s="40">
        <f>AF11/AF$19*100</f>
        <v>11.673616136342552</v>
      </c>
    </row>
    <row r="39" spans="1:32" s="41" customFormat="1" ht="18" customHeight="1" x14ac:dyDescent="0.15">
      <c r="A39" s="24" t="s">
        <v>107</v>
      </c>
      <c r="B39" s="40">
        <f>B12/B$19*100</f>
        <v>3.2581146967421115</v>
      </c>
      <c r="C39" s="40">
        <f>C12/C$19*100</f>
        <v>3.0108228215212711</v>
      </c>
      <c r="D39" s="40">
        <f>D12/D$19*100</f>
        <v>3.3586240619459353</v>
      </c>
      <c r="E39" s="40">
        <f>E12/E$19*100</f>
        <v>2.8641725746543902</v>
      </c>
      <c r="F39" s="40">
        <f>F12/F$19*100</f>
        <v>2.9533419773181246</v>
      </c>
      <c r="G39" s="40">
        <f>G12/G$19*100</f>
        <v>3.3329749867266627</v>
      </c>
      <c r="H39" s="40">
        <f>H12/H$19*100</f>
        <v>3.3408042799467705</v>
      </c>
      <c r="I39" s="40">
        <f>I12/I$19*100</f>
        <v>3.3437791793894549</v>
      </c>
      <c r="J39" s="40">
        <f>J12/J$19*100</f>
        <v>3.3121349602196113</v>
      </c>
      <c r="K39" s="40">
        <f>K12/K$19*100</f>
        <v>3.1045820358951364</v>
      </c>
      <c r="L39" s="40">
        <f>L12/L$19*100</f>
        <v>3.6756599061510977</v>
      </c>
      <c r="M39" s="40">
        <f>M12/M$19*100</f>
        <v>4.3059198044919089</v>
      </c>
      <c r="N39" s="40">
        <f>N12/N$19*100</f>
        <v>3.510390335847819</v>
      </c>
      <c r="O39" s="40">
        <f>O12/O$19*100</f>
        <v>3.2079828987972174</v>
      </c>
      <c r="P39" s="40">
        <f>P12/P$19*100</f>
        <v>3.1395467210328958</v>
      </c>
      <c r="Q39" s="40">
        <f>Q12/Q$19*100</f>
        <v>3.4141078229262005</v>
      </c>
      <c r="R39" s="40">
        <f>R12/R$19*100</f>
        <v>3.6645620616340273</v>
      </c>
      <c r="S39" s="40">
        <f>S12/S$19*100</f>
        <v>3.183186979483009</v>
      </c>
      <c r="T39" s="40">
        <f>T12/T$19*100</f>
        <v>3.157045798465953</v>
      </c>
      <c r="U39" s="40">
        <f>U12/U$19*100</f>
        <v>3.1727279555558421</v>
      </c>
      <c r="V39" s="40">
        <f>V12/V$19*100</f>
        <v>2.9592632890217954</v>
      </c>
      <c r="W39" s="40">
        <f>W12/W$19*100</f>
        <v>2.7669878937844143</v>
      </c>
      <c r="X39" s="40">
        <f>X12/X$19*100</f>
        <v>3.1662471364366778</v>
      </c>
      <c r="Y39" s="40">
        <f>Y12/Y$19*100</f>
        <v>3.171387626079091</v>
      </c>
      <c r="Z39" s="40">
        <f>Z12/Z$19*100</f>
        <v>3.4180266515133444</v>
      </c>
      <c r="AA39" s="40">
        <f>AA12/AA$19*100</f>
        <v>3.263758013483923</v>
      </c>
      <c r="AB39" s="40">
        <f>AB12/AB$19*100</f>
        <v>3.5783490747029378</v>
      </c>
      <c r="AC39" s="40">
        <f>AC12/AC$19*100</f>
        <v>3.049149986100959</v>
      </c>
      <c r="AD39" s="40">
        <f>AD12/AD$19*100</f>
        <v>3.068004725183104</v>
      </c>
      <c r="AE39" s="40">
        <f>AE12/AE$19*100</f>
        <v>3.0776779251851472</v>
      </c>
      <c r="AF39" s="40">
        <f>AF12/AF$19*100</f>
        <v>3.339695851380764</v>
      </c>
    </row>
    <row r="40" spans="1:32" s="41" customFormat="1" ht="18" customHeight="1" x14ac:dyDescent="0.15">
      <c r="A40" s="24" t="s">
        <v>108</v>
      </c>
      <c r="B40" s="40">
        <f>B13/B$19*100</f>
        <v>16.134785184678012</v>
      </c>
      <c r="C40" s="40">
        <f>C13/C$19*100</f>
        <v>13.998564764014343</v>
      </c>
      <c r="D40" s="40">
        <f>D13/D$19*100</f>
        <v>13.308214603176992</v>
      </c>
      <c r="E40" s="40">
        <f>E13/E$19*100</f>
        <v>13.072769772869435</v>
      </c>
      <c r="F40" s="40">
        <f>F13/F$19*100</f>
        <v>14.215145807565202</v>
      </c>
      <c r="G40" s="40">
        <f>G13/G$19*100</f>
        <v>13.59474223298883</v>
      </c>
      <c r="H40" s="40">
        <f>H13/H$19*100</f>
        <v>13.06574400729699</v>
      </c>
      <c r="I40" s="40">
        <f>I13/I$19*100</f>
        <v>13.083979560365252</v>
      </c>
      <c r="J40" s="40">
        <f>J13/J$19*100</f>
        <v>12.398500540250163</v>
      </c>
      <c r="K40" s="40">
        <f>K13/K$19*100</f>
        <v>12.429856873642391</v>
      </c>
      <c r="L40" s="40">
        <f>L13/L$19*100</f>
        <v>12.272882059857077</v>
      </c>
      <c r="M40" s="40">
        <f>M13/M$19*100</f>
        <v>12.623077173573115</v>
      </c>
      <c r="N40" s="40">
        <f>N13/N$19*100</f>
        <v>12.798612598443665</v>
      </c>
      <c r="O40" s="40">
        <f>O13/O$19*100</f>
        <v>12.17087030728743</v>
      </c>
      <c r="P40" s="40">
        <f>P13/P$19*100</f>
        <v>13.40608053770346</v>
      </c>
      <c r="Q40" s="40">
        <f>Q13/Q$19*100</f>
        <v>12.738925912270338</v>
      </c>
      <c r="R40" s="40">
        <f>R13/R$19*100</f>
        <v>12.0421981236726</v>
      </c>
      <c r="S40" s="40">
        <f>S13/S$19*100</f>
        <v>10.45494394630375</v>
      </c>
      <c r="T40" s="40">
        <f>T13/T$19*100</f>
        <v>11.173888303240103</v>
      </c>
      <c r="U40" s="40">
        <f>U13/U$19*100</f>
        <v>10.897124574847005</v>
      </c>
      <c r="V40" s="40">
        <f>V13/V$19*100</f>
        <v>10.350707082223257</v>
      </c>
      <c r="W40" s="40">
        <f>W13/W$19*100</f>
        <v>11.671973218698813</v>
      </c>
      <c r="X40" s="40">
        <f>X13/X$19*100</f>
        <v>10.231211171618417</v>
      </c>
      <c r="Y40" s="40">
        <f>Y13/Y$19*100</f>
        <v>10.981940327337812</v>
      </c>
      <c r="Z40" s="40">
        <f>Z13/Z$19*100</f>
        <v>9.7905018688673788</v>
      </c>
      <c r="AA40" s="40">
        <f>AA13/AA$19*100</f>
        <v>10.716035948841201</v>
      </c>
      <c r="AB40" s="40">
        <f>AB13/AB$19*100</f>
        <v>10.417671341486418</v>
      </c>
      <c r="AC40" s="40">
        <f>AC13/AC$19*100</f>
        <v>10.432781901719149</v>
      </c>
      <c r="AD40" s="40">
        <f>AD13/AD$19*100</f>
        <v>10.360579720451828</v>
      </c>
      <c r="AE40" s="40">
        <f>AE13/AE$19*100</f>
        <v>9.6074476811468212</v>
      </c>
      <c r="AF40" s="40">
        <f>AF13/AF$19*100</f>
        <v>10.251383140701011</v>
      </c>
    </row>
    <row r="41" spans="1:32" s="41" customFormat="1" ht="18" customHeight="1" x14ac:dyDescent="0.15">
      <c r="A41" s="24" t="s">
        <v>109</v>
      </c>
      <c r="B41" s="40">
        <f>B14/B$19*100</f>
        <v>0.14677810699381064</v>
      </c>
      <c r="C41" s="40">
        <f>C14/C$19*100</f>
        <v>0.58522545309490548</v>
      </c>
      <c r="D41" s="40">
        <f>D14/D$19*100</f>
        <v>0.66815162951450868</v>
      </c>
      <c r="E41" s="40">
        <f>E14/E$19*100</f>
        <v>0.1628478314147139</v>
      </c>
      <c r="F41" s="40">
        <f>F14/F$19*100</f>
        <v>2.4117659802066455E-2</v>
      </c>
      <c r="G41" s="40">
        <f>G14/G$19*100</f>
        <v>0</v>
      </c>
      <c r="H41" s="40">
        <f>H14/H$19*100</f>
        <v>0.22049674773524469</v>
      </c>
      <c r="I41" s="40">
        <f>I14/I$19*100</f>
        <v>9.1167257339144006E-2</v>
      </c>
      <c r="J41" s="40">
        <f>J14/J$19*100</f>
        <v>5.1001458838422623E-2</v>
      </c>
      <c r="K41" s="40">
        <f>K14/K$19*100</f>
        <v>0.36713218452513907</v>
      </c>
      <c r="L41" s="40">
        <f>L14/L$19*100</f>
        <v>0.19750373044132349</v>
      </c>
      <c r="M41" s="40">
        <f>M14/M$19*100</f>
        <v>0</v>
      </c>
      <c r="N41" s="40">
        <f>N14/N$19*100</f>
        <v>0.1492568657749152</v>
      </c>
      <c r="O41" s="40">
        <f>O14/O$19*100</f>
        <v>0.21534787747760353</v>
      </c>
      <c r="P41" s="40">
        <f>P14/P$19*100</f>
        <v>0</v>
      </c>
      <c r="Q41" s="40">
        <f>Q14/Q$19*100</f>
        <v>4.0193110467947268E-2</v>
      </c>
      <c r="R41" s="40">
        <f>R14/R$19*100</f>
        <v>0</v>
      </c>
      <c r="S41" s="40">
        <f>S14/S$19*100</f>
        <v>0</v>
      </c>
      <c r="T41" s="40">
        <f>T14/T$19*100</f>
        <v>9.7660741153174704E-3</v>
      </c>
      <c r="U41" s="40">
        <f>U14/U$19*100</f>
        <v>0</v>
      </c>
      <c r="V41" s="40">
        <f>V14/V$19*100</f>
        <v>0</v>
      </c>
      <c r="W41" s="40">
        <f>W14/W$19*100</f>
        <v>4.4544879230367044E-3</v>
      </c>
      <c r="X41" s="40">
        <f>X14/X$19*100</f>
        <v>0.41150515191237591</v>
      </c>
      <c r="Y41" s="40">
        <f>Y14/Y$19*100</f>
        <v>8.9302171714438928E-3</v>
      </c>
      <c r="Z41" s="40">
        <f>Z14/Z$19*100</f>
        <v>7.5647611880602095E-3</v>
      </c>
      <c r="AA41" s="40">
        <f>AA14/AA$19*100</f>
        <v>0.11256114544582324</v>
      </c>
      <c r="AB41" s="40">
        <f>AB14/AB$19*100</f>
        <v>0.10991716903786335</v>
      </c>
      <c r="AC41" s="40">
        <f>AC14/AC$19*100</f>
        <v>0</v>
      </c>
      <c r="AD41" s="40">
        <f>AD14/AD$19*100</f>
        <v>4.2245242888688708E-2</v>
      </c>
      <c r="AE41" s="40">
        <f>AE14/AE$19*100</f>
        <v>2.3468335566699475E-2</v>
      </c>
      <c r="AF41" s="40">
        <f>AF14/AF$19*100</f>
        <v>0.68151946979032985</v>
      </c>
    </row>
    <row r="42" spans="1:32" s="41" customFormat="1" ht="18" customHeight="1" x14ac:dyDescent="0.15">
      <c r="A42" s="24" t="s">
        <v>110</v>
      </c>
      <c r="B42" s="40">
        <f>B15/B$19*100</f>
        <v>10.506502389471621</v>
      </c>
      <c r="C42" s="40">
        <f>C15/C$19*100</f>
        <v>10.368806038067019</v>
      </c>
      <c r="D42" s="40">
        <f>D15/D$19*100</f>
        <v>10.417522358986574</v>
      </c>
      <c r="E42" s="40">
        <f>E15/E$19*100</f>
        <v>9.7636240466515982</v>
      </c>
      <c r="F42" s="40">
        <f>F15/F$19*100</f>
        <v>9.8775270344970849</v>
      </c>
      <c r="G42" s="40">
        <f>G15/G$19*100</f>
        <v>10.552173464433103</v>
      </c>
      <c r="H42" s="40">
        <f>H15/H$19*100</f>
        <v>10.937395067388076</v>
      </c>
      <c r="I42" s="40">
        <f>I15/I$19*100</f>
        <v>11.057112075654931</v>
      </c>
      <c r="J42" s="40">
        <f>J15/J$19*100</f>
        <v>11.430501281490098</v>
      </c>
      <c r="K42" s="40">
        <f>K15/K$19*100</f>
        <v>10.947875857055662</v>
      </c>
      <c r="L42" s="40">
        <f>L15/L$19*100</f>
        <v>11.365078779499548</v>
      </c>
      <c r="M42" s="40">
        <f>M15/M$19*100</f>
        <v>12.983668635387854</v>
      </c>
      <c r="N42" s="40">
        <f>N15/N$19*100</f>
        <v>12.454199302644556</v>
      </c>
      <c r="O42" s="40">
        <f>O15/O$19*100</f>
        <v>12.792197986453807</v>
      </c>
      <c r="P42" s="40">
        <f>P15/P$19*100</f>
        <v>12.422174536162119</v>
      </c>
      <c r="Q42" s="40">
        <f>Q15/Q$19*100</f>
        <v>13.247911759682317</v>
      </c>
      <c r="R42" s="40">
        <f>R15/R$19*100</f>
        <v>13.656256453617397</v>
      </c>
      <c r="S42" s="40">
        <f>S15/S$19*100</f>
        <v>13.172077126591791</v>
      </c>
      <c r="T42" s="40">
        <f>T15/T$19*100</f>
        <v>13.336208614792394</v>
      </c>
      <c r="U42" s="40">
        <f>U15/U$19*100</f>
        <v>13.116357147033286</v>
      </c>
      <c r="V42" s="40">
        <f>V15/V$19*100</f>
        <v>11.121046244760361</v>
      </c>
      <c r="W42" s="40">
        <f>W15/W$19*100</f>
        <v>10.385130874544181</v>
      </c>
      <c r="X42" s="40">
        <f>X15/X$19*100</f>
        <v>10.66402689807556</v>
      </c>
      <c r="Y42" s="40">
        <f>Y15/Y$19*100</f>
        <v>10.705717377249472</v>
      </c>
      <c r="Z42" s="40">
        <f>Z15/Z$19*100</f>
        <v>9.9596615829091455</v>
      </c>
      <c r="AA42" s="40">
        <f>AA15/AA$19*100</f>
        <v>8.9526815789953744</v>
      </c>
      <c r="AB42" s="40">
        <f>AB15/AB$19*100</f>
        <v>8.9555463320792068</v>
      </c>
      <c r="AC42" s="40">
        <f>AC15/AC$19*100</f>
        <v>9.4972441114253456</v>
      </c>
      <c r="AD42" s="40">
        <f>AD15/AD$19*100</f>
        <v>9.4513605516335915</v>
      </c>
      <c r="AE42" s="40">
        <f>AE15/AE$19*100</f>
        <v>9.0139731311450646</v>
      </c>
      <c r="AF42" s="40">
        <f>AF15/AF$19*100</f>
        <v>8.6476044081652983</v>
      </c>
    </row>
    <row r="43" spans="1:32" s="41" customFormat="1" ht="18" customHeight="1" x14ac:dyDescent="0.15">
      <c r="A43" s="24" t="s">
        <v>80</v>
      </c>
      <c r="B43" s="40">
        <f>B16/B$19*100</f>
        <v>1.5685946227861673</v>
      </c>
      <c r="C43" s="40">
        <f>C16/C$19*100</f>
        <v>1.2306081379841722</v>
      </c>
      <c r="D43" s="40">
        <f>D16/D$19*100</f>
        <v>1.4884209618593687</v>
      </c>
      <c r="E43" s="40">
        <f>E16/E$19*100</f>
        <v>1.0737610311194861</v>
      </c>
      <c r="F43" s="40">
        <f>F16/F$19*100</f>
        <v>2.6007116316171461</v>
      </c>
      <c r="G43" s="40">
        <f>G16/G$19*100</f>
        <v>1.0129820806560292</v>
      </c>
      <c r="H43" s="40">
        <f>H16/H$19*100</f>
        <v>0.89026644276298117</v>
      </c>
      <c r="I43" s="40">
        <f>I16/I$19*100</f>
        <v>1.0657371000507372</v>
      </c>
      <c r="J43" s="40">
        <f>J16/J$19*100</f>
        <v>1.0952022360987821</v>
      </c>
      <c r="K43" s="40">
        <f>K16/K$19*100</f>
        <v>1.0158488906293335</v>
      </c>
      <c r="L43" s="40">
        <f>L16/L$19*100</f>
        <v>1.4283241572805967</v>
      </c>
      <c r="M43" s="40">
        <f>M16/M$19*100</f>
        <v>1.3037102330547492</v>
      </c>
      <c r="N43" s="40">
        <f>N16/N$19*100</f>
        <v>0.95160992512181874</v>
      </c>
      <c r="O43" s="40">
        <f>O16/O$19*100</f>
        <v>0.86578786517709694</v>
      </c>
      <c r="P43" s="40">
        <f>P16/P$19*100</f>
        <v>2.9948752105672125</v>
      </c>
      <c r="Q43" s="40">
        <f>Q16/Q$19*100</f>
        <v>0</v>
      </c>
      <c r="R43" s="40">
        <f>R16/R$19*100</f>
        <v>0</v>
      </c>
      <c r="S43" s="40">
        <f>S16/S$19*100</f>
        <v>0</v>
      </c>
      <c r="T43" s="40">
        <f>T16/T$19*100</f>
        <v>0</v>
      </c>
      <c r="U43" s="40">
        <f>U16/U$19*100</f>
        <v>0</v>
      </c>
      <c r="V43" s="40">
        <f>V16/V$19*100</f>
        <v>0</v>
      </c>
      <c r="W43" s="40">
        <f>W16/W$19*100</f>
        <v>0</v>
      </c>
      <c r="X43" s="40">
        <f>X16/X$19*100</f>
        <v>0</v>
      </c>
      <c r="Y43" s="40">
        <f>Y16/Y$19*100</f>
        <v>0</v>
      </c>
      <c r="Z43" s="40">
        <f>Z16/Z$19*100</f>
        <v>2.051738863048606E-6</v>
      </c>
      <c r="AA43" s="40">
        <f>AA16/AA$19*100</f>
        <v>4.0093731124623139E-6</v>
      </c>
      <c r="AB43" s="40">
        <f>AB16/AB$19*100</f>
        <v>5.7920239428368936E-6</v>
      </c>
      <c r="AC43" s="40">
        <f>AC16/AC$19*100</f>
        <v>0</v>
      </c>
      <c r="AD43" s="40">
        <f>AD16/AD$19*100</f>
        <v>0</v>
      </c>
      <c r="AE43" s="40">
        <f>AE16/AE$19*100</f>
        <v>0</v>
      </c>
      <c r="AF43" s="40">
        <f>AF16/AF$19*100</f>
        <v>0</v>
      </c>
    </row>
    <row r="44" spans="1:32" s="41" customFormat="1" ht="18" customHeight="1" x14ac:dyDescent="0.15">
      <c r="A44" s="24" t="s">
        <v>112</v>
      </c>
      <c r="B44" s="40">
        <f>B17/B$19*100</f>
        <v>0</v>
      </c>
      <c r="C44" s="40">
        <f>C17/C$19*100</f>
        <v>0</v>
      </c>
      <c r="D44" s="40">
        <f>D17/D$19*100</f>
        <v>0</v>
      </c>
      <c r="E44" s="40">
        <f>E17/E$19*100</f>
        <v>0</v>
      </c>
      <c r="F44" s="40">
        <f>F17/F$19*100</f>
        <v>0</v>
      </c>
      <c r="G44" s="40">
        <f>G17/G$19*100</f>
        <v>0</v>
      </c>
      <c r="H44" s="40">
        <f>H17/H$19*100</f>
        <v>0</v>
      </c>
      <c r="I44" s="40">
        <f>I17/I$19*100</f>
        <v>0</v>
      </c>
      <c r="J44" s="40">
        <f>J17/J$19*100</f>
        <v>0</v>
      </c>
      <c r="K44" s="40">
        <f>K17/K$19*100</f>
        <v>0</v>
      </c>
      <c r="L44" s="40">
        <f>L17/L$19*100</f>
        <v>0</v>
      </c>
      <c r="M44" s="40">
        <f>M17/M$19*100</f>
        <v>0</v>
      </c>
      <c r="N44" s="40">
        <f>N17/N$19*100</f>
        <v>0</v>
      </c>
      <c r="O44" s="40">
        <f>O17/O$19*100</f>
        <v>0</v>
      </c>
      <c r="P44" s="40">
        <f>P17/P$19*100</f>
        <v>0</v>
      </c>
      <c r="Q44" s="40">
        <f>Q17/Q$19*100</f>
        <v>2.0575975462243919E-6</v>
      </c>
      <c r="R44" s="40">
        <f>R17/R$19*100</f>
        <v>2.1215919118806137E-6</v>
      </c>
      <c r="S44" s="40">
        <f>S17/S$19*100</f>
        <v>2.0589052800625906E-6</v>
      </c>
      <c r="T44" s="40">
        <f>T17/T$19*100</f>
        <v>2.13606170501257E-6</v>
      </c>
      <c r="U44" s="40">
        <f>U17/U$19*100</f>
        <v>2.0806410704815083E-6</v>
      </c>
      <c r="V44" s="40">
        <f>V17/V$19*100</f>
        <v>2.0157398237844276E-6</v>
      </c>
      <c r="W44" s="40">
        <f>W17/W$19*100</f>
        <v>2.0349419474813637E-6</v>
      </c>
      <c r="X44" s="40">
        <f>X17/X$19*100</f>
        <v>2.0631788696647611E-6</v>
      </c>
      <c r="Y44" s="40">
        <f>Y17/Y$19*100</f>
        <v>2.0948198853961745E-6</v>
      </c>
      <c r="Z44" s="40">
        <f>Z17/Z$19*100</f>
        <v>4.1034777260972119E-6</v>
      </c>
      <c r="AA44" s="40">
        <f>AA17/AA$19*100</f>
        <v>6.0140596686934722E-6</v>
      </c>
      <c r="AB44" s="40">
        <f>AB17/AB$19*100</f>
        <v>7.7226985904491925E-6</v>
      </c>
      <c r="AC44" s="40">
        <f>AC17/AC$19*100</f>
        <v>0</v>
      </c>
      <c r="AD44" s="40">
        <f>AD17/AD$19*100</f>
        <v>0</v>
      </c>
      <c r="AE44" s="40">
        <f>AE17/AE$19*100</f>
        <v>0</v>
      </c>
      <c r="AF44" s="40">
        <f>AF17/AF$19*100</f>
        <v>0</v>
      </c>
    </row>
    <row r="45" spans="1:32" s="41" customFormat="1" ht="18" customHeight="1" x14ac:dyDescent="0.15">
      <c r="A45" s="24" t="s">
        <v>111</v>
      </c>
      <c r="B45" s="40">
        <f>B18/B$19*100</f>
        <v>0</v>
      </c>
      <c r="C45" s="40">
        <f>C18/C$19*100</f>
        <v>0</v>
      </c>
      <c r="D45" s="40">
        <f>D18/D$19*100</f>
        <v>0</v>
      </c>
      <c r="E45" s="40">
        <f>E18/E$19*100</f>
        <v>0</v>
      </c>
      <c r="F45" s="40">
        <f>F18/F$19*100</f>
        <v>0</v>
      </c>
      <c r="G45" s="40">
        <f>G18/G$19*100</f>
        <v>0</v>
      </c>
      <c r="H45" s="40">
        <f>H18/H$19*100</f>
        <v>0</v>
      </c>
      <c r="I45" s="40">
        <f>I18/I$19*100</f>
        <v>0</v>
      </c>
      <c r="J45" s="40">
        <f>J18/J$19*100</f>
        <v>0</v>
      </c>
      <c r="K45" s="40">
        <f>K18/K$19*100</f>
        <v>0</v>
      </c>
      <c r="L45" s="40">
        <f>L18/L$19*100</f>
        <v>0</v>
      </c>
      <c r="M45" s="40">
        <f>M18/M$19*100</f>
        <v>0</v>
      </c>
      <c r="N45" s="40">
        <f>N18/N$19*100</f>
        <v>0</v>
      </c>
      <c r="O45" s="40">
        <f>O18/O$19*100</f>
        <v>0</v>
      </c>
      <c r="P45" s="40">
        <f>P18/P$19*100</f>
        <v>0</v>
      </c>
      <c r="Q45" s="40">
        <f>Q18/Q$19*100</f>
        <v>2.0575975462243919E-6</v>
      </c>
      <c r="R45" s="40">
        <f>R18/R$19*100</f>
        <v>2.1215919118806137E-6</v>
      </c>
      <c r="S45" s="40">
        <f>S18/S$19*100</f>
        <v>2.0589052800625906E-6</v>
      </c>
      <c r="T45" s="40">
        <f>T18/T$19*100</f>
        <v>2.13606170501257E-6</v>
      </c>
      <c r="U45" s="40">
        <f>U18/U$19*100</f>
        <v>2.0806410704815083E-6</v>
      </c>
      <c r="V45" s="40">
        <f>V18/V$19*100</f>
        <v>2.0157398237844276E-6</v>
      </c>
      <c r="W45" s="40">
        <f>W18/W$19*100</f>
        <v>2.0349419474813637E-6</v>
      </c>
      <c r="X45" s="40">
        <f>X18/X$19*100</f>
        <v>2.0631788696647611E-6</v>
      </c>
      <c r="Y45" s="40">
        <f>Y18/Y$19*100</f>
        <v>2.0948198853961745E-6</v>
      </c>
      <c r="Z45" s="40">
        <f>Z18/Z$19*100</f>
        <v>4.1034777260972119E-6</v>
      </c>
      <c r="AA45" s="40">
        <f>AA18/AA$19*100</f>
        <v>6.0140596686934722E-6</v>
      </c>
      <c r="AB45" s="40">
        <f>AB18/AB$19*100</f>
        <v>7.7226985904491925E-6</v>
      </c>
      <c r="AC45" s="40">
        <f>AC18/AC$19*100</f>
        <v>7.7724261601055271E-6</v>
      </c>
      <c r="AD45" s="40">
        <f>AD18/AD$19*100</f>
        <v>7.6635361249321917E-6</v>
      </c>
      <c r="AE45" s="40">
        <f>AE18/AE$19*100</f>
        <v>7.615262615948561E-6</v>
      </c>
      <c r="AF45" s="40">
        <f>AF18/AF$19*100</f>
        <v>7.5210032476820175E-6</v>
      </c>
    </row>
    <row r="46" spans="1:32" s="41" customFormat="1" ht="18" customHeight="1" x14ac:dyDescent="0.15">
      <c r="A46" s="24" t="s">
        <v>113</v>
      </c>
      <c r="B46" s="40">
        <f t="shared" ref="B46:L46" si="5">SUM(B31:B45)</f>
        <v>99.999999999999986</v>
      </c>
      <c r="C46" s="37">
        <f t="shared" si="5"/>
        <v>100.00000000000001</v>
      </c>
      <c r="D46" s="37">
        <f t="shared" si="5"/>
        <v>100</v>
      </c>
      <c r="E46" s="37">
        <f t="shared" si="5"/>
        <v>100</v>
      </c>
      <c r="F46" s="37">
        <f t="shared" si="5"/>
        <v>100</v>
      </c>
      <c r="G46" s="37">
        <f t="shared" si="5"/>
        <v>100.00000000000003</v>
      </c>
      <c r="H46" s="37">
        <f t="shared" si="5"/>
        <v>99.999999999999986</v>
      </c>
      <c r="I46" s="37">
        <f t="shared" si="5"/>
        <v>100</v>
      </c>
      <c r="J46" s="37">
        <f t="shared" si="5"/>
        <v>100.00000000000001</v>
      </c>
      <c r="K46" s="37">
        <f t="shared" si="5"/>
        <v>99.999999999999986</v>
      </c>
      <c r="L46" s="37">
        <f t="shared" si="5"/>
        <v>100</v>
      </c>
      <c r="M46" s="37">
        <f t="shared" ref="M46:U46" si="6">SUM(M31:M45)</f>
        <v>99.999999999999972</v>
      </c>
      <c r="N46" s="37">
        <f t="shared" si="6"/>
        <v>100</v>
      </c>
      <c r="O46" s="37">
        <f t="shared" si="6"/>
        <v>99.999999999999986</v>
      </c>
      <c r="P46" s="37">
        <f t="shared" si="6"/>
        <v>100.00000000000001</v>
      </c>
      <c r="Q46" s="37">
        <f t="shared" si="6"/>
        <v>100</v>
      </c>
      <c r="R46" s="37">
        <f t="shared" si="6"/>
        <v>100</v>
      </c>
      <c r="S46" s="37">
        <f t="shared" si="6"/>
        <v>100.00000000000001</v>
      </c>
      <c r="T46" s="37">
        <f t="shared" si="6"/>
        <v>100.00000000000003</v>
      </c>
      <c r="U46" s="37">
        <f t="shared" si="6"/>
        <v>99.999999999999972</v>
      </c>
      <c r="V46" s="37">
        <f>SUM(V31:V45)</f>
        <v>100</v>
      </c>
      <c r="W46" s="37">
        <f>SUM(W31:W45)</f>
        <v>100</v>
      </c>
      <c r="X46" s="37">
        <f>SUM(X31:X45)</f>
        <v>100</v>
      </c>
      <c r="Y46" s="37">
        <f>SUM(Y31:Y45)</f>
        <v>100</v>
      </c>
      <c r="Z46" s="37">
        <f t="shared" ref="Z46:AB46" si="7">SUM(Z31:Z45)</f>
        <v>100</v>
      </c>
      <c r="AA46" s="37">
        <f t="shared" si="7"/>
        <v>99.999999999999986</v>
      </c>
      <c r="AB46" s="37">
        <f t="shared" si="7"/>
        <v>100</v>
      </c>
      <c r="AC46" s="37">
        <f t="shared" ref="AC46:AD46" si="8">SUM(AC31:AC45)</f>
        <v>100</v>
      </c>
      <c r="AD46" s="37">
        <f t="shared" si="8"/>
        <v>99.999999999999986</v>
      </c>
      <c r="AE46" s="37">
        <f t="shared" ref="AE46:AF46" si="9">SUM(AE31:AE45)</f>
        <v>100.00000000000001</v>
      </c>
      <c r="AF46" s="37">
        <f t="shared" si="9"/>
        <v>100.00000000000001</v>
      </c>
    </row>
    <row r="47" spans="1:32" s="41" customFormat="1" ht="18" customHeight="1" x14ac:dyDescent="0.15">
      <c r="J47" s="42"/>
      <c r="K47" s="42"/>
    </row>
    <row r="48" spans="1:32" s="41" customFormat="1" ht="18" customHeight="1" x14ac:dyDescent="0.15">
      <c r="J48" s="42"/>
      <c r="K48" s="42"/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x14ac:dyDescent="0.15">
      <c r="J228" s="42"/>
      <c r="K228" s="42"/>
    </row>
    <row r="229" spans="10:11" s="41" customForma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colBreaks count="2" manualBreakCount="2">
    <brk id="12" max="1048575" man="1"/>
    <brk id="2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186"/>
  <sheetViews>
    <sheetView tabSelected="1" view="pageBreakPreview" topLeftCell="A179" zoomScale="80" zoomScaleNormal="75" zoomScaleSheetLayoutView="80" workbookViewId="0">
      <selection activeCell="R172" sqref="R172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s="34" t="str">
        <f>財政指標!$L$1</f>
        <v>足利市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7">
        <f>歳入!B4</f>
        <v>18944171</v>
      </c>
      <c r="R2" s="47">
        <f>歳入!D4</f>
        <v>20805789</v>
      </c>
      <c r="S2" s="47">
        <f>歳入!E4</f>
        <v>21642547</v>
      </c>
      <c r="T2" s="47">
        <f>歳入!F4</f>
        <v>21911987</v>
      </c>
      <c r="U2" s="47">
        <f>歳入!G4</f>
        <v>21009740</v>
      </c>
      <c r="V2" s="47">
        <f>歳入!H4</f>
        <v>21693934</v>
      </c>
      <c r="W2" s="47">
        <f>歳入!I4</f>
        <v>21864325</v>
      </c>
      <c r="X2" s="47">
        <f>歳入!J4</f>
        <v>22503894</v>
      </c>
      <c r="Y2" s="47">
        <f>歳入!K4</f>
        <v>21668341</v>
      </c>
      <c r="Z2" s="47">
        <f>歳入!L4</f>
        <v>21705852</v>
      </c>
      <c r="AA2" s="47">
        <f>歳入!M4</f>
        <v>20917070</v>
      </c>
      <c r="AB2" s="47">
        <f>歳入!N4</f>
        <v>20864035</v>
      </c>
      <c r="AC2" s="47">
        <f>歳入!O4</f>
        <v>20585217</v>
      </c>
      <c r="AD2" s="47">
        <f>歳入!P4</f>
        <v>19549233</v>
      </c>
      <c r="AE2" s="47">
        <f>歳入!Q4</f>
        <v>19253974</v>
      </c>
      <c r="AF2" s="47">
        <f>歳入!R4</f>
        <v>19775735</v>
      </c>
      <c r="AG2" s="47">
        <f>歳入!S4</f>
        <v>19841714</v>
      </c>
      <c r="AH2" s="47">
        <f>歳入!T4</f>
        <v>21367074</v>
      </c>
      <c r="AI2" s="47">
        <f>歳入!U4</f>
        <v>21259358</v>
      </c>
      <c r="AJ2" s="47">
        <f>歳入!V4</f>
        <v>20272548</v>
      </c>
      <c r="AK2" s="47">
        <f>歳入!W4</f>
        <v>19686597</v>
      </c>
      <c r="AL2" s="47">
        <f>歳入!X4</f>
        <v>19649903</v>
      </c>
      <c r="AM2" s="47">
        <f>歳入!Y4</f>
        <v>19299294</v>
      </c>
      <c r="AN2" s="47">
        <f>歳入!Z4</f>
        <v>19294243</v>
      </c>
      <c r="AO2" s="47">
        <f>歳入!AA4</f>
        <v>19623447</v>
      </c>
      <c r="AP2" s="47">
        <f>歳入!AB4</f>
        <v>19393417</v>
      </c>
      <c r="AQ2" s="47">
        <f>歳入!AC4</f>
        <v>19450887</v>
      </c>
      <c r="AR2" s="47">
        <f>歳入!AD4</f>
        <v>19875253</v>
      </c>
      <c r="AS2" s="47">
        <f>歳入!AE4</f>
        <v>19728213</v>
      </c>
      <c r="AT2" s="47">
        <f>歳入!AF4</f>
        <v>19962551</v>
      </c>
    </row>
    <row r="3" spans="13:46" x14ac:dyDescent="0.2">
      <c r="P3" s="47" t="s">
        <v>172</v>
      </c>
      <c r="Q3" s="47">
        <f>歳入!B15</f>
        <v>4975023</v>
      </c>
      <c r="R3" s="47">
        <f>歳入!D15</f>
        <v>4651488</v>
      </c>
      <c r="S3" s="47">
        <f>歳入!E15</f>
        <v>5372832</v>
      </c>
      <c r="T3" s="47">
        <f>歳入!F15</f>
        <v>4947674</v>
      </c>
      <c r="U3" s="47">
        <f>歳入!G15</f>
        <v>5058193</v>
      </c>
      <c r="V3" s="47">
        <f>歳入!H15</f>
        <v>5999154</v>
      </c>
      <c r="W3" s="47">
        <f>歳入!I15</f>
        <v>6230983</v>
      </c>
      <c r="X3" s="47">
        <f>歳入!J15</f>
        <v>6485989</v>
      </c>
      <c r="Y3" s="47">
        <f>歳入!K15</f>
        <v>7348468</v>
      </c>
      <c r="Z3" s="47">
        <f>歳入!L15</f>
        <v>8725873</v>
      </c>
      <c r="AA3" s="47">
        <f>歳入!M15</f>
        <v>8705203</v>
      </c>
      <c r="AB3" s="47">
        <f>歳入!N15</f>
        <v>8663334</v>
      </c>
      <c r="AC3" s="47">
        <f>歳入!O15</f>
        <v>8332438</v>
      </c>
      <c r="AD3" s="47">
        <f>歳入!P15</f>
        <v>6713560</v>
      </c>
      <c r="AE3" s="47">
        <f>歳入!Q15</f>
        <v>6740614</v>
      </c>
      <c r="AF3" s="47">
        <f>歳入!R15</f>
        <v>6501971</v>
      </c>
      <c r="AG3" s="47">
        <f>歳入!S15</f>
        <v>5613613</v>
      </c>
      <c r="AH3" s="47">
        <f>歳入!T15</f>
        <v>5603851</v>
      </c>
      <c r="AI3" s="47">
        <f>歳入!U15</f>
        <v>5689756</v>
      </c>
      <c r="AJ3" s="47">
        <f>歳入!V15</f>
        <v>6237532</v>
      </c>
      <c r="AK3" s="47">
        <f>歳入!W15</f>
        <v>7190406</v>
      </c>
      <c r="AL3" s="47">
        <f>歳入!X15</f>
        <v>7281985</v>
      </c>
      <c r="AM3" s="47">
        <f>歳入!Y15</f>
        <v>7558324</v>
      </c>
      <c r="AN3" s="47">
        <f>歳入!Z15</f>
        <v>6976833</v>
      </c>
      <c r="AO3" s="47">
        <f>歳入!AA15</f>
        <v>6814020</v>
      </c>
      <c r="AP3" s="47">
        <f>歳入!AB15</f>
        <v>6521901</v>
      </c>
      <c r="AQ3" s="47">
        <f>歳入!AC15</f>
        <v>6519743</v>
      </c>
      <c r="AR3" s="47">
        <f>歳入!AD15</f>
        <v>6150898</v>
      </c>
      <c r="AS3" s="47">
        <f>歳入!AE15</f>
        <v>5910231</v>
      </c>
      <c r="AT3" s="47">
        <f>歳入!AF15</f>
        <v>6186366</v>
      </c>
    </row>
    <row r="4" spans="13:46" x14ac:dyDescent="0.2">
      <c r="P4" t="s">
        <v>139</v>
      </c>
      <c r="Q4" s="47">
        <f>歳入!B23</f>
        <v>3588292</v>
      </c>
      <c r="R4" s="47">
        <f>歳入!D23</f>
        <v>3028880</v>
      </c>
      <c r="S4" s="47">
        <f>歳入!E23</f>
        <v>4772506</v>
      </c>
      <c r="T4" s="47">
        <f>歳入!F23</f>
        <v>4576680</v>
      </c>
      <c r="U4" s="47">
        <f>歳入!G23</f>
        <v>4350281</v>
      </c>
      <c r="V4" s="47">
        <f>歳入!H23</f>
        <v>3860606</v>
      </c>
      <c r="W4" s="47">
        <f>歳入!I23</f>
        <v>4078016</v>
      </c>
      <c r="X4" s="47">
        <f>歳入!J23</f>
        <v>4290857</v>
      </c>
      <c r="Y4" s="47">
        <f>歳入!K23</f>
        <v>5895916</v>
      </c>
      <c r="Z4" s="47">
        <f>歳入!L23</f>
        <v>6258098</v>
      </c>
      <c r="AA4" s="47">
        <f>歳入!M23</f>
        <v>3394790</v>
      </c>
      <c r="AB4" s="47">
        <f>歳入!N23</f>
        <v>3904723</v>
      </c>
      <c r="AC4" s="47">
        <f>歳入!O23</f>
        <v>4326370</v>
      </c>
      <c r="AD4" s="47">
        <f>歳入!P23</f>
        <v>4571012</v>
      </c>
      <c r="AE4" s="47">
        <f>歳入!Q23</f>
        <v>4010107</v>
      </c>
      <c r="AF4" s="47">
        <f>歳入!R23</f>
        <v>4242762</v>
      </c>
      <c r="AG4" s="47">
        <f>歳入!S23</f>
        <v>4094601</v>
      </c>
      <c r="AH4" s="47">
        <f>歳入!T23</f>
        <v>4071175</v>
      </c>
      <c r="AI4" s="47">
        <f>歳入!U23</f>
        <v>4388603</v>
      </c>
      <c r="AJ4" s="47">
        <f>歳入!V23</f>
        <v>7227338</v>
      </c>
      <c r="AK4" s="47">
        <f>歳入!W23</f>
        <v>6962326</v>
      </c>
      <c r="AL4" s="47">
        <f>歳入!X23</f>
        <v>6338744</v>
      </c>
      <c r="AM4" s="47">
        <f>歳入!Y23</f>
        <v>6016447</v>
      </c>
      <c r="AN4" s="47">
        <f>歳入!Z23</f>
        <v>6883593</v>
      </c>
      <c r="AO4" s="47">
        <f>歳入!AA23</f>
        <v>7511871</v>
      </c>
      <c r="AP4" s="47">
        <f>歳入!AB23</f>
        <v>7849383</v>
      </c>
      <c r="AQ4" s="47">
        <f>歳入!AC23</f>
        <v>8091156</v>
      </c>
      <c r="AR4" s="47">
        <f>歳入!AD23</f>
        <v>7393741</v>
      </c>
      <c r="AS4" s="47">
        <f>歳入!AE23</f>
        <v>7161913</v>
      </c>
      <c r="AT4" s="47">
        <f>歳入!AF23</f>
        <v>7605542</v>
      </c>
    </row>
    <row r="5" spans="13:46" x14ac:dyDescent="0.2">
      <c r="P5" t="s">
        <v>178</v>
      </c>
      <c r="Q5" s="47">
        <f>歳入!B29</f>
        <v>2399276</v>
      </c>
      <c r="R5" s="47">
        <f>歳入!D24</f>
        <v>1100320</v>
      </c>
      <c r="S5" s="47">
        <f>歳入!E24</f>
        <v>1273611</v>
      </c>
      <c r="T5" s="47">
        <f>歳入!F24</f>
        <v>1416674</v>
      </c>
      <c r="U5" s="47">
        <f>歳入!G24</f>
        <v>1220433</v>
      </c>
      <c r="V5" s="47">
        <f>歳入!H24</f>
        <v>1477845</v>
      </c>
      <c r="W5" s="47">
        <f>歳入!I24</f>
        <v>1826244</v>
      </c>
      <c r="X5" s="47">
        <f>歳入!J24</f>
        <v>1685198</v>
      </c>
      <c r="Y5" s="47">
        <f>歳入!K24</f>
        <v>1915514</v>
      </c>
      <c r="Z5" s="47">
        <f>歳入!L24</f>
        <v>1876350</v>
      </c>
      <c r="AA5" s="47">
        <f>歳入!M24</f>
        <v>1839858</v>
      </c>
      <c r="AB5" s="47">
        <f>歳入!N24</f>
        <v>1921925</v>
      </c>
      <c r="AC5" s="47">
        <f>歳入!O24</f>
        <v>2001248</v>
      </c>
      <c r="AD5" s="47">
        <f>歳入!P24</f>
        <v>2191423</v>
      </c>
      <c r="AE5" s="47">
        <f>歳入!Q24</f>
        <v>2058299</v>
      </c>
      <c r="AF5" s="47">
        <f>歳入!R24</f>
        <v>2087094</v>
      </c>
      <c r="AG5" s="47">
        <f>歳入!S24</f>
        <v>2176877</v>
      </c>
      <c r="AH5" s="47">
        <f>歳入!T24</f>
        <v>2492221</v>
      </c>
      <c r="AI5" s="47">
        <f>歳入!U24</f>
        <v>2774982</v>
      </c>
      <c r="AJ5" s="47">
        <f>歳入!V24</f>
        <v>3139682</v>
      </c>
      <c r="AK5" s="47">
        <f>歳入!W24</f>
        <v>3394125</v>
      </c>
      <c r="AL5" s="47">
        <f>歳入!X24</f>
        <v>3702125</v>
      </c>
      <c r="AM5" s="47">
        <f>歳入!Y24</f>
        <v>3316337</v>
      </c>
      <c r="AN5" s="47">
        <f>歳入!Z24</f>
        <v>3276706</v>
      </c>
      <c r="AO5" s="47">
        <f>歳入!AA24</f>
        <v>3413784</v>
      </c>
      <c r="AP5" s="47">
        <f>歳入!AB24</f>
        <v>3374238</v>
      </c>
      <c r="AQ5" s="47">
        <f>歳入!AC24</f>
        <v>4173487</v>
      </c>
      <c r="AR5" s="47">
        <f>歳入!AD24</f>
        <v>3733565</v>
      </c>
      <c r="AS5" s="47">
        <f>歳入!AE24</f>
        <v>4123063</v>
      </c>
      <c r="AT5" s="47">
        <f>歳入!AF24</f>
        <v>4732975</v>
      </c>
    </row>
    <row r="6" spans="13:46" x14ac:dyDescent="0.2">
      <c r="P6" t="s">
        <v>140</v>
      </c>
      <c r="Q6" s="47">
        <f>歳入!B30</f>
        <v>3163359</v>
      </c>
      <c r="R6" s="47">
        <f>歳入!D30</f>
        <v>4150474</v>
      </c>
      <c r="S6" s="47">
        <f>歳入!E30</f>
        <v>4835387</v>
      </c>
      <c r="T6" s="47">
        <f>歳入!F30</f>
        <v>4954080</v>
      </c>
      <c r="U6" s="47">
        <f>歳入!G30</f>
        <v>5249600</v>
      </c>
      <c r="V6" s="47">
        <f>歳入!H30</f>
        <v>4777700</v>
      </c>
      <c r="W6" s="47">
        <f>歳入!I30</f>
        <v>6768700</v>
      </c>
      <c r="X6" s="47">
        <f>歳入!J30</f>
        <v>6607200</v>
      </c>
      <c r="Y6" s="47">
        <f>歳入!K30</f>
        <v>7155100</v>
      </c>
      <c r="Z6" s="47">
        <f>歳入!L30</f>
        <v>4804200</v>
      </c>
      <c r="AA6" s="47">
        <f>歳入!M30</f>
        <v>3937800</v>
      </c>
      <c r="AB6" s="47">
        <f>歳入!N30</f>
        <v>4439400</v>
      </c>
      <c r="AC6" s="47">
        <f>歳入!O30</f>
        <v>6103785</v>
      </c>
      <c r="AD6" s="47">
        <f>歳入!P30</f>
        <v>7094724</v>
      </c>
      <c r="AE6" s="47">
        <f>歳入!Q30</f>
        <v>5178700</v>
      </c>
      <c r="AF6" s="47">
        <f>歳入!R30</f>
        <v>4280500</v>
      </c>
      <c r="AG6" s="47">
        <f>歳入!S30</f>
        <v>3381100</v>
      </c>
      <c r="AH6" s="47">
        <f>歳入!T30</f>
        <v>2925900</v>
      </c>
      <c r="AI6" s="47">
        <f>歳入!U30</f>
        <v>2819000</v>
      </c>
      <c r="AJ6" s="47">
        <f>歳入!V30</f>
        <v>3409200</v>
      </c>
      <c r="AK6" s="47">
        <f>歳入!W30</f>
        <v>2920400</v>
      </c>
      <c r="AL6" s="47">
        <f>歳入!X30</f>
        <v>3256356</v>
      </c>
      <c r="AM6" s="47">
        <f>歳入!Y30</f>
        <v>2187791</v>
      </c>
      <c r="AN6" s="47">
        <f>歳入!Z30</f>
        <v>4221800</v>
      </c>
      <c r="AO6" s="47">
        <f>歳入!AA30</f>
        <v>4059200</v>
      </c>
      <c r="AP6" s="47">
        <f>歳入!AB30</f>
        <v>3517400</v>
      </c>
      <c r="AQ6" s="47">
        <f>歳入!AC30</f>
        <v>3074200</v>
      </c>
      <c r="AR6" s="47">
        <f>歳入!AD30</f>
        <v>4326600</v>
      </c>
      <c r="AS6" s="47">
        <f>歳入!AE30</f>
        <v>4260314</v>
      </c>
      <c r="AT6" s="47">
        <f>歳入!AF30</f>
        <v>4111532</v>
      </c>
    </row>
    <row r="7" spans="13:46" x14ac:dyDescent="0.2">
      <c r="P7" s="72" t="str">
        <f>歳入!A33</f>
        <v>　 歳 入 合 計</v>
      </c>
      <c r="Q7" s="47">
        <f>歳入!B33</f>
        <v>40331159</v>
      </c>
      <c r="R7" s="47">
        <f>歳入!D33</f>
        <v>45295461</v>
      </c>
      <c r="S7" s="47">
        <f>歳入!E33</f>
        <v>50568864</v>
      </c>
      <c r="T7" s="47">
        <f>歳入!F33</f>
        <v>52183375</v>
      </c>
      <c r="U7" s="47">
        <f>歳入!G33</f>
        <v>51164222</v>
      </c>
      <c r="V7" s="47">
        <f>歳入!H33</f>
        <v>52254142</v>
      </c>
      <c r="W7" s="47">
        <f>歳入!I33</f>
        <v>54458856</v>
      </c>
      <c r="X7" s="47">
        <f>歳入!J33</f>
        <v>54756329</v>
      </c>
      <c r="Y7" s="47">
        <f>歳入!K33</f>
        <v>57588360</v>
      </c>
      <c r="Z7" s="47">
        <f>歳入!L33</f>
        <v>57280417</v>
      </c>
      <c r="AA7" s="47">
        <f>歳入!M33</f>
        <v>52215280</v>
      </c>
      <c r="AB7" s="47">
        <f>歳入!N33</f>
        <v>52739967</v>
      </c>
      <c r="AC7" s="47">
        <f>歳入!O33</f>
        <v>53163719</v>
      </c>
      <c r="AD7" s="47">
        <f>歳入!P33</f>
        <v>54761057</v>
      </c>
      <c r="AE7" s="47">
        <f>歳入!Q33</f>
        <v>49845479</v>
      </c>
      <c r="AF7" s="47">
        <f>歳入!R33</f>
        <v>48678685</v>
      </c>
      <c r="AG7" s="47">
        <f>歳入!S33</f>
        <v>49925264</v>
      </c>
      <c r="AH7" s="47">
        <f>歳入!T33</f>
        <v>48226983</v>
      </c>
      <c r="AI7" s="47">
        <f>歳入!U33</f>
        <v>49435330</v>
      </c>
      <c r="AJ7" s="47">
        <f>歳入!V33</f>
        <v>51244056</v>
      </c>
      <c r="AK7" s="47">
        <f>歳入!W33</f>
        <v>51227363</v>
      </c>
      <c r="AL7" s="47">
        <f>歳入!X33</f>
        <v>50907987</v>
      </c>
      <c r="AM7" s="47">
        <f>歳入!Y33</f>
        <v>49265973</v>
      </c>
      <c r="AN7" s="47">
        <f>歳入!Z33</f>
        <v>50567724</v>
      </c>
      <c r="AO7" s="47">
        <f>歳入!AA33</f>
        <v>51886703</v>
      </c>
      <c r="AP7" s="47">
        <f>歳入!AB33</f>
        <v>53230674</v>
      </c>
      <c r="AQ7" s="47">
        <f>歳入!AC33</f>
        <v>52981903</v>
      </c>
      <c r="AR7" s="47">
        <f>歳入!AD33</f>
        <v>53740567</v>
      </c>
      <c r="AS7" s="47">
        <f>歳入!AE33</f>
        <v>54405315</v>
      </c>
      <c r="AT7" s="47">
        <f>歳入!AF33</f>
        <v>55079264</v>
      </c>
    </row>
    <row r="38" spans="13:46" x14ac:dyDescent="0.2">
      <c r="M38" s="34" t="str">
        <f>財政指標!$L$1</f>
        <v>足利市</v>
      </c>
    </row>
    <row r="39" spans="13:46" x14ac:dyDescent="0.2">
      <c r="Q39" t="str">
        <f>税!B3</f>
        <v>８９（元）</v>
      </c>
      <c r="R39" t="str">
        <f>税!D3</f>
        <v>９１（H3）</v>
      </c>
      <c r="S39" t="str">
        <f>税!E3</f>
        <v>９２（H4）</v>
      </c>
      <c r="T39" t="str">
        <f>税!F3</f>
        <v>９３（H5）</v>
      </c>
      <c r="U39" t="str">
        <f>税!G3</f>
        <v>９４（H6）</v>
      </c>
      <c r="V39" t="str">
        <f>税!H3</f>
        <v>９５（H7）</v>
      </c>
      <c r="W39" t="str">
        <f>税!I3</f>
        <v>９６（H8）</v>
      </c>
      <c r="X39" t="str">
        <f>税!J3</f>
        <v>９７（H9）</v>
      </c>
      <c r="Y39" t="str">
        <f>税!K3</f>
        <v>９８(H10)</v>
      </c>
      <c r="Z39" t="str">
        <f>税!L3</f>
        <v>９９(H11)</v>
      </c>
      <c r="AA39" t="str">
        <f>税!M3</f>
        <v>００(H12)</v>
      </c>
      <c r="AB39" t="str">
        <f>税!N3</f>
        <v>０１(H13)</v>
      </c>
      <c r="AC39" t="str">
        <f>税!O3</f>
        <v>０２(H14)</v>
      </c>
      <c r="AD39" t="str">
        <f>税!P3</f>
        <v>０３(H15)</v>
      </c>
      <c r="AE39" t="str">
        <f>税!Q3</f>
        <v>０４(H16)</v>
      </c>
      <c r="AF39" t="str">
        <f>税!R3</f>
        <v>０５(H17)</v>
      </c>
      <c r="AG39" t="str">
        <f>税!S3</f>
        <v>０６(H18)</v>
      </c>
      <c r="AH39" t="str">
        <f>税!T3</f>
        <v>０７(H19)</v>
      </c>
      <c r="AI39" t="str">
        <f>税!U3</f>
        <v>０８(H20)</v>
      </c>
      <c r="AJ39" t="str">
        <f>税!V3</f>
        <v>０９(H21)</v>
      </c>
      <c r="AK39" t="str">
        <f>税!W3</f>
        <v>１０(H22)</v>
      </c>
      <c r="AL39" t="str">
        <f>税!X3</f>
        <v>１１(H23)</v>
      </c>
      <c r="AM39" t="str">
        <f>税!Y3</f>
        <v>１２(H24)</v>
      </c>
      <c r="AN39" t="str">
        <f>税!Z3</f>
        <v>１３(H25)</v>
      </c>
      <c r="AO39" t="str">
        <f>税!AA3</f>
        <v>１４(H26)</v>
      </c>
      <c r="AP39" t="str">
        <f>税!AB3</f>
        <v>１５(H27)</v>
      </c>
      <c r="AQ39" t="str">
        <f>税!AC3</f>
        <v>１６(H28)</v>
      </c>
      <c r="AR39" t="str">
        <f>税!AD3</f>
        <v>１７(H29)</v>
      </c>
      <c r="AS39" t="str">
        <f>税!AE3</f>
        <v>１８(H30)</v>
      </c>
      <c r="AT39" t="str">
        <f>税!AF3</f>
        <v>１９(R１)</v>
      </c>
    </row>
    <row r="40" spans="13:46" x14ac:dyDescent="0.2">
      <c r="P40" t="s">
        <v>142</v>
      </c>
      <c r="Q40">
        <f>税!B4</f>
        <v>9269644</v>
      </c>
      <c r="R40" s="47">
        <f>税!D4</f>
        <v>10072044</v>
      </c>
      <c r="S40" s="47">
        <f>税!E4</f>
        <v>10345101</v>
      </c>
      <c r="T40" s="47">
        <f>税!F4</f>
        <v>10008704</v>
      </c>
      <c r="U40" s="47">
        <f>税!G4</f>
        <v>8648806</v>
      </c>
      <c r="V40" s="47">
        <f>税!H4</f>
        <v>8815196</v>
      </c>
      <c r="W40" s="47">
        <f>税!I4</f>
        <v>8742814</v>
      </c>
      <c r="X40" s="47">
        <f>税!J4</f>
        <v>9319355</v>
      </c>
      <c r="Y40" s="47">
        <f>税!K4</f>
        <v>8222576</v>
      </c>
      <c r="Z40" s="47">
        <f>税!L4</f>
        <v>7864758</v>
      </c>
      <c r="AA40" s="47">
        <f>税!M4</f>
        <v>7641496</v>
      </c>
      <c r="AB40" s="47">
        <f>税!N4</f>
        <v>7387042</v>
      </c>
      <c r="AC40" s="47">
        <f>税!O4</f>
        <v>7191525</v>
      </c>
      <c r="AD40" s="47">
        <f>税!P4</f>
        <v>6828983</v>
      </c>
      <c r="AE40" s="47">
        <f>税!Q4</f>
        <v>6838907</v>
      </c>
      <c r="AF40" s="47">
        <f>税!R4</f>
        <v>7361583</v>
      </c>
      <c r="AG40" s="47">
        <f>税!S4</f>
        <v>7963356</v>
      </c>
      <c r="AH40" s="47">
        <f>税!T4</f>
        <v>9413470</v>
      </c>
      <c r="AI40" s="47">
        <f>税!U4</f>
        <v>9155373</v>
      </c>
      <c r="AJ40" s="47">
        <f>税!V4</f>
        <v>8513168</v>
      </c>
      <c r="AK40" s="47">
        <f>税!W4</f>
        <v>8001126</v>
      </c>
      <c r="AL40" s="47">
        <f>税!X4</f>
        <v>7906099</v>
      </c>
      <c r="AM40" s="47">
        <f>税!Y4</f>
        <v>8253957</v>
      </c>
      <c r="AN40" s="47">
        <f>税!Z4</f>
        <v>8100808</v>
      </c>
      <c r="AO40" s="47">
        <f>税!AA4</f>
        <v>8445798</v>
      </c>
      <c r="AP40" s="47">
        <f>税!AB4</f>
        <v>8392533</v>
      </c>
      <c r="AQ40" s="47">
        <f>税!AC4</f>
        <v>8419796</v>
      </c>
      <c r="AR40" s="47">
        <f>税!AD4</f>
        <v>8662282</v>
      </c>
      <c r="AS40" s="47">
        <f>税!AE4</f>
        <v>8754989</v>
      </c>
      <c r="AT40" s="47">
        <f>税!AF4</f>
        <v>8708818</v>
      </c>
    </row>
    <row r="41" spans="13:46" x14ac:dyDescent="0.2">
      <c r="P41" t="s">
        <v>143</v>
      </c>
      <c r="Q41">
        <f>税!B9</f>
        <v>7095445</v>
      </c>
      <c r="R41" s="47">
        <f>税!D9</f>
        <v>8077974</v>
      </c>
      <c r="S41" s="47">
        <f>税!E9</f>
        <v>8571130</v>
      </c>
      <c r="T41" s="47">
        <f>税!F9</f>
        <v>9106245</v>
      </c>
      <c r="U41" s="47">
        <f>税!G9</f>
        <v>9542011</v>
      </c>
      <c r="V41" s="47">
        <f>税!H9</f>
        <v>9949140</v>
      </c>
      <c r="W41" s="47">
        <f>税!I9</f>
        <v>10149224</v>
      </c>
      <c r="X41" s="47">
        <f>税!J9</f>
        <v>10131761</v>
      </c>
      <c r="Y41" s="47">
        <f>税!K9</f>
        <v>10353013</v>
      </c>
      <c r="Z41" s="47">
        <f>税!L9</f>
        <v>10674984</v>
      </c>
      <c r="AA41" s="47">
        <f>税!M9</f>
        <v>10212694</v>
      </c>
      <c r="AB41" s="47">
        <f>税!N9</f>
        <v>10395671</v>
      </c>
      <c r="AC41" s="47">
        <f>税!O9</f>
        <v>10373279</v>
      </c>
      <c r="AD41" s="47">
        <f>税!P9</f>
        <v>9790581</v>
      </c>
      <c r="AE41" s="47">
        <f>税!Q9</f>
        <v>9519593</v>
      </c>
      <c r="AF41" s="47">
        <f>税!R9</f>
        <v>9570125</v>
      </c>
      <c r="AG41" s="47">
        <f>税!S9</f>
        <v>9106015</v>
      </c>
      <c r="AH41" s="47">
        <f>税!T9</f>
        <v>9188810</v>
      </c>
      <c r="AI41" s="47">
        <f>税!U9</f>
        <v>9378519</v>
      </c>
      <c r="AJ41" s="47">
        <f>税!V9</f>
        <v>9118060</v>
      </c>
      <c r="AK41" s="47">
        <f>税!W9</f>
        <v>9033065</v>
      </c>
      <c r="AL41" s="47">
        <f>税!X9</f>
        <v>8968729</v>
      </c>
      <c r="AM41" s="47">
        <f>税!Y9</f>
        <v>8387887</v>
      </c>
      <c r="AN41" s="47">
        <f>税!Z9</f>
        <v>8412382</v>
      </c>
      <c r="AO41" s="47">
        <f>税!AA9</f>
        <v>8440632</v>
      </c>
      <c r="AP41" s="47">
        <f>税!AB9</f>
        <v>8292244</v>
      </c>
      <c r="AQ41" s="47">
        <f>税!AC9</f>
        <v>8311904</v>
      </c>
      <c r="AR41" s="47">
        <f>税!AD9</f>
        <v>8523579</v>
      </c>
      <c r="AS41" s="47">
        <f>税!AE9</f>
        <v>8331924</v>
      </c>
      <c r="AT41" s="47">
        <f>税!AF9</f>
        <v>8572093</v>
      </c>
    </row>
    <row r="42" spans="13:46" x14ac:dyDescent="0.2">
      <c r="P42" t="s">
        <v>144</v>
      </c>
      <c r="Q42">
        <f>税!B12</f>
        <v>727231</v>
      </c>
      <c r="R42" s="47">
        <f>税!D12</f>
        <v>830083</v>
      </c>
      <c r="S42" s="47">
        <f>税!E12</f>
        <v>836772</v>
      </c>
      <c r="T42" s="47">
        <f>税!F12</f>
        <v>845375</v>
      </c>
      <c r="U42" s="47">
        <f>税!G12</f>
        <v>834038</v>
      </c>
      <c r="V42" s="47">
        <f>税!H12</f>
        <v>842220</v>
      </c>
      <c r="W42" s="47">
        <f>税!I12</f>
        <v>833718</v>
      </c>
      <c r="X42" s="47">
        <f>税!J12</f>
        <v>986058</v>
      </c>
      <c r="Y42" s="47">
        <f>税!K12</f>
        <v>994929</v>
      </c>
      <c r="Z42" s="47">
        <f>税!L12</f>
        <v>1048881</v>
      </c>
      <c r="AA42" s="47">
        <f>税!M12</f>
        <v>1041518</v>
      </c>
      <c r="AB42" s="47">
        <f>税!N12</f>
        <v>1016105</v>
      </c>
      <c r="AC42" s="47">
        <f>税!O12</f>
        <v>987555</v>
      </c>
      <c r="AD42" s="47">
        <f>税!P12</f>
        <v>1010092</v>
      </c>
      <c r="AE42" s="47">
        <f>税!Q12</f>
        <v>1023978</v>
      </c>
      <c r="AF42" s="47">
        <f>税!R12</f>
        <v>982461</v>
      </c>
      <c r="AG42" s="47">
        <f>税!S12</f>
        <v>1000602</v>
      </c>
      <c r="AH42" s="47">
        <f>税!T12</f>
        <v>989133</v>
      </c>
      <c r="AI42" s="47">
        <f>税!U12</f>
        <v>933815</v>
      </c>
      <c r="AJ42" s="47">
        <f>税!V12</f>
        <v>880250</v>
      </c>
      <c r="AK42" s="47">
        <f>税!W12</f>
        <v>892439</v>
      </c>
      <c r="AL42" s="47">
        <f>税!X12</f>
        <v>1010873</v>
      </c>
      <c r="AM42" s="47">
        <f>税!Y12</f>
        <v>983096</v>
      </c>
      <c r="AN42" s="47">
        <f>税!Z12</f>
        <v>1097084</v>
      </c>
      <c r="AO42" s="47">
        <f>税!AA12</f>
        <v>1053594</v>
      </c>
      <c r="AP42" s="47">
        <f>税!AB12</f>
        <v>1048552</v>
      </c>
      <c r="AQ42" s="47">
        <f>税!AC12</f>
        <v>1012630</v>
      </c>
      <c r="AR42" s="47">
        <f>税!AD12</f>
        <v>954444</v>
      </c>
      <c r="AS42" s="47">
        <f>税!AE12</f>
        <v>924837</v>
      </c>
      <c r="AT42" s="47">
        <f>税!AF12</f>
        <v>938956</v>
      </c>
    </row>
    <row r="43" spans="13:46" x14ac:dyDescent="0.2">
      <c r="P43" t="s">
        <v>141</v>
      </c>
      <c r="Q43">
        <f>税!B22</f>
        <v>18944171</v>
      </c>
      <c r="R43" s="47">
        <f>税!D22</f>
        <v>20805789</v>
      </c>
      <c r="S43" s="47">
        <f>税!E22</f>
        <v>21642547</v>
      </c>
      <c r="T43" s="47">
        <f>税!F22</f>
        <v>21911987</v>
      </c>
      <c r="U43" s="47">
        <f>税!G22</f>
        <v>21009740</v>
      </c>
      <c r="V43" s="47">
        <f>税!H22</f>
        <v>21693934</v>
      </c>
      <c r="W43" s="47">
        <f>税!I22</f>
        <v>21864325</v>
      </c>
      <c r="X43" s="47">
        <f>税!J22</f>
        <v>22503894</v>
      </c>
      <c r="Y43" s="47">
        <f>税!K22</f>
        <v>21668341</v>
      </c>
      <c r="Z43" s="47">
        <f>税!L22</f>
        <v>21705852</v>
      </c>
      <c r="AA43" s="47">
        <f>税!M22</f>
        <v>20917070</v>
      </c>
      <c r="AB43" s="47">
        <f>税!N22</f>
        <v>20864035</v>
      </c>
      <c r="AC43" s="47">
        <f>税!O22</f>
        <v>20585217</v>
      </c>
      <c r="AD43" s="47">
        <f>税!P22</f>
        <v>19549233</v>
      </c>
      <c r="AE43" s="47">
        <f>税!Q22</f>
        <v>19253976</v>
      </c>
      <c r="AF43" s="47">
        <f>税!R22</f>
        <v>19775737</v>
      </c>
      <c r="AG43" s="47">
        <f>税!S22</f>
        <v>19841749</v>
      </c>
      <c r="AH43" s="47">
        <f>税!T22</f>
        <v>21367109</v>
      </c>
      <c r="AI43" s="47">
        <f>税!U22</f>
        <v>21259393</v>
      </c>
      <c r="AJ43" s="47">
        <f>税!V22</f>
        <v>20272583</v>
      </c>
      <c r="AK43" s="47">
        <f>税!W22</f>
        <v>19686632</v>
      </c>
      <c r="AL43" s="47">
        <f>税!X22</f>
        <v>19649938</v>
      </c>
      <c r="AM43" s="47">
        <f>税!Y22</f>
        <v>19299329</v>
      </c>
      <c r="AN43" s="47">
        <f>税!Z22</f>
        <v>19294281</v>
      </c>
      <c r="AO43" s="47">
        <f>税!AA22</f>
        <v>19623488</v>
      </c>
      <c r="AP43" s="47">
        <f>税!AB22</f>
        <v>19393461</v>
      </c>
      <c r="AQ43" s="47">
        <f>税!AC22</f>
        <v>19450887</v>
      </c>
      <c r="AR43" s="47">
        <f>税!AD22</f>
        <v>19875253</v>
      </c>
      <c r="AS43" s="47">
        <f>税!AE22</f>
        <v>19728213</v>
      </c>
      <c r="AT43" s="47">
        <f>税!AF22</f>
        <v>19952527</v>
      </c>
    </row>
    <row r="75" spans="13:46" x14ac:dyDescent="0.2">
      <c r="M75" s="34" t="str">
        <f>財政指標!$L$1</f>
        <v>足利市</v>
      </c>
      <c r="P75">
        <f>'歳出（性質別）'!A3</f>
        <v>0</v>
      </c>
      <c r="Q75" t="str">
        <f>'歳出（性質別）'!B3</f>
        <v>８９（元）</v>
      </c>
      <c r="R75" t="str">
        <f>'歳出（性質別）'!D3</f>
        <v>９１（H3）</v>
      </c>
      <c r="S75" t="str">
        <f>'歳出（性質別）'!E3</f>
        <v>９２（H4）</v>
      </c>
      <c r="T75" t="str">
        <f>'歳出（性質別）'!F3</f>
        <v>９３（H5）</v>
      </c>
      <c r="U75" t="str">
        <f>'歳出（性質別）'!G3</f>
        <v>９４（H6）</v>
      </c>
      <c r="V75" t="str">
        <f>'歳出（性質別）'!H3</f>
        <v>９５（H7）</v>
      </c>
      <c r="W75" t="str">
        <f>'歳出（性質別）'!I3</f>
        <v>９６（H8）</v>
      </c>
      <c r="X75" t="str">
        <f>'歳出（性質別）'!J3</f>
        <v>９７(H9）</v>
      </c>
      <c r="Y75" t="str">
        <f>'歳出（性質別）'!K3</f>
        <v>９８(H10）</v>
      </c>
      <c r="Z75" t="str">
        <f>'歳出（性質別）'!L3</f>
        <v>９９(H11)</v>
      </c>
      <c r="AA75" t="str">
        <f>'歳出（性質別）'!M3</f>
        <v>００(H12)</v>
      </c>
      <c r="AB75" t="str">
        <f>'歳出（性質別）'!N3</f>
        <v>０１(H13)</v>
      </c>
      <c r="AC75" t="str">
        <f>'歳出（性質別）'!O3</f>
        <v>０２(H14)</v>
      </c>
      <c r="AD75" t="str">
        <f>'歳出（性質別）'!P3</f>
        <v>０３(H15)</v>
      </c>
      <c r="AE75" t="str">
        <f>'歳出（性質別）'!Q3</f>
        <v>０４(H16)</v>
      </c>
      <c r="AF75" t="str">
        <f>'歳出（性質別）'!R3</f>
        <v>０５(H17)</v>
      </c>
      <c r="AG75" t="str">
        <f>'歳出（性質別）'!S3</f>
        <v>０６(H18)</v>
      </c>
      <c r="AH75" t="str">
        <f>'歳出（性質別）'!T3</f>
        <v>０７(H19)</v>
      </c>
      <c r="AI75" t="str">
        <f>'歳出（性質別）'!U3</f>
        <v>０８(H20)</v>
      </c>
      <c r="AJ75" t="str">
        <f>'歳出（性質別）'!V3</f>
        <v>０９(H21)</v>
      </c>
      <c r="AK75" t="str">
        <f>'歳出（性質別）'!W3</f>
        <v>１０(H22)</v>
      </c>
      <c r="AL75" t="str">
        <f>'歳出（性質別）'!X3</f>
        <v>１１(H23)</v>
      </c>
      <c r="AM75" t="str">
        <f>'歳出（性質別）'!Y3</f>
        <v>１２(H24)</v>
      </c>
      <c r="AN75" t="str">
        <f>'歳出（性質別）'!Z3</f>
        <v>１３(H25)</v>
      </c>
      <c r="AO75" t="str">
        <f>'歳出（性質別）'!AA3</f>
        <v>１４(H26)</v>
      </c>
      <c r="AP75" t="str">
        <f>'歳出（性質別）'!AB3</f>
        <v>１５(H27)</v>
      </c>
      <c r="AQ75" t="str">
        <f>'歳出（性質別）'!AC3</f>
        <v>１６(H28)</v>
      </c>
      <c r="AR75" t="str">
        <f>'歳出（性質別）'!AD3</f>
        <v>１７(H29)</v>
      </c>
      <c r="AS75" t="str">
        <f>'歳出（性質別）'!AE3</f>
        <v>１８(H30)</v>
      </c>
      <c r="AT75" t="str">
        <f>'歳出（性質別）'!AF3</f>
        <v>１９(R１)</v>
      </c>
    </row>
    <row r="76" spans="13:46" x14ac:dyDescent="0.2">
      <c r="P76" t="s">
        <v>147</v>
      </c>
      <c r="Q76">
        <f>'歳出（性質別）'!B4</f>
        <v>8326930</v>
      </c>
      <c r="R76" s="47">
        <f>'歳出（性質別）'!D4</f>
        <v>9706138</v>
      </c>
      <c r="S76" s="47">
        <f>'歳出（性質別）'!E4</f>
        <v>10220840</v>
      </c>
      <c r="T76" s="47">
        <f>'歳出（性質別）'!F4</f>
        <v>10004874</v>
      </c>
      <c r="U76" s="47">
        <f>'歳出（性質別）'!G4</f>
        <v>10465202</v>
      </c>
      <c r="V76" s="47">
        <f>'歳出（性質別）'!H4</f>
        <v>10722637</v>
      </c>
      <c r="W76" s="47">
        <f>'歳出（性質別）'!I4</f>
        <v>10771439</v>
      </c>
      <c r="X76" s="47">
        <f>'歳出（性質別）'!J4</f>
        <v>11120231</v>
      </c>
      <c r="Y76" s="47">
        <f>'歳出（性質別）'!K4</f>
        <v>11375671</v>
      </c>
      <c r="Z76" s="47">
        <f>'歳出（性質別）'!L4</f>
        <v>11193450</v>
      </c>
      <c r="AA76" s="47">
        <f>'歳出（性質別）'!M4</f>
        <v>10934009</v>
      </c>
      <c r="AB76" s="47">
        <f>'歳出（性質別）'!N4</f>
        <v>10797883</v>
      </c>
      <c r="AC76" s="47">
        <f>'歳出（性質別）'!O4</f>
        <v>10210652</v>
      </c>
      <c r="AD76" s="47">
        <f>'歳出（性質別）'!P4</f>
        <v>10435566</v>
      </c>
      <c r="AE76" s="47">
        <f>'歳出（性質別）'!Q4</f>
        <v>9979489</v>
      </c>
      <c r="AF76" s="47">
        <f>'歳出（性質別）'!R4</f>
        <v>9608159</v>
      </c>
      <c r="AG76" s="47">
        <f>'歳出（性質別）'!S4</f>
        <v>9601067</v>
      </c>
      <c r="AH76" s="47">
        <f>'歳出（性質別）'!T4</f>
        <v>9475740</v>
      </c>
      <c r="AI76" s="47">
        <f>'歳出（性質別）'!U4</f>
        <v>9150040</v>
      </c>
      <c r="AJ76" s="47">
        <f>'歳出（性質別）'!V4</f>
        <v>9425342</v>
      </c>
      <c r="AK76" s="47">
        <f>'歳出（性質別）'!W4</f>
        <v>9169794</v>
      </c>
      <c r="AL76" s="47">
        <f>'歳出（性質別）'!X4</f>
        <v>8668841</v>
      </c>
      <c r="AM76" s="47">
        <f>'歳出（性質別）'!Y4</f>
        <v>8534253</v>
      </c>
      <c r="AN76" s="47">
        <f>'歳出（性質別）'!Z4</f>
        <v>8544518</v>
      </c>
      <c r="AO76" s="47">
        <f>'歳出（性質別）'!AA4</f>
        <v>8565571</v>
      </c>
      <c r="AP76" s="47">
        <f>'歳出（性質別）'!AB4</f>
        <v>8718170</v>
      </c>
      <c r="AQ76" s="47">
        <f>'歳出（性質別）'!AC4</f>
        <v>8376390</v>
      </c>
      <c r="AR76" s="47">
        <f>'歳出（性質別）'!AD4</f>
        <v>8189619</v>
      </c>
      <c r="AS76" s="47">
        <f>'歳出（性質別）'!AE4</f>
        <v>7963460</v>
      </c>
      <c r="AT76" s="47">
        <f>'歳出（性質別）'!AF4</f>
        <v>8441450</v>
      </c>
    </row>
    <row r="77" spans="13:46" x14ac:dyDescent="0.2">
      <c r="P77" t="s">
        <v>148</v>
      </c>
      <c r="Q77">
        <f>'歳出（性質別）'!B6</f>
        <v>2873779</v>
      </c>
      <c r="R77" s="47">
        <f>'歳出（性質別）'!D6</f>
        <v>3185822</v>
      </c>
      <c r="S77" s="47">
        <f>'歳出（性質別）'!E6</f>
        <v>3575550</v>
      </c>
      <c r="T77" s="47">
        <f>'歳出（性質別）'!F6</f>
        <v>3650078</v>
      </c>
      <c r="U77" s="47">
        <f>'歳出（性質別）'!G6</f>
        <v>3882446</v>
      </c>
      <c r="V77" s="47">
        <f>'歳出（性質別）'!H6</f>
        <v>4301294</v>
      </c>
      <c r="W77" s="47">
        <f>'歳出（性質別）'!I6</f>
        <v>4765090</v>
      </c>
      <c r="X77" s="47">
        <f>'歳出（性質別）'!J6</f>
        <v>5333502</v>
      </c>
      <c r="Y77" s="47">
        <f>'歳出（性質別）'!K6</f>
        <v>6212236</v>
      </c>
      <c r="Z77" s="47">
        <f>'歳出（性質別）'!L6</f>
        <v>6721071</v>
      </c>
      <c r="AA77" s="47">
        <f>'歳出（性質別）'!M6</f>
        <v>5061498</v>
      </c>
      <c r="AB77" s="47">
        <f>'歳出（性質別）'!N6</f>
        <v>5497559</v>
      </c>
      <c r="AC77" s="47">
        <f>'歳出（性質別）'!O6</f>
        <v>6164839</v>
      </c>
      <c r="AD77" s="47">
        <f>'歳出（性質別）'!P6</f>
        <v>6716050</v>
      </c>
      <c r="AE77" s="47">
        <f>'歳出（性質別）'!Q6</f>
        <v>7088699</v>
      </c>
      <c r="AF77" s="47">
        <f>'歳出（性質別）'!R6</f>
        <v>7139617</v>
      </c>
      <c r="AG77" s="47">
        <f>'歳出（性質別）'!S6</f>
        <v>7433599</v>
      </c>
      <c r="AH77" s="47">
        <f>'歳出（性質別）'!T6</f>
        <v>7770119</v>
      </c>
      <c r="AI77" s="47">
        <f>'歳出（性質別）'!U6</f>
        <v>8070376</v>
      </c>
      <c r="AJ77" s="47">
        <f>'歳出（性質別）'!V6</f>
        <v>8495638</v>
      </c>
      <c r="AK77" s="47">
        <f>'歳出（性質別）'!W6</f>
        <v>10632120</v>
      </c>
      <c r="AL77" s="47">
        <f>'歳出（性質別）'!X6</f>
        <v>10929169</v>
      </c>
      <c r="AM77" s="47">
        <f>'歳出（性質別）'!Y6</f>
        <v>11048353</v>
      </c>
      <c r="AN77" s="47">
        <f>'歳出（性質別）'!Z6</f>
        <v>11121937</v>
      </c>
      <c r="AO77" s="47">
        <f>'歳出（性質別）'!AA6</f>
        <v>11849303</v>
      </c>
      <c r="AP77" s="47">
        <f>'歳出（性質別）'!AB6</f>
        <v>12185020</v>
      </c>
      <c r="AQ77" s="47">
        <f>'歳出（性質別）'!AC6</f>
        <v>13157412</v>
      </c>
      <c r="AR77" s="47">
        <f>'歳出（性質別）'!AD6</f>
        <v>12904149</v>
      </c>
      <c r="AS77" s="47">
        <f>'歳出（性質別）'!AE6</f>
        <v>12931838</v>
      </c>
      <c r="AT77" s="47">
        <f>'歳出（性質別）'!AF6</f>
        <v>13680686</v>
      </c>
    </row>
    <row r="78" spans="13:46" x14ac:dyDescent="0.2">
      <c r="P78" t="s">
        <v>149</v>
      </c>
      <c r="Q78">
        <f>'歳出（性質別）'!B7</f>
        <v>4093838</v>
      </c>
      <c r="R78" s="47">
        <f>'歳出（性質別）'!D7</f>
        <v>4592654</v>
      </c>
      <c r="S78" s="47">
        <f>'歳出（性質別）'!E7</f>
        <v>4814166</v>
      </c>
      <c r="T78" s="47">
        <f>'歳出（性質別）'!F7</f>
        <v>5010305</v>
      </c>
      <c r="U78" s="47">
        <f>'歳出（性質別）'!G7</f>
        <v>5222012</v>
      </c>
      <c r="V78" s="47">
        <f>'歳出（性質別）'!H7</f>
        <v>5531554</v>
      </c>
      <c r="W78" s="47">
        <f>'歳出（性質別）'!I7</f>
        <v>5841377</v>
      </c>
      <c r="X78" s="47">
        <f>'歳出（性質別）'!J7</f>
        <v>6100710</v>
      </c>
      <c r="Y78" s="47">
        <f>'歳出（性質別）'!K7</f>
        <v>6100115</v>
      </c>
      <c r="Z78" s="47">
        <f>'歳出（性質別）'!L7</f>
        <v>6357545</v>
      </c>
      <c r="AA78" s="47">
        <f>'歳出（性質別）'!M7</f>
        <v>6606448</v>
      </c>
      <c r="AB78" s="47">
        <f>'歳出（性質別）'!N7</f>
        <v>6392820</v>
      </c>
      <c r="AC78" s="47">
        <f>'歳出（性質別）'!O7</f>
        <v>6610482</v>
      </c>
      <c r="AD78" s="47">
        <f>'歳出（性質別）'!P7</f>
        <v>6631918</v>
      </c>
      <c r="AE78" s="47">
        <f>'歳出（性質別）'!Q7</f>
        <v>6438453</v>
      </c>
      <c r="AF78" s="47">
        <f>'歳出（性質別）'!R7</f>
        <v>6436748</v>
      </c>
      <c r="AG78" s="47">
        <f>'歳出（性質別）'!S7</f>
        <v>6397608</v>
      </c>
      <c r="AH78" s="47">
        <f>'歳出（性質別）'!T7</f>
        <v>6243359</v>
      </c>
      <c r="AI78" s="47">
        <f>'歳出（性質別）'!U7</f>
        <v>6303994</v>
      </c>
      <c r="AJ78" s="47">
        <f>'歳出（性質別）'!V7</f>
        <v>5517100</v>
      </c>
      <c r="AK78" s="47">
        <f>'歳出（性質別）'!W7</f>
        <v>5103400</v>
      </c>
      <c r="AL78" s="47">
        <f>'歳出（性質別）'!X7</f>
        <v>5168733</v>
      </c>
      <c r="AM78" s="47">
        <f>'歳出（性質別）'!Y7</f>
        <v>5110564</v>
      </c>
      <c r="AN78" s="47">
        <f>'歳出（性質別）'!Z7</f>
        <v>4854248</v>
      </c>
      <c r="AO78" s="47">
        <f>'歳出（性質別）'!AA7</f>
        <v>4465872</v>
      </c>
      <c r="AP78" s="47">
        <f>'歳出（性質別）'!AB7</f>
        <v>4638554</v>
      </c>
      <c r="AQ78" s="47">
        <f>'歳出（性質別）'!AC7</f>
        <v>4887656</v>
      </c>
      <c r="AR78" s="47">
        <f>'歳出（性質別）'!AD7</f>
        <v>4933155</v>
      </c>
      <c r="AS78" s="47">
        <f>'歳出（性質別）'!AE7</f>
        <v>4734684</v>
      </c>
      <c r="AT78" s="47">
        <f>'歳出（性質別）'!AF7</f>
        <v>4599167</v>
      </c>
    </row>
    <row r="79" spans="13:46" x14ac:dyDescent="0.2">
      <c r="P79" t="s">
        <v>150</v>
      </c>
      <c r="Q79">
        <f>'歳出（性質別）'!B11</f>
        <v>3094491</v>
      </c>
      <c r="R79" s="47">
        <f>'歳出（性質別）'!D11</f>
        <v>3553585</v>
      </c>
      <c r="S79" s="47">
        <f>'歳出（性質別）'!E11</f>
        <v>3645614</v>
      </c>
      <c r="T79" s="47">
        <f>'歳出（性質別）'!F11</f>
        <v>3760829</v>
      </c>
      <c r="U79" s="47">
        <f>'歳出（性質別）'!G11</f>
        <v>3978470</v>
      </c>
      <c r="V79" s="47">
        <f>'歳出（性質別）'!H11</f>
        <v>4219968</v>
      </c>
      <c r="W79" s="47">
        <f>'歳出（性質別）'!I11</f>
        <v>4311442</v>
      </c>
      <c r="X79" s="47">
        <f>'歳出（性質別）'!J11</f>
        <v>4320259</v>
      </c>
      <c r="Y79" s="47">
        <f>'歳出（性質別）'!K11</f>
        <v>4461180</v>
      </c>
      <c r="Z79" s="47">
        <f>'歳出（性質別）'!L11</f>
        <v>4569001</v>
      </c>
      <c r="AA79" s="47">
        <f>'歳出（性質別）'!M11</f>
        <v>4372197</v>
      </c>
      <c r="AB79" s="47">
        <f>'歳出（性質別）'!N11</f>
        <v>4481936</v>
      </c>
      <c r="AC79" s="47">
        <f>'歳出（性質別）'!O11</f>
        <v>4409920</v>
      </c>
      <c r="AD79" s="47">
        <f>'歳出（性質別）'!P11</f>
        <v>4541707</v>
      </c>
      <c r="AE79" s="47">
        <f>'歳出（性質別）'!Q11</f>
        <v>4872426</v>
      </c>
      <c r="AF79" s="47">
        <f>'歳出（性質別）'!R11</f>
        <v>4639176</v>
      </c>
      <c r="AG79" s="47">
        <f>'歳出（性質別）'!S11</f>
        <v>4945881</v>
      </c>
      <c r="AH79" s="47">
        <f>'歳出（性質別）'!T11</f>
        <v>5551011</v>
      </c>
      <c r="AI79" s="47">
        <f>'歳出（性質別）'!U11</f>
        <v>5532420</v>
      </c>
      <c r="AJ79" s="47">
        <f>'歳出（性質別）'!V11</f>
        <v>5777229</v>
      </c>
      <c r="AK79" s="47">
        <f>'歳出（性質別）'!W11</f>
        <v>5778288</v>
      </c>
      <c r="AL79" s="47">
        <f>'歳出（性質別）'!X11</f>
        <v>6108793</v>
      </c>
      <c r="AM79" s="47">
        <f>'歳出（性質別）'!Y11</f>
        <v>5971019</v>
      </c>
      <c r="AN79" s="47">
        <f>'歳出（性質別）'!Z11</f>
        <v>5798841</v>
      </c>
      <c r="AO79" s="47">
        <f>'歳出（性質別）'!AA11</f>
        <v>6201477</v>
      </c>
      <c r="AP79" s="47">
        <f>'歳出（性質別）'!AB11</f>
        <v>6823170</v>
      </c>
      <c r="AQ79" s="47">
        <f>'歳出（性質別）'!AC11</f>
        <v>6850726</v>
      </c>
      <c r="AR79" s="47">
        <f>'歳出（性質別）'!AD11</f>
        <v>6871210</v>
      </c>
      <c r="AS79" s="47">
        <f>'歳出（性質別）'!AE11</f>
        <v>6913545</v>
      </c>
      <c r="AT79" s="47">
        <f>'歳出（性質別）'!AF11</f>
        <v>6927378</v>
      </c>
    </row>
    <row r="80" spans="13:46" x14ac:dyDescent="0.2">
      <c r="P80" t="s">
        <v>151</v>
      </c>
      <c r="Q80">
        <f>'歳出（性質別）'!B12</f>
        <v>669323</v>
      </c>
      <c r="R80" s="47">
        <f>'歳出（性質別）'!D12</f>
        <v>742806</v>
      </c>
      <c r="S80" s="47">
        <f>'歳出（性質別）'!E12</f>
        <v>849256</v>
      </c>
      <c r="T80" s="47">
        <f>'歳出（性質別）'!F12</f>
        <v>784484</v>
      </c>
      <c r="U80" s="47">
        <f>'歳出（性質別）'!G12</f>
        <v>766551</v>
      </c>
      <c r="V80" s="47">
        <f>'歳出（性質別）'!H12</f>
        <v>813433</v>
      </c>
      <c r="W80" s="47">
        <f>'歳出（性質別）'!I12</f>
        <v>840541</v>
      </c>
      <c r="X80" s="47">
        <f>'歳出（性質別）'!J12</f>
        <v>880053</v>
      </c>
      <c r="Y80" s="47">
        <f>'歳出（性質別）'!K12</f>
        <v>939736</v>
      </c>
      <c r="Z80" s="47">
        <f>'歳出（性質別）'!L12</f>
        <v>911265</v>
      </c>
      <c r="AA80" s="47">
        <f>'歳出（性質別）'!M12</f>
        <v>903011</v>
      </c>
      <c r="AB80" s="47">
        <f>'歳出（性質別）'!N12</f>
        <v>897805</v>
      </c>
      <c r="AC80" s="47">
        <f>'歳出（性質別）'!O12</f>
        <v>902474</v>
      </c>
      <c r="AD80" s="47">
        <f>'歳出（性質別）'!P12</f>
        <v>872226</v>
      </c>
      <c r="AE80" s="47">
        <f>'歳出（性質別）'!Q12</f>
        <v>866251</v>
      </c>
      <c r="AF80" s="47">
        <f>'歳出（性質別）'!R12</f>
        <v>906290</v>
      </c>
      <c r="AG80" s="47">
        <f>'歳出（性質別）'!S12</f>
        <v>786202</v>
      </c>
      <c r="AH80" s="47">
        <f>'歳出（性質別）'!T12</f>
        <v>491503</v>
      </c>
      <c r="AI80" s="47">
        <f>'歳出（性質別）'!U12</f>
        <v>555251</v>
      </c>
      <c r="AJ80" s="47">
        <f>'歳出（性質別）'!V12</f>
        <v>485395</v>
      </c>
      <c r="AK80" s="47">
        <f>'歳出（性質別）'!W12</f>
        <v>470782</v>
      </c>
      <c r="AL80" s="47">
        <f>'歳出（性質別）'!X12</f>
        <v>533985</v>
      </c>
      <c r="AM80" s="47">
        <f>'歳出（性質別）'!Y12</f>
        <v>429398</v>
      </c>
      <c r="AN80" s="47">
        <f>'歳出（性質別）'!Z12</f>
        <v>414797</v>
      </c>
      <c r="AO80" s="47">
        <f>'歳出（性質別）'!AA12</f>
        <v>672180</v>
      </c>
      <c r="AP80" s="47">
        <f>'歳出（性質別）'!AB12</f>
        <v>475960</v>
      </c>
      <c r="AQ80" s="47">
        <f>'歳出（性質別）'!AC12</f>
        <v>487828</v>
      </c>
      <c r="AR80" s="47">
        <f>'歳出（性質別）'!AD12</f>
        <v>323530</v>
      </c>
      <c r="AS80" s="47">
        <f>'歳出（性質別）'!AE12</f>
        <v>406934</v>
      </c>
      <c r="AT80" s="47">
        <f>'歳出（性質別）'!AF12</f>
        <v>385981</v>
      </c>
    </row>
    <row r="81" spans="16:46" x14ac:dyDescent="0.2">
      <c r="P81" t="s">
        <v>152</v>
      </c>
      <c r="Q81">
        <f>'歳出（性質別）'!B17</f>
        <v>1937428</v>
      </c>
      <c r="R81" s="47">
        <f>'歳出（性質別）'!D17</f>
        <v>3097455</v>
      </c>
      <c r="S81" s="47">
        <f>'歳出（性質別）'!E17</f>
        <v>3661415</v>
      </c>
      <c r="T81" s="47">
        <f>'歳出（性質別）'!F17</f>
        <v>4369994</v>
      </c>
      <c r="U81" s="47">
        <f>'歳出（性質別）'!G17</f>
        <v>5652867</v>
      </c>
      <c r="V81" s="47">
        <f>'歳出（性質別）'!H17</f>
        <v>4937998</v>
      </c>
      <c r="W81" s="47">
        <f>'歳出（性質別）'!I17</f>
        <v>5289481</v>
      </c>
      <c r="X81" s="47">
        <f>'歳出（性質別）'!J17</f>
        <v>4543072</v>
      </c>
      <c r="Y81" s="47">
        <f>'歳出（性質別）'!K17</f>
        <v>4967924</v>
      </c>
      <c r="Z81" s="47">
        <f>'歳出（性質別）'!L17</f>
        <v>5476637</v>
      </c>
      <c r="AA81" s="47">
        <f>'歳出（性質別）'!M17</f>
        <v>4962106</v>
      </c>
      <c r="AB81" s="47">
        <f>'歳出（性質別）'!N17</f>
        <v>5000022</v>
      </c>
      <c r="AC81" s="47">
        <f>'歳出（性質別）'!O17</f>
        <v>4661965</v>
      </c>
      <c r="AD81" s="47">
        <f>'歳出（性質別）'!P17</f>
        <v>4542135</v>
      </c>
      <c r="AE81" s="47">
        <f>'歳出（性質別）'!Q17</f>
        <v>4298212</v>
      </c>
      <c r="AF81" s="47">
        <f>'歳出（性質別）'!R17</f>
        <v>3736036</v>
      </c>
      <c r="AG81" s="47">
        <f>'歳出（性質別）'!S17</f>
        <v>3679477</v>
      </c>
      <c r="AH81" s="47">
        <f>'歳出（性質別）'!T17</f>
        <v>3505605</v>
      </c>
      <c r="AI81" s="47">
        <f>'歳出（性質別）'!U17</f>
        <v>3509606</v>
      </c>
      <c r="AJ81" s="47">
        <f>'歳出（性質別）'!V17</f>
        <v>3787275</v>
      </c>
      <c r="AK81" s="47">
        <f>'歳出（性質別）'!W17</f>
        <v>4064718</v>
      </c>
      <c r="AL81" s="47">
        <f>'歳出（性質別）'!X17</f>
        <v>4051115</v>
      </c>
      <c r="AM81" s="47">
        <f>'歳出（性質別）'!Y17</f>
        <v>3809454</v>
      </c>
      <c r="AN81" s="47">
        <f>'歳出（性質別）'!Z17</f>
        <v>3659520</v>
      </c>
      <c r="AO81" s="47">
        <f>'歳出（性質別）'!AA17</f>
        <v>3558441</v>
      </c>
      <c r="AP81" s="47">
        <f>'歳出（性質別）'!AB17</f>
        <v>3540973</v>
      </c>
      <c r="AQ81" s="47">
        <f>'歳出（性質別）'!AC17</f>
        <v>3429787</v>
      </c>
      <c r="AR81" s="47">
        <f>'歳出（性質別）'!AD17</f>
        <v>3581913</v>
      </c>
      <c r="AS81" s="47">
        <f>'歳出（性質別）'!AE17</f>
        <v>3471891</v>
      </c>
      <c r="AT81" s="47">
        <f>'歳出（性質別）'!AF17</f>
        <v>3360078</v>
      </c>
    </row>
    <row r="82" spans="16:46" x14ac:dyDescent="0.2">
      <c r="P82" t="s">
        <v>154</v>
      </c>
      <c r="Q82">
        <f>'歳出（性質別）'!B19</f>
        <v>11964106</v>
      </c>
      <c r="R82" s="47">
        <f>'歳出（性質別）'!$D$19</f>
        <v>13148126</v>
      </c>
      <c r="S82" s="47">
        <f>'歳出（性質別）'!E19</f>
        <v>15541476</v>
      </c>
      <c r="T82" s="47">
        <f>'歳出（性質別）'!F19</f>
        <v>16006438</v>
      </c>
      <c r="U82" s="47">
        <f>'歳出（性質別）'!G19</f>
        <v>13190209</v>
      </c>
      <c r="V82" s="47">
        <f>'歳出（性質別）'!H19</f>
        <v>12366896</v>
      </c>
      <c r="W82" s="47">
        <f>'歳出（性質別）'!I19</f>
        <v>14281354</v>
      </c>
      <c r="X82" s="47">
        <f>'歳出（性質別）'!J19</f>
        <v>14513166</v>
      </c>
      <c r="Y82" s="47">
        <f>'歳出（性質別）'!K19</f>
        <v>14787698</v>
      </c>
      <c r="Z82" s="47">
        <f>'歳出（性質別）'!L19</f>
        <v>12237794</v>
      </c>
      <c r="AA82" s="47">
        <f>'歳出（性質別）'!M19</f>
        <v>10551711</v>
      </c>
      <c r="AB82" s="47">
        <f>'歳出（性質別）'!N19</f>
        <v>10775232</v>
      </c>
      <c r="AC82" s="47">
        <f>'歳出（性質別）'!O19</f>
        <v>10730006</v>
      </c>
      <c r="AD82" s="47">
        <f>'歳出（性質別）'!P19</f>
        <v>8795180</v>
      </c>
      <c r="AE82" s="47">
        <f>'歳出（性質別）'!Q19</f>
        <v>6318714</v>
      </c>
      <c r="AF82" s="47">
        <f>'歳出（性質別）'!R19</f>
        <v>5665048</v>
      </c>
      <c r="AG82" s="47">
        <f>'歳出（性質別）'!S19</f>
        <v>5408135</v>
      </c>
      <c r="AH82" s="47">
        <f>'歳出（性質別）'!T19</f>
        <v>4937681</v>
      </c>
      <c r="AI82" s="47">
        <f>'歳出（性質別）'!U19</f>
        <v>5082671</v>
      </c>
      <c r="AJ82" s="47">
        <f>'歳出（性質別）'!V19</f>
        <v>4804964</v>
      </c>
      <c r="AK82" s="47">
        <f>'歳出（性質別）'!W19</f>
        <v>5196856</v>
      </c>
      <c r="AL82" s="47">
        <f>'歳出（性質別）'!X19</f>
        <v>4031810</v>
      </c>
      <c r="AM82" s="47">
        <f>'歳出（性質別）'!Y19</f>
        <v>4058350</v>
      </c>
      <c r="AN82" s="47">
        <f>'歳出（性質別）'!Z19</f>
        <v>5453682</v>
      </c>
      <c r="AO82" s="47">
        <f>'歳出（性質別）'!AA19</f>
        <v>4790217</v>
      </c>
      <c r="AP82" s="47">
        <f>'歳出（性質別）'!AB19</f>
        <v>4595790</v>
      </c>
      <c r="AQ82" s="47">
        <f>'歳出（性質別）'!AC19</f>
        <v>3696144</v>
      </c>
      <c r="AR82" s="47">
        <f>'歳出（性質別）'!AD19</f>
        <v>4968567</v>
      </c>
      <c r="AS82" s="47">
        <f>'歳出（性質別）'!AE19</f>
        <v>6161726</v>
      </c>
      <c r="AT82" s="47">
        <f>'歳出（性質別）'!AF19</f>
        <v>5409423</v>
      </c>
    </row>
    <row r="83" spans="16:46" x14ac:dyDescent="0.2">
      <c r="P83" t="s">
        <v>153</v>
      </c>
      <c r="Q83">
        <f>'歳出（性質別）'!B24</f>
        <v>38966983</v>
      </c>
      <c r="R83" s="47">
        <f>'歳出（性質別）'!D24</f>
        <v>44089543</v>
      </c>
      <c r="S83" s="47">
        <f>'歳出（性質別）'!E24</f>
        <v>49311065</v>
      </c>
      <c r="T83" s="47">
        <f>'歳出（性質別）'!F24</f>
        <v>50730491</v>
      </c>
      <c r="U83" s="47">
        <f>'歳出（性質別）'!G24</f>
        <v>49495841</v>
      </c>
      <c r="V83" s="47">
        <f>'歳出（性質別）'!H24</f>
        <v>50583059</v>
      </c>
      <c r="W83" s="47">
        <f>'歳出（性質別）'!I24</f>
        <v>52836952</v>
      </c>
      <c r="X83" s="47">
        <f>'歳出（性質別）'!J24</f>
        <v>53380826</v>
      </c>
      <c r="Y83" s="47">
        <f>'歳出（性質別）'!K24</f>
        <v>55730739</v>
      </c>
      <c r="Z83" s="47">
        <f>'歳出（性質別）'!L24</f>
        <v>55947804</v>
      </c>
      <c r="AA83" s="47">
        <f>'歳出（性質別）'!M24</f>
        <v>50883623</v>
      </c>
      <c r="AB83" s="47">
        <f>'歳出（性質別）'!N24</f>
        <v>51331642</v>
      </c>
      <c r="AC83" s="47">
        <f>'歳出（性質別）'!O24</f>
        <v>51679172</v>
      </c>
      <c r="AD83" s="47">
        <f>'歳出（性質別）'!P24</f>
        <v>53388535</v>
      </c>
      <c r="AE83" s="47">
        <f>'歳出（性質別）'!Q24</f>
        <v>48600369</v>
      </c>
      <c r="AF83" s="47">
        <f>'歳出（性質別）'!R24</f>
        <v>47134418</v>
      </c>
      <c r="AG83" s="47">
        <f>'歳出（性質別）'!S24</f>
        <v>48569500</v>
      </c>
      <c r="AH83" s="47">
        <f>'歳出（性質別）'!T24</f>
        <v>46815127</v>
      </c>
      <c r="AI83" s="47">
        <f>'歳出（性質別）'!U24</f>
        <v>48062110</v>
      </c>
      <c r="AJ83" s="47">
        <f>'歳出（性質別）'!V24</f>
        <v>49609577</v>
      </c>
      <c r="AK83" s="47">
        <f>'歳出（性質別）'!W24</f>
        <v>49141451</v>
      </c>
      <c r="AL83" s="47">
        <f>'歳出（性質別）'!X24</f>
        <v>48468895</v>
      </c>
      <c r="AM83" s="47">
        <f>'歳出（性質別）'!Y24</f>
        <v>47736801</v>
      </c>
      <c r="AN83" s="47">
        <f>'歳出（性質別）'!Z24</f>
        <v>48739145</v>
      </c>
      <c r="AO83" s="47">
        <f>'歳出（性質別）'!AA24</f>
        <v>49883108</v>
      </c>
      <c r="AP83" s="47">
        <f>'歳出（性質別）'!AB24</f>
        <v>51795363</v>
      </c>
      <c r="AQ83" s="47">
        <f>'歳出（性質別）'!AC24</f>
        <v>51463978</v>
      </c>
      <c r="AR83" s="47">
        <f>'歳出（性質別）'!AD24</f>
        <v>52195222</v>
      </c>
      <c r="AS83" s="47">
        <f>'歳出（性質別）'!AE24</f>
        <v>52526090</v>
      </c>
      <c r="AT83" s="47">
        <f>'歳出（性質別）'!AF24</f>
        <v>53184390</v>
      </c>
    </row>
    <row r="110" spans="13:46" x14ac:dyDescent="0.2">
      <c r="P110">
        <f>'歳出（目的別）'!A3</f>
        <v>0</v>
      </c>
      <c r="Q110" t="str">
        <f>'歳出（目的別）'!B3</f>
        <v>８９（元）</v>
      </c>
      <c r="R110" t="str">
        <f>'歳出（目的別）'!D3</f>
        <v>９１（H3）</v>
      </c>
      <c r="S110" t="str">
        <f>'歳出（目的別）'!E3</f>
        <v>９２（H4）</v>
      </c>
      <c r="T110" t="str">
        <f>'歳出（目的別）'!F3</f>
        <v>９３（H5）</v>
      </c>
      <c r="U110" t="str">
        <f>'歳出（目的別）'!G3</f>
        <v>９４（H6）</v>
      </c>
      <c r="V110" t="str">
        <f>'歳出（目的別）'!H3</f>
        <v>９５（H7）</v>
      </c>
      <c r="W110" t="str">
        <f>'歳出（目的別）'!I3</f>
        <v>９６（H8）</v>
      </c>
      <c r="X110" t="str">
        <f>'歳出（目的別）'!J3</f>
        <v>９７(H9）</v>
      </c>
      <c r="Y110" t="str">
        <f>'歳出（目的別）'!K3</f>
        <v>９８(H10）</v>
      </c>
      <c r="Z110" t="str">
        <f>'歳出（目的別）'!L3</f>
        <v>９９(H11)</v>
      </c>
      <c r="AA110" t="str">
        <f>'歳出（目的別）'!M3</f>
        <v>００(H12)</v>
      </c>
      <c r="AB110" t="str">
        <f>'歳出（目的別）'!N3</f>
        <v>０１(H13)</v>
      </c>
      <c r="AC110" t="str">
        <f>'歳出（目的別）'!O3</f>
        <v>０２(H14)</v>
      </c>
      <c r="AD110" t="str">
        <f>'歳出（目的別）'!P3</f>
        <v>０３(H15)</v>
      </c>
      <c r="AE110" t="str">
        <f>'歳出（目的別）'!Q3</f>
        <v>０４(H16)</v>
      </c>
      <c r="AF110" t="str">
        <f>'歳出（目的別）'!R3</f>
        <v>０５(H17)</v>
      </c>
      <c r="AG110" t="str">
        <f>'歳出（目的別）'!S3</f>
        <v>０６(H18)</v>
      </c>
      <c r="AH110" t="str">
        <f>'歳出（目的別）'!T3</f>
        <v>０７(H19)</v>
      </c>
      <c r="AI110" t="str">
        <f>'歳出（目的別）'!U3</f>
        <v>０８(H20)</v>
      </c>
      <c r="AJ110" t="str">
        <f>'歳出（目的別）'!V3</f>
        <v>０９(H21)</v>
      </c>
      <c r="AK110" t="str">
        <f>'歳出（目的別）'!W3</f>
        <v>１０(H22)</v>
      </c>
      <c r="AL110" t="str">
        <f>'歳出（目的別）'!X3</f>
        <v>１１(H23)</v>
      </c>
      <c r="AM110" t="str">
        <f>'歳出（目的別）'!Y3</f>
        <v>１２(H24)</v>
      </c>
      <c r="AN110" t="str">
        <f>'歳出（目的別）'!Z3</f>
        <v>１３(H25)</v>
      </c>
      <c r="AO110" t="str">
        <f>'歳出（目的別）'!AA3</f>
        <v>１４(H26)</v>
      </c>
      <c r="AP110" t="str">
        <f>'歳出（目的別）'!AB3</f>
        <v>１５(H27)</v>
      </c>
      <c r="AQ110" t="str">
        <f>'歳出（目的別）'!AC3</f>
        <v>１６(H28)</v>
      </c>
      <c r="AR110" t="str">
        <f>'歳出（目的別）'!AD3</f>
        <v>１７(H28)</v>
      </c>
      <c r="AS110" t="str">
        <f>'歳出（目的別）'!AE3</f>
        <v>１８(H30)</v>
      </c>
      <c r="AT110" t="str">
        <f>'歳出（目的別）'!AF3</f>
        <v>１９(R１)</v>
      </c>
    </row>
    <row r="111" spans="13:46" x14ac:dyDescent="0.2">
      <c r="P111" t="s">
        <v>155</v>
      </c>
      <c r="Q111">
        <f>'歳出（目的別）'!B5</f>
        <v>5108704</v>
      </c>
      <c r="R111" s="47">
        <f>'歳出（目的別）'!D5</f>
        <v>4643500</v>
      </c>
      <c r="S111" s="47">
        <f>'歳出（目的別）'!E5</f>
        <v>5759414</v>
      </c>
      <c r="T111" s="47">
        <f>'歳出（目的別）'!F5</f>
        <v>4806211</v>
      </c>
      <c r="U111" s="47">
        <f>'歳出（目的別）'!G5</f>
        <v>4170851</v>
      </c>
      <c r="V111" s="47">
        <f>'歳出（目的別）'!H5</f>
        <v>5071388</v>
      </c>
      <c r="W111" s="47">
        <f>'歳出（目的別）'!I5</f>
        <v>4240645</v>
      </c>
      <c r="X111" s="47">
        <f>'歳出（目的別）'!J5</f>
        <v>4102755</v>
      </c>
      <c r="Y111" s="47">
        <f>'歳出（目的別）'!K5</f>
        <v>4589077</v>
      </c>
      <c r="Z111" s="47">
        <f>'歳出（目的別）'!L5</f>
        <v>5103487</v>
      </c>
      <c r="AA111" s="47">
        <f>'歳出（目的別）'!M5</f>
        <v>4202835</v>
      </c>
      <c r="AB111" s="47">
        <f>'歳出（目的別）'!N5</f>
        <v>4268280</v>
      </c>
      <c r="AC111" s="47">
        <f>'歳出（目的別）'!O5</f>
        <v>4098359</v>
      </c>
      <c r="AD111" s="47">
        <f>'歳出（目的別）'!P5</f>
        <v>5314126</v>
      </c>
      <c r="AE111" s="47">
        <f>'歳出（目的別）'!Q5</f>
        <v>4228761</v>
      </c>
      <c r="AF111" s="47">
        <f>'歳出（目的別）'!R5</f>
        <v>3851644</v>
      </c>
      <c r="AG111" s="47">
        <f>'歳出（目的別）'!S5</f>
        <v>6778982</v>
      </c>
      <c r="AH111" s="47">
        <f>'歳出（目的別）'!T5</f>
        <v>4398474</v>
      </c>
      <c r="AI111" s="47">
        <f>'歳出（目的別）'!U5</f>
        <v>4439455</v>
      </c>
      <c r="AJ111" s="47">
        <f>'歳出（目的別）'!V5</f>
        <v>7579163</v>
      </c>
      <c r="AK111" s="47">
        <f>'歳出（目的別）'!W5</f>
        <v>5282513</v>
      </c>
      <c r="AL111" s="47">
        <f>'歳出（目的別）'!X5</f>
        <v>4097249</v>
      </c>
      <c r="AM111" s="47">
        <f>'歳出（目的別）'!Y5</f>
        <v>4261147</v>
      </c>
      <c r="AN111" s="47">
        <f>'歳出（目的別）'!Z5</f>
        <v>3958518</v>
      </c>
      <c r="AO111" s="47">
        <f>'歳出（目的別）'!AA5</f>
        <v>4418789</v>
      </c>
      <c r="AP111" s="47">
        <f>'歳出（目的別）'!AB5</f>
        <v>5277998</v>
      </c>
      <c r="AQ111" s="47">
        <f>'歳出（目的別）'!AC5</f>
        <v>4708381</v>
      </c>
      <c r="AR111" s="47">
        <f>'歳出（目的別）'!AD5</f>
        <v>5165791</v>
      </c>
      <c r="AS111" s="47">
        <f>'歳出（目的別）'!AE5</f>
        <v>3583058</v>
      </c>
      <c r="AT111" s="47">
        <f>'歳出（目的別）'!AF5</f>
        <v>4169877</v>
      </c>
    </row>
    <row r="112" spans="13:46" x14ac:dyDescent="0.2">
      <c r="M112" s="34" t="str">
        <f>財政指標!$L$1</f>
        <v>足利市</v>
      </c>
      <c r="P112" t="s">
        <v>156</v>
      </c>
      <c r="Q112">
        <f>'歳出（目的別）'!B6</f>
        <v>5060438</v>
      </c>
      <c r="R112" s="47">
        <f>'歳出（目的別）'!D6</f>
        <v>5781982</v>
      </c>
      <c r="S112" s="47">
        <f>'歳出（目的別）'!E6</f>
        <v>6662289</v>
      </c>
      <c r="T112" s="47">
        <f>'歳出（目的別）'!F6</f>
        <v>6751491</v>
      </c>
      <c r="U112" s="47">
        <f>'歳出（目的別）'!G6</f>
        <v>7208031</v>
      </c>
      <c r="V112" s="47">
        <f>'歳出（目的別）'!H6</f>
        <v>7783817</v>
      </c>
      <c r="W112" s="47">
        <f>'歳出（目的別）'!I6</f>
        <v>9020840</v>
      </c>
      <c r="X112" s="47">
        <f>'歳出（目的別）'!J6</f>
        <v>9820315</v>
      </c>
      <c r="Y112" s="47">
        <f>'歳出（目的別）'!K6</f>
        <v>10900366</v>
      </c>
      <c r="Z112" s="47">
        <f>'歳出（目的別）'!L6</f>
        <v>11904885</v>
      </c>
      <c r="AA112" s="47">
        <f>'歳出（目的別）'!M6</f>
        <v>9605552</v>
      </c>
      <c r="AB112" s="47">
        <f>'歳出（目的別）'!N6</f>
        <v>9983740</v>
      </c>
      <c r="AC112" s="47">
        <f>'歳出（目的別）'!O6</f>
        <v>10831600</v>
      </c>
      <c r="AD112" s="47">
        <f>'歳出（目的別）'!P6</f>
        <v>11609151</v>
      </c>
      <c r="AE112" s="47">
        <f>'歳出（目的別）'!Q6</f>
        <v>12665318</v>
      </c>
      <c r="AF112" s="47">
        <f>'歳出（目的別）'!R6</f>
        <v>12570533</v>
      </c>
      <c r="AG112" s="47">
        <f>'歳出（目的別）'!S6</f>
        <v>12992887</v>
      </c>
      <c r="AH112" s="47">
        <f>'歳出（目的別）'!T6</f>
        <v>13585109</v>
      </c>
      <c r="AI112" s="47">
        <f>'歳出（目的別）'!U6</f>
        <v>14262388</v>
      </c>
      <c r="AJ112" s="47">
        <f>'歳出（目的別）'!V6</f>
        <v>14513986</v>
      </c>
      <c r="AK112" s="47">
        <f>'歳出（目的別）'!W6</f>
        <v>16824839</v>
      </c>
      <c r="AL112" s="47">
        <f>'歳出（目的別）'!X6</f>
        <v>17529340</v>
      </c>
      <c r="AM112" s="47">
        <f>'歳出（目的別）'!Y6</f>
        <v>17443024</v>
      </c>
      <c r="AN112" s="47">
        <f>'歳出（目的別）'!Z6</f>
        <v>17660960</v>
      </c>
      <c r="AO112" s="47">
        <f>'歳出（目的別）'!AA6</f>
        <v>19046217</v>
      </c>
      <c r="AP112" s="47">
        <f>'歳出（目的別）'!AB6</f>
        <v>19126524</v>
      </c>
      <c r="AQ112" s="47">
        <f>'歳出（目的別）'!AC6</f>
        <v>20288658</v>
      </c>
      <c r="AR112" s="47">
        <f>'歳出（目的別）'!AD6</f>
        <v>19729864</v>
      </c>
      <c r="AS112" s="47">
        <f>'歳出（目的別）'!AE6</f>
        <v>19947606</v>
      </c>
      <c r="AT112" s="47">
        <f>'歳出（目的別）'!AF6</f>
        <v>20633002</v>
      </c>
    </row>
    <row r="113" spans="16:46" x14ac:dyDescent="0.2">
      <c r="P113" t="s">
        <v>157</v>
      </c>
      <c r="Q113">
        <f>'歳出（目的別）'!B7</f>
        <v>2309239</v>
      </c>
      <c r="R113" s="47">
        <f>'歳出（目的別）'!D7</f>
        <v>4134294</v>
      </c>
      <c r="S113" s="47">
        <f>'歳出（目的別）'!E7</f>
        <v>5088081</v>
      </c>
      <c r="T113" s="47">
        <f>'歳出（目的別）'!F7</f>
        <v>3123531</v>
      </c>
      <c r="U113" s="47">
        <f>'歳出（目的別）'!G7</f>
        <v>3791150</v>
      </c>
      <c r="V113" s="47">
        <f>'歳出（目的別）'!H7</f>
        <v>3801778</v>
      </c>
      <c r="W113" s="47">
        <f>'歳出（目的別）'!I7</f>
        <v>4396519</v>
      </c>
      <c r="X113" s="47">
        <f>'歳出（目的別）'!J7</f>
        <v>5889277</v>
      </c>
      <c r="Y113" s="47">
        <f>'歳出（目的別）'!K7</f>
        <v>6315346</v>
      </c>
      <c r="Z113" s="47">
        <f>'歳出（目的別）'!L7</f>
        <v>4572005</v>
      </c>
      <c r="AA113" s="47">
        <f>'歳出（目的別）'!M7</f>
        <v>4520882</v>
      </c>
      <c r="AB113" s="47">
        <f>'歳出（目的別）'!N7</f>
        <v>5084020</v>
      </c>
      <c r="AC113" s="47">
        <f>'歳出（目的別）'!O7</f>
        <v>5327493</v>
      </c>
      <c r="AD113" s="47">
        <f>'歳出（目的別）'!P7</f>
        <v>4515018</v>
      </c>
      <c r="AE113" s="47">
        <f>'歳出（目的別）'!Q7</f>
        <v>3684460</v>
      </c>
      <c r="AF113" s="47">
        <f>'歳出（目的別）'!R7</f>
        <v>3072507</v>
      </c>
      <c r="AG113" s="47">
        <f>'歳出（目的別）'!S7</f>
        <v>2950345</v>
      </c>
      <c r="AH113" s="47">
        <f>'歳出（目的別）'!T7</f>
        <v>2997302</v>
      </c>
      <c r="AI113" s="47">
        <f>'歳出（目的別）'!U7</f>
        <v>3103255</v>
      </c>
      <c r="AJ113" s="47">
        <f>'歳出（目的別）'!V7</f>
        <v>3095028</v>
      </c>
      <c r="AK113" s="47">
        <f>'歳出（目的別）'!W7</f>
        <v>3232812</v>
      </c>
      <c r="AL113" s="47">
        <f>'歳出（目的別）'!X7</f>
        <v>3197293</v>
      </c>
      <c r="AM113" s="47">
        <f>'歳出（目的別）'!Y7</f>
        <v>3226535</v>
      </c>
      <c r="AN113" s="47">
        <f>'歳出（目的別）'!Z7</f>
        <v>3186685</v>
      </c>
      <c r="AO113" s="47">
        <f>'歳出（目的別）'!AA7</f>
        <v>3384445</v>
      </c>
      <c r="AP113" s="47">
        <f>'歳出（目的別）'!AB7</f>
        <v>3656808</v>
      </c>
      <c r="AQ113" s="47">
        <f>'歳出（目的別）'!AC7</f>
        <v>3503745</v>
      </c>
      <c r="AR113" s="47">
        <f>'歳出（目的別）'!AD7</f>
        <v>3453122</v>
      </c>
      <c r="AS113" s="47">
        <f>'歳出（目的別）'!AE7</f>
        <v>4932050</v>
      </c>
      <c r="AT113" s="47">
        <f>'歳出（目的別）'!AF7</f>
        <v>3722744</v>
      </c>
    </row>
    <row r="114" spans="16:46" x14ac:dyDescent="0.2">
      <c r="P114" t="s">
        <v>170</v>
      </c>
      <c r="Q114">
        <f>'歳出（目的別）'!B9</f>
        <v>1163433</v>
      </c>
      <c r="R114" s="47">
        <f>'歳出（目的別）'!D9</f>
        <v>960809</v>
      </c>
      <c r="S114" s="47">
        <f>'歳出（目的別）'!E9</f>
        <v>907663</v>
      </c>
      <c r="T114" s="47">
        <f>'歳出（目的別）'!F9</f>
        <v>1077690</v>
      </c>
      <c r="U114" s="47">
        <f>'歳出（目的別）'!G9</f>
        <v>787940</v>
      </c>
      <c r="V114" s="47">
        <f>'歳出（目的別）'!H9</f>
        <v>992635</v>
      </c>
      <c r="W114" s="47">
        <f>'歳出（目的別）'!I9</f>
        <v>1191705</v>
      </c>
      <c r="X114" s="47">
        <f>'歳出（目的別）'!J9</f>
        <v>892694</v>
      </c>
      <c r="Y114" s="47">
        <f>'歳出（目的別）'!K9</f>
        <v>889483</v>
      </c>
      <c r="Z114" s="47">
        <f>'歳出（目的別）'!L9</f>
        <v>767564</v>
      </c>
      <c r="AA114" s="47">
        <f>'歳出（目的別）'!M9</f>
        <v>749118</v>
      </c>
      <c r="AB114" s="47">
        <f>'歳出（目的別）'!N9</f>
        <v>673458</v>
      </c>
      <c r="AC114" s="47">
        <f>'歳出（目的別）'!O9</f>
        <v>608842</v>
      </c>
      <c r="AD114" s="47">
        <f>'歳出（目的別）'!P9</f>
        <v>653126</v>
      </c>
      <c r="AE114" s="47">
        <f>'歳出（目的別）'!Q9</f>
        <v>505692</v>
      </c>
      <c r="AF114" s="47">
        <f>'歳出（目的別）'!R9</f>
        <v>533323</v>
      </c>
      <c r="AG114" s="47">
        <f>'歳出（目的別）'!S9</f>
        <v>523790</v>
      </c>
      <c r="AH114" s="47">
        <f>'歳出（目的別）'!T9</f>
        <v>403941</v>
      </c>
      <c r="AI114" s="47">
        <f>'歳出（目的別）'!U9</f>
        <v>433208</v>
      </c>
      <c r="AJ114" s="47">
        <f>'歳出（目的別）'!V9</f>
        <v>667184</v>
      </c>
      <c r="AK114" s="47">
        <f>'歳出（目的別）'!W9</f>
        <v>441845</v>
      </c>
      <c r="AL114" s="47">
        <f>'歳出（目的別）'!X9</f>
        <v>442534</v>
      </c>
      <c r="AM114" s="47">
        <f>'歳出（目的別）'!Y9</f>
        <v>454703</v>
      </c>
      <c r="AN114" s="47">
        <f>'歳出（目的別）'!Z9</f>
        <v>491740</v>
      </c>
      <c r="AO114" s="47">
        <f>'歳出（目的別）'!AA9</f>
        <v>551607</v>
      </c>
      <c r="AP114" s="47">
        <f>'歳出（目的別）'!AB9</f>
        <v>467558</v>
      </c>
      <c r="AQ114" s="47">
        <f>'歳出（目的別）'!AC9</f>
        <v>467600</v>
      </c>
      <c r="AR114" s="47">
        <f>'歳出（目的別）'!AD9</f>
        <v>463706</v>
      </c>
      <c r="AS114" s="47">
        <f>'歳出（目的別）'!AE9</f>
        <v>696595</v>
      </c>
      <c r="AT114" s="47">
        <f>'歳出（目的別）'!AF9</f>
        <v>1042556</v>
      </c>
    </row>
    <row r="115" spans="16:46" x14ac:dyDescent="0.2">
      <c r="P115" t="s">
        <v>158</v>
      </c>
      <c r="Q115">
        <f>'歳出（目的別）'!B10</f>
        <v>2101634</v>
      </c>
      <c r="R115" s="47">
        <f>'歳出（目的別）'!D10</f>
        <v>2968597</v>
      </c>
      <c r="S115" s="47">
        <f>'歳出（目的別）'!E10</f>
        <v>3296447</v>
      </c>
      <c r="T115" s="47">
        <f>'歳出（目的別）'!F10</f>
        <v>3602584</v>
      </c>
      <c r="U115" s="47">
        <f>'歳出（目的別）'!G10</f>
        <v>4271947</v>
      </c>
      <c r="V115" s="47">
        <f>'歳出（目的別）'!H10</f>
        <v>3516815</v>
      </c>
      <c r="W115" s="47">
        <f>'歳出（目的別）'!I10</f>
        <v>3253623</v>
      </c>
      <c r="X115" s="47">
        <f>'歳出（目的別）'!J10</f>
        <v>3106238</v>
      </c>
      <c r="Y115" s="47">
        <f>'歳出（目的別）'!K10</f>
        <v>3754426</v>
      </c>
      <c r="Z115" s="47">
        <f>'歳出（目的別）'!L10</f>
        <v>4052072</v>
      </c>
      <c r="AA115" s="47">
        <f>'歳出（目的別）'!M10</f>
        <v>3680152</v>
      </c>
      <c r="AB115" s="47">
        <f>'歳出（目的別）'!N10</f>
        <v>3860908</v>
      </c>
      <c r="AC115" s="47">
        <f>'歳出（目的別）'!O10</f>
        <v>3668688</v>
      </c>
      <c r="AD115" s="47">
        <f>'歳出（目的別）'!P10</f>
        <v>3847713</v>
      </c>
      <c r="AE115" s="47">
        <f>'歳出（目的別）'!Q10</f>
        <v>4104465</v>
      </c>
      <c r="AF115" s="47">
        <f>'歳出（目的別）'!R10</f>
        <v>4090832</v>
      </c>
      <c r="AG115" s="47">
        <f>'歳出（目的別）'!S10</f>
        <v>3745841</v>
      </c>
      <c r="AH115" s="47">
        <f>'歳出（目的別）'!T10</f>
        <v>3838045</v>
      </c>
      <c r="AI115" s="47">
        <f>'歳出（目的別）'!U10</f>
        <v>3807095</v>
      </c>
      <c r="AJ115" s="47">
        <f>'歳出（目的別）'!V10</f>
        <v>4125532</v>
      </c>
      <c r="AK115" s="47">
        <f>'歳出（目的別）'!W10</f>
        <v>4362151</v>
      </c>
      <c r="AL115" s="47">
        <f>'歳出（目的別）'!X10</f>
        <v>4350413</v>
      </c>
      <c r="AM115" s="47">
        <f>'歳出（目的別）'!Y10</f>
        <v>4179227</v>
      </c>
      <c r="AN115" s="47">
        <f>'歳出（目的別）'!Z10</f>
        <v>4144053</v>
      </c>
      <c r="AO115" s="47">
        <f>'歳出（目的別）'!AA10</f>
        <v>4089236</v>
      </c>
      <c r="AP115" s="47">
        <f>'歳出（目的別）'!AB10</f>
        <v>4051621</v>
      </c>
      <c r="AQ115" s="47">
        <f>'歳出（目的別）'!AC10</f>
        <v>3928159</v>
      </c>
      <c r="AR115" s="47">
        <f>'歳出（目的別）'!AD10</f>
        <v>4470025</v>
      </c>
      <c r="AS115" s="47">
        <f>'歳出（目的別）'!AE10</f>
        <v>4841681</v>
      </c>
      <c r="AT115" s="47">
        <f>'歳出（目的別）'!AF10</f>
        <v>4821853</v>
      </c>
    </row>
    <row r="116" spans="16:46" x14ac:dyDescent="0.2">
      <c r="P116" t="s">
        <v>159</v>
      </c>
      <c r="Q116">
        <f>'歳出（目的別）'!B11</f>
        <v>10193142</v>
      </c>
      <c r="R116" s="47">
        <f>'歳出（目的別）'!D11</f>
        <v>11384736</v>
      </c>
      <c r="S116" s="47">
        <f>'歳出（目的別）'!E11</f>
        <v>12747570</v>
      </c>
      <c r="T116" s="47">
        <f>'歳出（目的別）'!F11</f>
        <v>14496207</v>
      </c>
      <c r="U116" s="47">
        <f>'歳出（目的別）'!G11</f>
        <v>13104616</v>
      </c>
      <c r="V116" s="47">
        <f>'歳出（目的別）'!H11</f>
        <v>12988311</v>
      </c>
      <c r="W116" s="47">
        <f>'歳出（目的別）'!I11</f>
        <v>13632269</v>
      </c>
      <c r="X116" s="47">
        <f>'歳出（目的別）'!J11</f>
        <v>12588151</v>
      </c>
      <c r="Y116" s="47">
        <f>'歳出（目的別）'!K11</f>
        <v>11913963</v>
      </c>
      <c r="Z116" s="47">
        <f>'歳出（目的別）'!L11</f>
        <v>11611113</v>
      </c>
      <c r="AA116" s="47">
        <f>'歳出（目的別）'!M11</f>
        <v>10520915</v>
      </c>
      <c r="AB116" s="47">
        <f>'歳出（目的別）'!N11</f>
        <v>10517934</v>
      </c>
      <c r="AC116" s="47">
        <f>'歳出（目的別）'!O11</f>
        <v>10501996</v>
      </c>
      <c r="AD116" s="47">
        <f>'歳出（目的別）'!P11</f>
        <v>9014044</v>
      </c>
      <c r="AE116" s="47">
        <f>'歳出（目的別）'!Q11</f>
        <v>7868440</v>
      </c>
      <c r="AF116" s="47">
        <f>'歳出（目的別）'!R11</f>
        <v>8097015</v>
      </c>
      <c r="AG116" s="47">
        <f>'歳出（目的別）'!S11</f>
        <v>7564423</v>
      </c>
      <c r="AH116" s="47">
        <f>'歳出（目的別）'!T11</f>
        <v>7866190</v>
      </c>
      <c r="AI116" s="47">
        <f>'歳出（目的別）'!U11</f>
        <v>8255782</v>
      </c>
      <c r="AJ116" s="47">
        <f>'歳出（目的別）'!V11</f>
        <v>6732278</v>
      </c>
      <c r="AK116" s="47">
        <f>'歳出（目的別）'!W11</f>
        <v>6041251</v>
      </c>
      <c r="AL116" s="47">
        <f>'歳出（目的別）'!X11</f>
        <v>6145812</v>
      </c>
      <c r="AM116" s="47">
        <f>'歳出（目的別）'!Y11</f>
        <v>5687858</v>
      </c>
      <c r="AN116" s="47">
        <f>'歳出（目的別）'!Z11</f>
        <v>7537834</v>
      </c>
      <c r="AO116" s="47">
        <f>'歳出（目的別）'!AA11</f>
        <v>6437178</v>
      </c>
      <c r="AP116" s="47">
        <f>'歳出（目的別）'!AB11</f>
        <v>6803883</v>
      </c>
      <c r="AQ116" s="47">
        <f>'歳出（目的別）'!AC11</f>
        <v>6329431</v>
      </c>
      <c r="AR116" s="47">
        <f>'歳出（目的別）'!AD11</f>
        <v>6535400</v>
      </c>
      <c r="AS116" s="47">
        <f>'歳出（目的別）'!AE11</f>
        <v>6711204</v>
      </c>
      <c r="AT116" s="47">
        <f>'歳出（目的別）'!AF11</f>
        <v>6208542</v>
      </c>
    </row>
    <row r="117" spans="16:46" x14ac:dyDescent="0.2">
      <c r="P117" t="s">
        <v>160</v>
      </c>
      <c r="Q117">
        <f>'歳出（目的別）'!B13</f>
        <v>6287239</v>
      </c>
      <c r="R117" s="47">
        <f>'歳出（目的別）'!D13</f>
        <v>5867531</v>
      </c>
      <c r="S117" s="47">
        <f>'歳出（目的別）'!E13</f>
        <v>6446322</v>
      </c>
      <c r="T117" s="47">
        <f>'歳出（目的別）'!F13</f>
        <v>7211409</v>
      </c>
      <c r="U117" s="47">
        <f>'歳出（目的別）'!G13</f>
        <v>6728832</v>
      </c>
      <c r="V117" s="47">
        <f>'歳出（目的別）'!H13</f>
        <v>6609053</v>
      </c>
      <c r="W117" s="47">
        <f>'歳出（目的別）'!I13</f>
        <v>6913176</v>
      </c>
      <c r="X117" s="47">
        <f>'歳出（目的別）'!J13</f>
        <v>6618422</v>
      </c>
      <c r="Y117" s="47">
        <f>'歳出（目的別）'!K13</f>
        <v>6927201</v>
      </c>
      <c r="Z117" s="47">
        <f>'歳出（目的別）'!L13</f>
        <v>6866408</v>
      </c>
      <c r="AA117" s="47">
        <f>'歳出（目的別）'!M13</f>
        <v>6423079</v>
      </c>
      <c r="AB117" s="47">
        <f>'歳出（目的別）'!N13</f>
        <v>6569738</v>
      </c>
      <c r="AC117" s="47">
        <f>'歳出（目的別）'!O13</f>
        <v>6289805</v>
      </c>
      <c r="AD117" s="47">
        <f>'歳出（目的別）'!P13</f>
        <v>7157310</v>
      </c>
      <c r="AE117" s="47">
        <f>'歳出（目的別）'!Q13</f>
        <v>6191165</v>
      </c>
      <c r="AF117" s="47">
        <f>'歳出（目的別）'!R13</f>
        <v>5676020</v>
      </c>
      <c r="AG117" s="47">
        <f>'歳出（目的別）'!S13</f>
        <v>5077914</v>
      </c>
      <c r="AH117" s="47">
        <f>'歳出（目的別）'!T13</f>
        <v>5231070</v>
      </c>
      <c r="AI117" s="47">
        <f>'歳出（目的別）'!U13</f>
        <v>5237388</v>
      </c>
      <c r="AJ117" s="47">
        <f>'歳出（目的別）'!V13</f>
        <v>5134942</v>
      </c>
      <c r="AK117" s="47">
        <f>'歳出（目的別）'!W13</f>
        <v>5735777</v>
      </c>
      <c r="AL117" s="47">
        <f>'歳出（目的別）'!X13</f>
        <v>4958955</v>
      </c>
      <c r="AM117" s="47">
        <f>'歳出（目的別）'!Y13</f>
        <v>5242427</v>
      </c>
      <c r="AN117" s="47">
        <f>'歳出（目的別）'!Z13</f>
        <v>4771807</v>
      </c>
      <c r="AO117" s="47">
        <f>'歳出（目的別）'!AA13</f>
        <v>5345492</v>
      </c>
      <c r="AP117" s="47">
        <f>'歳出（目的別）'!AB13</f>
        <v>5395871</v>
      </c>
      <c r="AQ117" s="47">
        <f>'歳出（目的別）'!AC13</f>
        <v>5369125</v>
      </c>
      <c r="AR117" s="47">
        <f>'歳出（目的別）'!AD13</f>
        <v>5407728</v>
      </c>
      <c r="AS117" s="47">
        <f>'歳出（目的別）'!AE13</f>
        <v>5046417</v>
      </c>
      <c r="AT117" s="47">
        <f>'歳出（目的別）'!AF13</f>
        <v>5452136</v>
      </c>
    </row>
    <row r="118" spans="16:46" x14ac:dyDescent="0.2">
      <c r="P118" t="s">
        <v>161</v>
      </c>
      <c r="Q118">
        <f>'歳出（目的別）'!B15</f>
        <v>4094067</v>
      </c>
      <c r="R118" s="47">
        <f>'歳出（目的別）'!D15</f>
        <v>4593038</v>
      </c>
      <c r="S118" s="47">
        <f>'歳出（目的別）'!E15</f>
        <v>4814547</v>
      </c>
      <c r="T118" s="47">
        <f>'歳出（目的別）'!F15</f>
        <v>5010915</v>
      </c>
      <c r="U118" s="47">
        <f>'歳出（目的別）'!G15</f>
        <v>5222887</v>
      </c>
      <c r="V118" s="47">
        <f>'歳出（目的別）'!H15</f>
        <v>5532469</v>
      </c>
      <c r="W118" s="47">
        <f>'歳出（目的別）'!I15</f>
        <v>5842241</v>
      </c>
      <c r="X118" s="47">
        <f>'歳出（目的別）'!J15</f>
        <v>6101696</v>
      </c>
      <c r="Y118" s="47">
        <f>'歳出（目的別）'!K15</f>
        <v>6101288</v>
      </c>
      <c r="Z118" s="47">
        <f>'歳出（目的別）'!L15</f>
        <v>6358512</v>
      </c>
      <c r="AA118" s="47">
        <f>'歳出（目的別）'!M15</f>
        <v>6606561</v>
      </c>
      <c r="AB118" s="47">
        <f>'歳出（目的別）'!N15</f>
        <v>6392945</v>
      </c>
      <c r="AC118" s="47">
        <f>'歳出（目的別）'!O15</f>
        <v>6610902</v>
      </c>
      <c r="AD118" s="47">
        <f>'歳出（目的別）'!P15</f>
        <v>6632017</v>
      </c>
      <c r="AE118" s="47">
        <f>'歳出（目的別）'!Q15</f>
        <v>6438534</v>
      </c>
      <c r="AF118" s="47">
        <f>'歳出（目的別）'!R15</f>
        <v>6436797</v>
      </c>
      <c r="AG118" s="47">
        <f>'歳出（目的別）'!S15</f>
        <v>6397612</v>
      </c>
      <c r="AH118" s="47">
        <f>'歳出（目的別）'!T15</f>
        <v>6243363</v>
      </c>
      <c r="AI118" s="47">
        <f>'歳出（目的別）'!U15</f>
        <v>6303998</v>
      </c>
      <c r="AJ118" s="47">
        <f>'歳出（目的別）'!V15</f>
        <v>5517104</v>
      </c>
      <c r="AK118" s="47">
        <f>'歳出（目的別）'!W15</f>
        <v>5103404</v>
      </c>
      <c r="AL118" s="47">
        <f>'歳出（目的別）'!X15</f>
        <v>5168736</v>
      </c>
      <c r="AM118" s="47">
        <f>'歳出（目的別）'!Y15</f>
        <v>5110567</v>
      </c>
      <c r="AN118" s="47">
        <f>'歳出（目的別）'!Z15</f>
        <v>4854254</v>
      </c>
      <c r="AO118" s="47">
        <f>'歳出（目的別）'!AA15</f>
        <v>4465876</v>
      </c>
      <c r="AP118" s="47">
        <f>'歳出（目的別）'!AB15</f>
        <v>4638558</v>
      </c>
      <c r="AQ118" s="47">
        <f>'歳出（目的別）'!AC15</f>
        <v>4887660</v>
      </c>
      <c r="AR118" s="47">
        <f>'歳出（目的別）'!AD15</f>
        <v>4933159</v>
      </c>
      <c r="AS118" s="47">
        <f>'歳出（目的別）'!AE15</f>
        <v>4734688</v>
      </c>
      <c r="AT118" s="47">
        <f>'歳出（目的別）'!AF15</f>
        <v>4599176</v>
      </c>
    </row>
    <row r="119" spans="16:46" x14ac:dyDescent="0.2">
      <c r="P119" t="s">
        <v>162</v>
      </c>
      <c r="Q119">
        <f>'歳出（目的別）'!B19</f>
        <v>38966983</v>
      </c>
      <c r="R119" s="47">
        <f>'歳出（目的別）'!D19</f>
        <v>44089543</v>
      </c>
      <c r="S119" s="47">
        <f>'歳出（目的別）'!E19</f>
        <v>49311065</v>
      </c>
      <c r="T119" s="47">
        <f>'歳出（目的別）'!F19</f>
        <v>50730461</v>
      </c>
      <c r="U119" s="47">
        <f>'歳出（目的別）'!G19</f>
        <v>49495841</v>
      </c>
      <c r="V119" s="47">
        <f>'歳出（目的別）'!H19</f>
        <v>50583059</v>
      </c>
      <c r="W119" s="47">
        <f>'歳出（目的別）'!I19</f>
        <v>52836952</v>
      </c>
      <c r="X119" s="47">
        <f>'歳出（目的別）'!J19</f>
        <v>53380826</v>
      </c>
      <c r="Y119" s="47">
        <f>'歳出（目的別）'!K19</f>
        <v>55730336</v>
      </c>
      <c r="Z119" s="47">
        <f>'歳出（目的別）'!L19</f>
        <v>55947804</v>
      </c>
      <c r="AA119" s="47">
        <f>'歳出（目的別）'!M19</f>
        <v>50883623</v>
      </c>
      <c r="AB119" s="47">
        <f>'歳出（目的別）'!N19</f>
        <v>51331642</v>
      </c>
      <c r="AC119" s="47">
        <f>'歳出（目的別）'!O19</f>
        <v>51679172</v>
      </c>
      <c r="AD119" s="47">
        <f>'歳出（目的別）'!P19</f>
        <v>53388535</v>
      </c>
      <c r="AE119" s="47">
        <f>'歳出（目的別）'!Q19</f>
        <v>48600369</v>
      </c>
      <c r="AF119" s="47">
        <f>'歳出（目的別）'!R19</f>
        <v>47134418</v>
      </c>
      <c r="AG119" s="47">
        <f>'歳出（目的別）'!S19</f>
        <v>48569500</v>
      </c>
      <c r="AH119" s="47">
        <f>'歳出（目的別）'!T19</f>
        <v>46815127</v>
      </c>
      <c r="AI119" s="47">
        <f>'歳出（目的別）'!U19</f>
        <v>48062110</v>
      </c>
      <c r="AJ119" s="47">
        <f>'歳出（目的別）'!V19</f>
        <v>49609577</v>
      </c>
      <c r="AK119" s="47">
        <f>'歳出（目的別）'!W19</f>
        <v>49141451</v>
      </c>
      <c r="AL119" s="47">
        <f>'歳出（目的別）'!X19</f>
        <v>48468895</v>
      </c>
      <c r="AM119" s="47">
        <f>'歳出（目的別）'!Y19</f>
        <v>47736801</v>
      </c>
      <c r="AN119" s="47">
        <f>'歳出（目的別）'!Z19</f>
        <v>48739146</v>
      </c>
      <c r="AO119" s="47">
        <f>'歳出（目的別）'!AA19</f>
        <v>49883110</v>
      </c>
      <c r="AP119" s="47">
        <f>'歳出（目的別）'!AB19</f>
        <v>51795366</v>
      </c>
      <c r="AQ119" s="47">
        <f>'歳出（目的別）'!AC19</f>
        <v>51463982</v>
      </c>
      <c r="AR119" s="47">
        <f>'歳出（目的別）'!AD19</f>
        <v>52195226</v>
      </c>
      <c r="AS119" s="47">
        <f>'歳出（目的別）'!AE19</f>
        <v>52526094</v>
      </c>
      <c r="AT119" s="47">
        <f>'歳出（目的別）'!AF19</f>
        <v>53184394</v>
      </c>
    </row>
    <row r="147" spans="13:46" x14ac:dyDescent="0.2">
      <c r="P147">
        <f>'歳出（性質別）'!A3</f>
        <v>0</v>
      </c>
      <c r="Q147" t="str">
        <f>'歳出（性質別）'!B3</f>
        <v>８９（元）</v>
      </c>
      <c r="R147" t="str">
        <f>'歳出（性質別）'!D3</f>
        <v>９１（H3）</v>
      </c>
      <c r="S147" t="str">
        <f>'歳出（性質別）'!E3</f>
        <v>９２（H4）</v>
      </c>
      <c r="T147" t="str">
        <f>'歳出（性質別）'!F3</f>
        <v>９３（H5）</v>
      </c>
      <c r="U147" t="str">
        <f>'歳出（性質別）'!G3</f>
        <v>９４（H6）</v>
      </c>
      <c r="V147" t="str">
        <f>'歳出（性質別）'!H3</f>
        <v>９５（H7）</v>
      </c>
      <c r="W147" t="str">
        <f>'歳出（性質別）'!I3</f>
        <v>９６（H8）</v>
      </c>
      <c r="X147" t="str">
        <f>'歳出（性質別）'!J3</f>
        <v>９７(H9）</v>
      </c>
      <c r="Y147" t="str">
        <f>'歳出（性質別）'!K3</f>
        <v>９８(H10）</v>
      </c>
      <c r="Z147" t="str">
        <f>'歳出（性質別）'!L3</f>
        <v>９９(H11)</v>
      </c>
      <c r="AA147" t="str">
        <f>'歳出（性質別）'!M3</f>
        <v>００(H12)</v>
      </c>
      <c r="AB147" t="str">
        <f>'歳出（性質別）'!N3</f>
        <v>０１(H13)</v>
      </c>
      <c r="AC147" t="str">
        <f>'歳出（性質別）'!O3</f>
        <v>０２(H14)</v>
      </c>
      <c r="AD147" t="str">
        <f>'歳出（性質別）'!P3</f>
        <v>０３(H15)</v>
      </c>
      <c r="AE147" t="str">
        <f>'歳出（性質別）'!Q3</f>
        <v>０４(H16)</v>
      </c>
      <c r="AF147" t="str">
        <f>'歳出（性質別）'!R3</f>
        <v>０５(H17)</v>
      </c>
      <c r="AG147" t="str">
        <f>'歳出（性質別）'!S3</f>
        <v>０６(H18)</v>
      </c>
      <c r="AH147" t="str">
        <f>'歳出（性質別）'!T3</f>
        <v>０７(H19)</v>
      </c>
      <c r="AI147" t="str">
        <f>'歳出（性質別）'!U3</f>
        <v>０８(H20)</v>
      </c>
      <c r="AJ147" t="str">
        <f>'歳出（性質別）'!V3</f>
        <v>０９(H21)</v>
      </c>
      <c r="AK147" t="str">
        <f>'歳出（性質別）'!W3</f>
        <v>１０(H22)</v>
      </c>
      <c r="AL147" t="str">
        <f>'歳出（性質別）'!X3</f>
        <v>１１(H23)</v>
      </c>
      <c r="AM147" t="str">
        <f>'歳出（性質別）'!Y3</f>
        <v>１２(H24)</v>
      </c>
      <c r="AN147" t="str">
        <f>'歳出（性質別）'!Z3</f>
        <v>１３(H25)</v>
      </c>
      <c r="AO147" t="str">
        <f>'歳出（性質別）'!AA3</f>
        <v>１４(H26)</v>
      </c>
      <c r="AP147" t="str">
        <f>'歳出（性質別）'!AB3</f>
        <v>１５(H27)</v>
      </c>
      <c r="AQ147" t="str">
        <f>'歳出（性質別）'!AC3</f>
        <v>１６(H28)</v>
      </c>
      <c r="AR147" t="str">
        <f>'歳出（性質別）'!AD3</f>
        <v>１７(H29)</v>
      </c>
      <c r="AS147" t="str">
        <f>'歳出（性質別）'!AE3</f>
        <v>１８(H30)</v>
      </c>
      <c r="AT147" t="str">
        <f>'歳出（性質別）'!AF3</f>
        <v>１９(R１)</v>
      </c>
    </row>
    <row r="148" spans="13:46" x14ac:dyDescent="0.2">
      <c r="P148" t="s">
        <v>163</v>
      </c>
      <c r="Q148">
        <f>'歳出（性質別）'!B20</f>
        <v>3738089</v>
      </c>
      <c r="R148" s="47">
        <f>'歳出（性質別）'!D20</f>
        <v>3764728</v>
      </c>
      <c r="S148" s="47">
        <f>'歳出（性質別）'!E20</f>
        <v>4881986</v>
      </c>
      <c r="T148" s="47">
        <f>'歳出（性質別）'!F20</f>
        <v>4687861</v>
      </c>
      <c r="U148" s="47">
        <f>'歳出（性質別）'!G20</f>
        <v>3612367</v>
      </c>
      <c r="V148" s="47">
        <f>'歳出（性質別）'!H20</f>
        <v>2684782</v>
      </c>
      <c r="W148" s="47">
        <f>'歳出（性質別）'!I20</f>
        <v>3585986</v>
      </c>
      <c r="X148" s="47">
        <f>'歳出（性質別）'!J20</f>
        <v>3754780</v>
      </c>
      <c r="Y148" s="47">
        <f>'歳出（性質別）'!K20</f>
        <v>4862014</v>
      </c>
      <c r="Z148" s="47">
        <f>'歳出（性質別）'!L20</f>
        <v>3159239</v>
      </c>
      <c r="AA148" s="47">
        <f>'歳出（性質別）'!M20</f>
        <v>1679244</v>
      </c>
      <c r="AB148" s="47">
        <f>'歳出（性質別）'!N20</f>
        <v>2932531</v>
      </c>
      <c r="AC148" s="47">
        <f>'歳出（性質別）'!O20</f>
        <v>3836079</v>
      </c>
      <c r="AD148" s="47">
        <f>'歳出（性質別）'!P20</f>
        <v>2390214</v>
      </c>
      <c r="AE148" s="47">
        <f>'歳出（性質別）'!Q20</f>
        <v>846228</v>
      </c>
      <c r="AF148" s="47">
        <f>'歳出（性質別）'!R20</f>
        <v>917821</v>
      </c>
      <c r="AG148" s="47">
        <f>'歳出（性質別）'!S20</f>
        <v>1670103</v>
      </c>
      <c r="AH148" s="47">
        <f>'歳出（性質別）'!T20</f>
        <v>1335784</v>
      </c>
      <c r="AI148" s="47">
        <f>'歳出（性質別）'!U20</f>
        <v>3255553</v>
      </c>
      <c r="AJ148" s="47">
        <f>'歳出（性質別）'!V20</f>
        <v>1217159</v>
      </c>
      <c r="AK148" s="47">
        <f>'歳出（性質別）'!W20</f>
        <v>1273772</v>
      </c>
      <c r="AL148" s="47">
        <f>'歳出（性質別）'!X20</f>
        <v>1216832</v>
      </c>
      <c r="AM148" s="47">
        <f>'歳出（性質別）'!Y20</f>
        <v>1196140</v>
      </c>
      <c r="AN148" s="47">
        <f>'歳出（性質別）'!Z20</f>
        <v>2665652</v>
      </c>
      <c r="AO148" s="47">
        <f>'歳出（性質別）'!AA20</f>
        <v>2427118</v>
      </c>
      <c r="AP148" s="47">
        <f>'歳出（性質別）'!AB20</f>
        <v>2230283</v>
      </c>
      <c r="AQ148" s="47">
        <f>'歳出（性質別）'!AC20</f>
        <v>1726562</v>
      </c>
      <c r="AR148" s="47">
        <f>'歳出（性質別）'!AD20</f>
        <v>1326450</v>
      </c>
      <c r="AS148" s="47">
        <f>'歳出（性質別）'!AE20</f>
        <v>1590862</v>
      </c>
      <c r="AT148" s="47">
        <f>'歳出（性質別）'!AF20</f>
        <v>1782588</v>
      </c>
    </row>
    <row r="149" spans="13:46" x14ac:dyDescent="0.2">
      <c r="M149" s="34" t="str">
        <f>財政指標!$L$1</f>
        <v>足利市</v>
      </c>
      <c r="P149" t="s">
        <v>164</v>
      </c>
      <c r="Q149">
        <f>'歳出（性質別）'!B21</f>
        <v>7968856</v>
      </c>
      <c r="R149" s="47">
        <f>'歳出（性質別）'!D21</f>
        <v>9141405</v>
      </c>
      <c r="S149" s="47">
        <f>'歳出（性質別）'!E21</f>
        <v>10399056</v>
      </c>
      <c r="T149" s="47">
        <f>'歳出（性質別）'!F21</f>
        <v>11178809</v>
      </c>
      <c r="U149" s="47">
        <f>'歳出（性質別）'!G21</f>
        <v>9526111</v>
      </c>
      <c r="V149" s="47">
        <f>'歳出（性質別）'!H21</f>
        <v>9476527</v>
      </c>
      <c r="W149" s="47">
        <f>'歳出（性質別）'!I21</f>
        <v>10437200</v>
      </c>
      <c r="X149" s="47">
        <f>'歳出（性質別）'!J21</f>
        <v>10521343</v>
      </c>
      <c r="Y149" s="47">
        <f>'歳出（性質別）'!K21</f>
        <v>9773196</v>
      </c>
      <c r="Z149" s="47">
        <f>'歳出（性質別）'!L21</f>
        <v>8908172</v>
      </c>
      <c r="AA149" s="47">
        <f>'歳出（性質別）'!M21</f>
        <v>8585398</v>
      </c>
      <c r="AB149" s="47">
        <f>'歳出（性質別）'!N21</f>
        <v>7766712</v>
      </c>
      <c r="AC149" s="47">
        <f>'歳出（性質別）'!O21</f>
        <v>6806824</v>
      </c>
      <c r="AD149" s="47">
        <f>'歳出（性質別）'!P21</f>
        <v>6375637</v>
      </c>
      <c r="AE149" s="47">
        <f>'歳出（性質別）'!Q21</f>
        <v>5425839</v>
      </c>
      <c r="AF149" s="47">
        <f>'歳出（性質別）'!R21</f>
        <v>4722104</v>
      </c>
      <c r="AG149" s="47">
        <f>'歳出（性質別）'!S21</f>
        <v>3717325</v>
      </c>
      <c r="AH149" s="47">
        <f>'歳出（性質別）'!T21</f>
        <v>3567132</v>
      </c>
      <c r="AI149" s="47">
        <f>'歳出（性質別）'!U21</f>
        <v>1774536</v>
      </c>
      <c r="AJ149" s="47">
        <f>'歳出（性質別）'!V21</f>
        <v>3512866</v>
      </c>
      <c r="AK149" s="47">
        <f>'歳出（性質別）'!W21</f>
        <v>3882511</v>
      </c>
      <c r="AL149" s="47">
        <f>'歳出（性質別）'!X21</f>
        <v>2754941</v>
      </c>
      <c r="AM149" s="47">
        <f>'歳出（性質別）'!Y21</f>
        <v>2823471</v>
      </c>
      <c r="AN149" s="47">
        <f>'歳出（性質別）'!Z21</f>
        <v>2701393</v>
      </c>
      <c r="AO149" s="47">
        <f>'歳出（性質別）'!AA21</f>
        <v>2274282</v>
      </c>
      <c r="AP149" s="47">
        <f>'歳出（性質別）'!AB21</f>
        <v>2823474</v>
      </c>
      <c r="AQ149" s="47">
        <f>'歳出（性質別）'!AC21</f>
        <v>1905453</v>
      </c>
      <c r="AR149" s="47">
        <f>'歳出（性質別）'!AD21</f>
        <v>3564348</v>
      </c>
      <c r="AS149" s="47">
        <f>'歳出（性質別）'!AE21</f>
        <v>4451539</v>
      </c>
      <c r="AT149" s="47">
        <f>'歳出（性質別）'!AF21</f>
        <v>3523140</v>
      </c>
    </row>
    <row r="183" spans="13:46" x14ac:dyDescent="0.2">
      <c r="Q183" t="str">
        <f>財政指標!C3</f>
        <v>８９（元）</v>
      </c>
      <c r="R183" t="str">
        <f>財政指標!E3</f>
        <v>９１（H3）</v>
      </c>
      <c r="S183" t="str">
        <f>財政指標!F3</f>
        <v>９２（H4）</v>
      </c>
      <c r="T183" t="str">
        <f>財政指標!G3</f>
        <v>９３（H5）</v>
      </c>
      <c r="U183" t="str">
        <f>財政指標!H3</f>
        <v>９４（H6）</v>
      </c>
      <c r="V183" t="str">
        <f>財政指標!I3</f>
        <v>９５（H7）</v>
      </c>
      <c r="W183" t="str">
        <f>財政指標!J3</f>
        <v>９６（H8）</v>
      </c>
      <c r="X183" t="str">
        <f>財政指標!K3</f>
        <v>９７（H9）</v>
      </c>
      <c r="Y183" t="str">
        <f>財政指標!L3</f>
        <v>９８(H10)</v>
      </c>
      <c r="Z183" t="str">
        <f>財政指標!M3</f>
        <v>９９(H11)</v>
      </c>
      <c r="AA183" t="str">
        <f>財政指標!N3</f>
        <v>００(H12)</v>
      </c>
      <c r="AB183" t="str">
        <f>財政指標!O3</f>
        <v>０１(H13)</v>
      </c>
      <c r="AC183" t="str">
        <f>財政指標!P3</f>
        <v>０２(H14)</v>
      </c>
      <c r="AD183" t="str">
        <f>財政指標!Q3</f>
        <v>０３(H15)</v>
      </c>
      <c r="AE183" t="str">
        <f>財政指標!R3</f>
        <v>０４(H16)</v>
      </c>
      <c r="AF183" t="str">
        <f>財政指標!S3</f>
        <v>０５(H17)</v>
      </c>
      <c r="AG183" t="str">
        <f>財政指標!T3</f>
        <v>０６(H18)</v>
      </c>
      <c r="AH183" t="str">
        <f>財政指標!U3</f>
        <v>０７(H19)</v>
      </c>
      <c r="AI183" t="str">
        <f>財政指標!V3</f>
        <v>０８(H20</v>
      </c>
      <c r="AJ183" t="str">
        <f>財政指標!W3</f>
        <v>０９(H21)</v>
      </c>
      <c r="AK183" t="str">
        <f>財政指標!X3</f>
        <v>１０(H22)</v>
      </c>
      <c r="AL183" t="str">
        <f>財政指標!Y3</f>
        <v>１１(H23)</v>
      </c>
      <c r="AM183" t="str">
        <f>財政指標!Z3</f>
        <v>１２(H24)</v>
      </c>
      <c r="AN183" t="str">
        <f>財政指標!AA3</f>
        <v>１３(H25)</v>
      </c>
      <c r="AO183" t="str">
        <f>財政指標!AB3</f>
        <v>１４(H26)</v>
      </c>
      <c r="AP183" t="str">
        <f>財政指標!AC3</f>
        <v>１５(H27)</v>
      </c>
      <c r="AQ183" t="str">
        <f>財政指標!AD3</f>
        <v>１６(H28)</v>
      </c>
      <c r="AR183" t="str">
        <f>財政指標!AE3</f>
        <v>１７(H29)</v>
      </c>
      <c r="AS183" t="str">
        <f>財政指標!AF3</f>
        <v>１８(H30)</v>
      </c>
      <c r="AT183" t="str">
        <f>財政指標!AG3</f>
        <v>１９(R１)</v>
      </c>
    </row>
    <row r="184" spans="13:46" x14ac:dyDescent="0.2">
      <c r="P184" t="s">
        <v>145</v>
      </c>
      <c r="Q184">
        <f>財政指標!C6</f>
        <v>38966983</v>
      </c>
      <c r="R184" s="47">
        <f>財政指標!E6</f>
        <v>44089543</v>
      </c>
      <c r="S184" s="47">
        <f>財政指標!F6</f>
        <v>49311065</v>
      </c>
      <c r="T184" s="47">
        <f>財政指標!G6</f>
        <v>50730491</v>
      </c>
      <c r="U184" s="47">
        <f>財政指標!H6</f>
        <v>49495841</v>
      </c>
      <c r="V184" s="47">
        <f>財政指標!I6</f>
        <v>50583059</v>
      </c>
      <c r="W184" s="47">
        <f>財政指標!J6</f>
        <v>52836952</v>
      </c>
      <c r="X184" s="47">
        <f>財政指標!K6</f>
        <v>53380826</v>
      </c>
      <c r="Y184" s="47">
        <f>財政指標!L6</f>
        <v>55730743</v>
      </c>
      <c r="Z184" s="47">
        <f>財政指標!M6</f>
        <v>55947804</v>
      </c>
      <c r="AA184" s="47">
        <f>財政指標!N6</f>
        <v>50883623</v>
      </c>
      <c r="AB184" s="47">
        <f>財政指標!O6</f>
        <v>51331642</v>
      </c>
      <c r="AC184" s="47">
        <f>財政指標!P6</f>
        <v>51679172</v>
      </c>
      <c r="AD184" s="47">
        <f>財政指標!Q6</f>
        <v>53388535</v>
      </c>
      <c r="AE184" s="47">
        <f>財政指標!R6</f>
        <v>48600367</v>
      </c>
      <c r="AF184" s="47">
        <f>財政指標!S6</f>
        <v>47134416</v>
      </c>
      <c r="AG184" s="47">
        <f>財政指標!T6</f>
        <v>48569498</v>
      </c>
      <c r="AH184" s="47">
        <f>財政指標!U6</f>
        <v>46815125</v>
      </c>
      <c r="AI184" s="47">
        <f>財政指標!V6</f>
        <v>48062108</v>
      </c>
      <c r="AJ184" s="47">
        <f>財政指標!W6</f>
        <v>49609575</v>
      </c>
      <c r="AK184" s="47">
        <f>財政指標!X6</f>
        <v>49141449</v>
      </c>
      <c r="AL184" s="47">
        <f>財政指標!Y6</f>
        <v>48468893</v>
      </c>
      <c r="AM184" s="47">
        <f>財政指標!Z6</f>
        <v>47736799</v>
      </c>
      <c r="AN184" s="47">
        <f>財政指標!AA6</f>
        <v>48739141</v>
      </c>
      <c r="AO184" s="47">
        <f>財政指標!AB6</f>
        <v>49883102</v>
      </c>
      <c r="AP184" s="47">
        <f>財政指標!AC6</f>
        <v>51795355</v>
      </c>
      <c r="AQ184" s="47">
        <f>財政指標!AD6</f>
        <v>51463978</v>
      </c>
      <c r="AR184" s="47">
        <f>財政指標!AE6</f>
        <v>52195222</v>
      </c>
      <c r="AS184" s="47">
        <f>財政指標!AF6</f>
        <v>52526090</v>
      </c>
      <c r="AT184" s="47">
        <f>財政指標!AG6</f>
        <v>53184390</v>
      </c>
    </row>
    <row r="185" spans="13:46" x14ac:dyDescent="0.2">
      <c r="P185" t="s">
        <v>146</v>
      </c>
      <c r="Q185">
        <f>財政指標!B31</f>
        <v>0</v>
      </c>
      <c r="R185" s="47">
        <f>財政指標!E31</f>
        <v>39355147</v>
      </c>
      <c r="S185" s="47">
        <f>財政指標!F31</f>
        <v>41589122</v>
      </c>
      <c r="T185" s="47">
        <f>財政指標!G31</f>
        <v>42777950</v>
      </c>
      <c r="U185" s="47">
        <f>財政指標!H31</f>
        <v>43312205</v>
      </c>
      <c r="V185" s="47">
        <f>財政指標!I31</f>
        <v>44883079</v>
      </c>
      <c r="W185" s="47">
        <f>財政指標!J31</f>
        <v>48097287</v>
      </c>
      <c r="X185" s="47">
        <f>財政指標!K31</f>
        <v>50849164</v>
      </c>
      <c r="Y185" s="47">
        <f>財政指標!L31</f>
        <v>54062403</v>
      </c>
      <c r="Z185" s="47">
        <f>財政指標!M31</f>
        <v>54571142</v>
      </c>
      <c r="AA185" s="47">
        <f>財政指標!N31</f>
        <v>53832252</v>
      </c>
      <c r="AB185" s="47">
        <f>財政指標!O31</f>
        <v>53638224</v>
      </c>
      <c r="AC185" s="47">
        <f>財政指標!P31</f>
        <v>54754328</v>
      </c>
      <c r="AD185" s="47">
        <f>財政指標!Q31</f>
        <v>56678469</v>
      </c>
      <c r="AE185" s="47">
        <f>財政指標!R31</f>
        <v>56525730</v>
      </c>
      <c r="AF185" s="47">
        <f>財政指標!S31</f>
        <v>55559475</v>
      </c>
      <c r="AG185" s="47">
        <f>財政指標!T31</f>
        <v>53656773</v>
      </c>
      <c r="AH185" s="47">
        <f>財政指標!U31</f>
        <v>51360693</v>
      </c>
      <c r="AI185" s="47">
        <f>財政指標!V31</f>
        <v>48781094</v>
      </c>
      <c r="AJ185" s="47">
        <f>財政指標!W31</f>
        <v>47484423</v>
      </c>
      <c r="AK185" s="47">
        <f>財政指標!X31</f>
        <v>46050491</v>
      </c>
      <c r="AL185" s="47">
        <f>財政指標!Y31</f>
        <v>44835776</v>
      </c>
      <c r="AM185" s="47">
        <f>財政指標!Z31</f>
        <v>42559522</v>
      </c>
      <c r="AN185" s="47">
        <f>財政指標!AA31</f>
        <v>42507027</v>
      </c>
      <c r="AO185" s="47">
        <f>財政指標!AB31</f>
        <v>42584911</v>
      </c>
      <c r="AP185" s="47">
        <f>財政指標!AC31</f>
        <v>41889597</v>
      </c>
      <c r="AQ185" s="47">
        <f>財政指標!AD31</f>
        <v>40436301</v>
      </c>
      <c r="AR185" s="47">
        <f>財政指標!AE31</f>
        <v>40132169</v>
      </c>
      <c r="AS185" s="47">
        <f>財政指標!AF31</f>
        <v>39915559</v>
      </c>
      <c r="AT185" s="47">
        <f>財政指標!AG31</f>
        <v>39645607</v>
      </c>
    </row>
    <row r="186" spans="13:46" x14ac:dyDescent="0.2">
      <c r="M186" s="34" t="str">
        <f>財政指標!$L$1</f>
        <v>足利市</v>
      </c>
      <c r="P186" s="47" t="str">
        <f>財政指標!B32</f>
        <v>うち臨時財政対策債</v>
      </c>
      <c r="R186" s="47">
        <f>財政指標!E32</f>
        <v>0</v>
      </c>
      <c r="S186" s="47">
        <f>財政指標!F32</f>
        <v>0</v>
      </c>
      <c r="T186" s="47">
        <f>財政指標!G32</f>
        <v>0</v>
      </c>
      <c r="U186" s="47">
        <f>財政指標!H32</f>
        <v>0</v>
      </c>
      <c r="V186" s="47">
        <f>財政指標!I32</f>
        <v>0</v>
      </c>
      <c r="W186" s="47">
        <f>財政指標!J32</f>
        <v>0</v>
      </c>
      <c r="X186" s="47">
        <f>財政指標!K32</f>
        <v>0</v>
      </c>
      <c r="Y186" s="47">
        <f>財政指標!L32</f>
        <v>0</v>
      </c>
      <c r="Z186" s="47">
        <f>財政指標!M32</f>
        <v>0</v>
      </c>
      <c r="AA186" s="47">
        <f>財政指標!N32</f>
        <v>0</v>
      </c>
      <c r="AB186" s="47">
        <f>財政指標!O32</f>
        <v>656500</v>
      </c>
      <c r="AC186" s="47">
        <f>財政指標!P32</f>
        <v>2048000</v>
      </c>
      <c r="AD186" s="47">
        <f>財政指標!Q32</f>
        <v>4876900</v>
      </c>
      <c r="AE186" s="47">
        <f>財政指標!R32</f>
        <v>6855862</v>
      </c>
      <c r="AF186" s="47">
        <f>財政指標!S32</f>
        <v>8322406</v>
      </c>
      <c r="AG186" s="47">
        <f>財政指標!T32</f>
        <v>9583950</v>
      </c>
      <c r="AH186" s="47">
        <f>財政指標!U32</f>
        <v>10563609</v>
      </c>
      <c r="AI186" s="47">
        <f>財政指標!V32</f>
        <v>11351671</v>
      </c>
      <c r="AJ186" s="47">
        <f>財政指標!W32</f>
        <v>12697492</v>
      </c>
      <c r="AK186" s="47">
        <f>財政指標!X32</f>
        <v>14367349</v>
      </c>
      <c r="AL186" s="47">
        <f>財政指標!Y32</f>
        <v>16381033</v>
      </c>
      <c r="AM186" s="47">
        <f>財政指標!Z32</f>
        <v>17499515</v>
      </c>
      <c r="AN186" s="47">
        <f>財政指標!AA32</f>
        <v>19225935</v>
      </c>
      <c r="AO186" s="47">
        <f>財政指標!AB32</f>
        <v>20816757</v>
      </c>
      <c r="AP186" s="47">
        <f>財政指標!AC32</f>
        <v>21520540</v>
      </c>
      <c r="AQ186" s="47">
        <f>財政指標!AD32</f>
        <v>21737772</v>
      </c>
      <c r="AR186" s="47">
        <f>財政指標!AE32</f>
        <v>22079955</v>
      </c>
      <c r="AS186" s="47">
        <f>財政指標!AF32</f>
        <v>22199527</v>
      </c>
      <c r="AT186" s="47">
        <f>財政指標!AG32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とちぎ地域・自治研究所</dc:creator>
  <cp:lastModifiedBy>山口 誠英</cp:lastModifiedBy>
  <cp:lastPrinted>2021-07-27T02:08:53Z</cp:lastPrinted>
  <dcterms:created xsi:type="dcterms:W3CDTF">2002-01-04T12:12:41Z</dcterms:created>
  <dcterms:modified xsi:type="dcterms:W3CDTF">2021-07-27T02:20:12Z</dcterms:modified>
</cp:coreProperties>
</file>