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85" windowWidth="7155" windowHeight="634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<sst xmlns="http://schemas.openxmlformats.org/spreadsheetml/2006/main" count="420" uniqueCount="201">
  <si>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</si>
  <si>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</si>
  <si>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</si>
  <si>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</si>
  <si>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</si>
  <si>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</si>
  <si>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</si>
  <si>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</si>
  <si>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</si>
  <si>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</si>
  <si>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</si>
  <si>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</si>
  <si>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</si>
  <si>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</si>
  <si>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</si>
  <si>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</si>
  <si>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</si>
  <si>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</si>
  <si>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</si>
  <si>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</si>
  <si>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</si>
  <si>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</si>
  <si>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</si>
  <si>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</si>
  <si>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</si>
  <si>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</si>
  <si>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</si>
  <si>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</si>
  <si>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</si>
  <si>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</si>
  <si>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</si>
  <si>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</si>
  <si>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</si>
  <si>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</si>
  <si>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</si>
  <si>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</si>
  <si>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</si>
  <si>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</si>
  <si>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</si>
  <si>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</si>
  <si>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</si>
  <si>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</si>
  <si>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</si>
  <si>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</si>
  <si>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</si>
  <si>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</si>
  <si>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</si>
  <si>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</si>
  <si>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</si>
  <si>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</si>
  <si>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</si>
  <si>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</si>
  <si>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</si>
  <si>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</si>
  <si>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</si>
  <si>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</si>
  <si>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</si>
  <si>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</si>
  <si>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</si>
  <si>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</si>
  <si>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</si>
  <si>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</si>
  <si>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</si>
  <si>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</si>
  <si>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</si>
  <si>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</si>
  <si>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</si>
  <si>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</si>
  <si>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</si>
  <si>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</si>
  <si>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</si>
  <si>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</si>
  <si>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</si>
  <si>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</si>
  <si>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</si>
  <si>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</si>
  <si>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</si>
  <si>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</si>
  <si>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</si>
  <si>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</si>
  <si>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</si>
  <si>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</si>
  <si>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</si>
  <si>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</si>
  <si>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</si>
  <si>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</si>
  <si>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</si>
  <si>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</si>
  <si>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</si>
  <si>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</si>
  <si>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</si>
  <si>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</si>
  <si>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</si>
  <si>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</si>
  <si>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</si>
  <si>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</si>
  <si>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</si>
  <si>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</si>
  <si>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</si>
  <si>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</si>
  <si>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</si>
  <si>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</si>
  <si>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</si>
  <si>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</si>
  <si>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</si>
  <si>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</si>
  <si>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</si>
  <si>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</si>
  <si>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</si>
  <si>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</si>
  <si>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</si>
  <si>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</si>
  <si>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</si>
  <si>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</si>
  <si>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</si>
  <si>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</si>
  <si>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</si>
  <si>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</si>
  <si>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</si>
  <si>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</si>
  <si>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</si>
  <si>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</si>
  <si>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</si>
  <si>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</si>
  <si>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</si>
  <si>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</si>
  <si>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</si>
  <si>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</si>
  <si>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</si>
  <si>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</si>
  <si>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</si>
  <si>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</si>
  <si>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</si>
  <si>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</si>
  <si>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</si>
  <si>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</si>
  <si>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</si>
  <si>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</si>
  <si>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</si>
  <si>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</si>
  <si>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</si>
  <si>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</si>
  <si>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</si>
  <si>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</si>
  <si>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</si>
  <si>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</si>
  <si>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</si>
  <si>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</si>
  <si>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</si>
  <si>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</si>
  <si>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</si>
  <si>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</si>
  <si>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</si>
  <si>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</si>
  <si>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</si>
  <si>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</si>
  <si>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</si>
  <si>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</si>
  <si>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</si>
  <si>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</si>
  <si>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</si>
  <si>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</si>
  <si>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</si>
  <si>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</si>
  <si>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</si>
  <si>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</si>
  <si>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</si>
  <si>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</si>
  <si>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</si>
  <si>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</si>
  <si>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</si>
  <si>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</si>
  <si>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</si>
  <si>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</si>
  <si>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</si>
  <si>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</si>
  <si>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</si>
  <si>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</si>
  <si>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</si>
  <si>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</si>
  <si>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</si>
  <si>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</si>
  <si>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</si>
  <si>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上河内町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</si>
  <si>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</si>
  <si>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</si>
  <si>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</si>
  <si>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</si>
  <si>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</si>
  <si>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</si>
  <si>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</si>
  <si>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</si>
  <si>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</si>
  <si>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</si>
  <si>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</si>
  <si>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23積立金現在高</t>
  </si>
  <si>
    <t>24地方債現在高</t>
  </si>
  <si>
    <t>25債務負担行為額</t>
  </si>
  <si>
    <t>26収益事業収入</t>
  </si>
  <si>
    <t>27土地開発基金現在高</t>
  </si>
  <si>
    <t>０５(H17)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</si>
</sst>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9625"/>
          <c:h val="0.824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グラフ!$Q$1:$AF$1</c:f>
              <c:strCache/>
            </c:strRef>
          </c:cat>
          <c:val>
            <c:numRef>
              <c:f>グラフ!$Q$7:$AF$7</c:f>
              <c:numCache/>
            </c:numRef>
          </c:val>
        </c:ser>
        <c:gapWidth val="90"/>
        <c:axId val="16847083"/>
        <c:axId val="1740602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グラフ!$Q$2:$AF$2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グラフ!$Q$3:$AF$3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グラフ!$Q$4:$AF$4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グラフ!$Q$5:$AF$5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グラフ!$Q$6:$AF$6</c:f>
              <c:numCache/>
            </c:numRef>
          </c:val>
          <c:smooth val="0"/>
        </c:ser>
        <c:axId val="22436453"/>
        <c:axId val="601486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6020"/>
        <c:crosses val="autoZero"/>
        <c:auto val="0"/>
        <c:lblOffset val="100"/>
        <c:noMultiLvlLbl val="0"/>
      </c:catAx>
      <c:valAx>
        <c:axId val="17406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7083"/>
        <c:crossesAt val="1"/>
        <c:crossBetween val="between"/>
        <c:dispUnits/>
      </c:valAx>
      <c:catAx>
        <c:axId val="22436453"/>
        <c:scaling>
          <c:orientation val="minMax"/>
        </c:scaling>
        <c:axPos val="b"/>
        <c:delete val="1"/>
        <c:majorTickMark val="in"/>
        <c:minorTickMark val="none"/>
        <c:tickLblPos val="nextTo"/>
        <c:crossAx val="601486"/>
        <c:crosses val="autoZero"/>
        <c:auto val="0"/>
        <c:lblOffset val="100"/>
        <c:noMultiLvlLbl val="0"/>
      </c:catAx>
      <c:valAx>
        <c:axId val="601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4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9075"/>
          <c:w val="0.7507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25"/>
          <c:w val="0.94975"/>
          <c:h val="0.827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グラフ!$Q$30:$AF$30</c:f>
              <c:strCache/>
            </c:strRef>
          </c:cat>
          <c:val>
            <c:numRef>
              <c:f>グラフ!$Q$34:$AF$34</c:f>
              <c:numCache/>
            </c:numRef>
          </c:val>
        </c:ser>
        <c:gapWidth val="90"/>
        <c:axId val="5413375"/>
        <c:axId val="48720376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グラフ!$Q$31:$AF$31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グラフ!$Q$32:$AF$32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グラフ!$Q$33:$AF$33</c:f>
              <c:numCache/>
            </c:numRef>
          </c:val>
          <c:smooth val="0"/>
        </c:ser>
        <c:axId val="35830201"/>
        <c:axId val="54036354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20376"/>
        <c:crosses val="autoZero"/>
        <c:auto val="0"/>
        <c:lblOffset val="100"/>
        <c:noMultiLvlLbl val="0"/>
      </c:catAx>
      <c:valAx>
        <c:axId val="48720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375"/>
        <c:crossesAt val="1"/>
        <c:crossBetween val="between"/>
        <c:dispUnits/>
      </c:valAx>
      <c:catAx>
        <c:axId val="35830201"/>
        <c:scaling>
          <c:orientation val="minMax"/>
        </c:scaling>
        <c:axPos val="b"/>
        <c:delete val="1"/>
        <c:majorTickMark val="in"/>
        <c:minorTickMark val="none"/>
        <c:tickLblPos val="nextTo"/>
        <c:crossAx val="54036354"/>
        <c:crosses val="autoZero"/>
        <c:auto val="0"/>
        <c:lblOffset val="100"/>
        <c:noMultiLvlLbl val="0"/>
      </c:catAx>
      <c:valAx>
        <c:axId val="54036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02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1525"/>
          <c:w val="0.86625"/>
          <c:h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75"/>
          <c:w val="0.932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グラフ!$Q$93:$AF$93</c:f>
              <c:strCache/>
            </c:strRef>
          </c:cat>
          <c:val>
            <c:numRef>
              <c:f>グラフ!$Q$94:$AF$94</c:f>
              <c:numCache/>
            </c:numRef>
          </c:val>
        </c:ser>
        <c:gapWidth val="100"/>
        <c:axId val="16565139"/>
        <c:axId val="14868524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グラフ!$Q$93:$AF$93</c:f>
              <c:strCache/>
            </c:strRef>
          </c:cat>
          <c:val>
            <c:numRef>
              <c:f>グラフ!$Q$95:$AF$95</c:f>
              <c:numCache/>
            </c:numRef>
          </c:val>
          <c:smooth val="0"/>
        </c:ser>
        <c:axId val="16565139"/>
        <c:axId val="14868524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524"/>
        <c:crosses val="autoZero"/>
        <c:auto val="0"/>
        <c:lblOffset val="100"/>
        <c:noMultiLvlLbl val="0"/>
      </c:catAx>
      <c:valAx>
        <c:axId val="14868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2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"/>
          <c:w val="0.968"/>
          <c:h val="0.810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グラフ!$Q$39:$AF$39</c:f>
              <c:strCache/>
            </c:strRef>
          </c:cat>
          <c:val>
            <c:numRef>
              <c:f>グラフ!$Q$47:$AF$47</c:f>
              <c:numCache/>
            </c:numRef>
          </c:val>
        </c:ser>
        <c:gapWidth val="90"/>
        <c:axId val="66707853"/>
        <c:axId val="63499766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グラフ!$Q$40:$AF$40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グラフ!$Q$41:$AF$41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グラフ!$Q$42:$AF$42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グラフ!$Q$43:$AF$43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グラフ!$Q$44:$AF$44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グラフ!$Q$45:$AF$45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グラフ!$Q$39:$AF$39</c:f>
              <c:strCache/>
            </c:strRef>
          </c:cat>
          <c:val>
            <c:numRef>
              <c:f>グラフ!$Q$46:$AF$46</c:f>
              <c:numCache/>
            </c:numRef>
          </c:val>
          <c:smooth val="0"/>
        </c:ser>
        <c:axId val="34626983"/>
        <c:axId val="43207392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9766"/>
        <c:crosses val="autoZero"/>
        <c:auto val="0"/>
        <c:lblOffset val="100"/>
        <c:noMultiLvlLbl val="0"/>
      </c:catAx>
      <c:valAx>
        <c:axId val="63499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7853"/>
        <c:crossesAt val="1"/>
        <c:crossBetween val="between"/>
        <c:dispUnits/>
      </c:valAx>
      <c:catAx>
        <c:axId val="34626983"/>
        <c:scaling>
          <c:orientation val="minMax"/>
        </c:scaling>
        <c:axPos val="b"/>
        <c:delete val="1"/>
        <c:majorTickMark val="in"/>
        <c:minorTickMark val="none"/>
        <c:tickLblPos val="nextTo"/>
        <c:crossAx val="43207392"/>
        <c:crosses val="autoZero"/>
        <c:auto val="0"/>
        <c:lblOffset val="100"/>
        <c:noMultiLvlLbl val="0"/>
      </c:catAx>
      <c:valAx>
        <c:axId val="43207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69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87075"/>
          <c:w val="0.783"/>
          <c:h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275"/>
          <c:w val="0.97275"/>
          <c:h val="0.829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グラフ!$Q$54:$AF$54</c:f>
              <c:strCache/>
            </c:strRef>
          </c:cat>
          <c:val>
            <c:numRef>
              <c:f>グラフ!$Q$63:$AF$63</c:f>
              <c:numCache/>
            </c:numRef>
          </c:val>
        </c:ser>
        <c:gapWidth val="90"/>
        <c:axId val="53322209"/>
        <c:axId val="10137834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グラフ!$Q$55:$AF$55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グラフ!$Q$56:$AF$56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グラフ!$Q$57:$AF$57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グラフ!$Q$58:$AF$58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グラフ!$Q$59:$AF$59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グラフ!$Q$60:$AF$60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グラフ!$Q$61:$AF$61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グラフ!$Q$62:$AF$62</c:f>
              <c:numCache/>
            </c:numRef>
          </c:val>
          <c:smooth val="0"/>
        </c:ser>
        <c:axId val="24131643"/>
        <c:axId val="15858196"/>
      </c:line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834"/>
        <c:crosses val="autoZero"/>
        <c:auto val="0"/>
        <c:lblOffset val="100"/>
        <c:noMultiLvlLbl val="0"/>
      </c:catAx>
      <c:valAx>
        <c:axId val="10137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2209"/>
        <c:crossesAt val="1"/>
        <c:crossBetween val="between"/>
        <c:dispUnits/>
      </c:valAx>
      <c:catAx>
        <c:axId val="24131643"/>
        <c:scaling>
          <c:orientation val="minMax"/>
        </c:scaling>
        <c:axPos val="b"/>
        <c:delete val="1"/>
        <c:majorTickMark val="in"/>
        <c:minorTickMark val="none"/>
        <c:tickLblPos val="nextTo"/>
        <c:crossAx val="15858196"/>
        <c:crosses val="autoZero"/>
        <c:auto val="0"/>
        <c:lblOffset val="100"/>
        <c:noMultiLvlLbl val="0"/>
      </c:catAx>
      <c:valAx>
        <c:axId val="15858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316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55"/>
          <c:w val="0.9665"/>
          <c:h val="0.0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65"/>
          <c:w val="0.972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グラフ!$Q$78:$AF$78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グラフ!$Q$79:$AF$79</c:f>
              <c:numCache/>
            </c:numRef>
          </c:val>
        </c:ser>
        <c:gapWidth val="70"/>
        <c:axId val="8506037"/>
        <c:axId val="9445470"/>
      </c:barChart>
      <c:catAx>
        <c:axId val="8506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405"/>
          <c:w val="0.51325"/>
          <c:h val="0.03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0</xdr:colOff>
      <xdr:row>38</xdr:row>
      <xdr:rowOff>28575</xdr:rowOff>
    </xdr:to>
    <xdr:graphicFrame>
      <xdr:nvGraphicFramePr>
        <xdr:cNvPr id="1" name="Chart 4"/>
        <xdr:cNvGraphicFramePr/>
      </xdr:nvGraphicFramePr>
      <xdr:xfrm>
        <a:off x="28575" y="238125"/>
        <a:ext cx="4838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76200</xdr:rowOff>
    </xdr:from>
    <xdr:to>
      <xdr:col>13</xdr:col>
      <xdr:colOff>695325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47650"/>
        <a:ext cx="48006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685800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43450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19050</xdr:colOff>
      <xdr:row>77</xdr:row>
      <xdr:rowOff>47625</xdr:rowOff>
    </xdr:to>
    <xdr:graphicFrame>
      <xdr:nvGraphicFramePr>
        <xdr:cNvPr id="4" name="Chart 7"/>
        <xdr:cNvGraphicFramePr/>
      </xdr:nvGraphicFramePr>
      <xdr:xfrm>
        <a:off x="0" y="6905625"/>
        <a:ext cx="488632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695325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43475" y="6924675"/>
        <a:ext cx="4791075" cy="634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A1">
      <pane xSplit="2" ySplit="3" topLeftCell="Q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8" sqref="S38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8" ht="13.5" customHeight="1">
      <c r="A1" s="44" t="s">
        <v>139</v>
      </c>
      <c r="M1" s="46" t="s">
        <v>183</v>
      </c>
      <c r="R1" s="46" t="s">
        <v>183</v>
      </c>
    </row>
    <row r="2" spans="13:18" ht="13.5" customHeight="1">
      <c r="M2" s="22" t="s">
        <v>172</v>
      </c>
      <c r="R2" s="22" t="s">
        <v>172</v>
      </c>
    </row>
    <row r="3" spans="1:19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185</v>
      </c>
      <c r="Q3" s="48" t="s">
        <v>186</v>
      </c>
      <c r="R3" s="48" t="s">
        <v>189</v>
      </c>
      <c r="S3" s="48" t="s">
        <v>200</v>
      </c>
    </row>
    <row r="4" spans="1:19" ht="13.5" customHeight="1">
      <c r="A4" s="76" t="s">
        <v>85</v>
      </c>
      <c r="B4" s="76"/>
      <c r="C4" s="50"/>
      <c r="D4" s="50"/>
      <c r="E4" s="50">
        <v>8862</v>
      </c>
      <c r="F4" s="50">
        <v>9040</v>
      </c>
      <c r="G4" s="50">
        <v>9303</v>
      </c>
      <c r="H4" s="50">
        <v>9385</v>
      </c>
      <c r="I4" s="50">
        <v>9492</v>
      </c>
      <c r="J4" s="50">
        <v>9522</v>
      </c>
      <c r="K4" s="50">
        <v>9609</v>
      </c>
      <c r="L4" s="50">
        <v>9669</v>
      </c>
      <c r="M4" s="50">
        <v>9746</v>
      </c>
      <c r="N4" s="50">
        <v>9755</v>
      </c>
      <c r="O4" s="50">
        <v>9731</v>
      </c>
      <c r="P4" s="50">
        <v>9767</v>
      </c>
      <c r="Q4" s="50">
        <v>9803</v>
      </c>
      <c r="R4" s="50">
        <v>9818</v>
      </c>
      <c r="S4" s="50">
        <v>9839</v>
      </c>
    </row>
    <row r="5" spans="1:19" ht="13.5" customHeight="1">
      <c r="A5" s="77" t="s">
        <v>13</v>
      </c>
      <c r="B5" s="52" t="s">
        <v>22</v>
      </c>
      <c r="C5" s="53"/>
      <c r="D5" s="53"/>
      <c r="E5" s="53">
        <v>3161828</v>
      </c>
      <c r="F5" s="53">
        <v>3160782</v>
      </c>
      <c r="G5" s="53">
        <v>3876300</v>
      </c>
      <c r="H5" s="53">
        <v>3523647</v>
      </c>
      <c r="I5" s="54">
        <v>3255895</v>
      </c>
      <c r="J5" s="53">
        <v>4077010</v>
      </c>
      <c r="K5" s="53">
        <v>4435757</v>
      </c>
      <c r="L5" s="53">
        <v>4374986</v>
      </c>
      <c r="M5" s="55">
        <v>3456407</v>
      </c>
      <c r="N5" s="55">
        <v>3804410</v>
      </c>
      <c r="O5" s="55">
        <v>4675226</v>
      </c>
      <c r="P5" s="55">
        <v>4567053</v>
      </c>
      <c r="Q5" s="55">
        <v>3752586</v>
      </c>
      <c r="R5" s="55">
        <v>4254606</v>
      </c>
      <c r="S5" s="55">
        <v>3828886</v>
      </c>
    </row>
    <row r="6" spans="1:19" ht="13.5" customHeight="1">
      <c r="A6" s="77"/>
      <c r="B6" s="52" t="s">
        <v>23</v>
      </c>
      <c r="C6" s="53"/>
      <c r="D6" s="53"/>
      <c r="E6" s="53">
        <v>3012080</v>
      </c>
      <c r="F6" s="53">
        <v>2992888</v>
      </c>
      <c r="G6" s="53">
        <v>3724273</v>
      </c>
      <c r="H6" s="53">
        <v>3341128</v>
      </c>
      <c r="I6" s="54">
        <v>3049877</v>
      </c>
      <c r="J6" s="53">
        <v>3864920</v>
      </c>
      <c r="K6" s="53">
        <v>4152890</v>
      </c>
      <c r="L6" s="53">
        <v>4147635</v>
      </c>
      <c r="M6" s="55">
        <v>3273421</v>
      </c>
      <c r="N6" s="55">
        <v>3500398</v>
      </c>
      <c r="O6" s="55">
        <v>3975060</v>
      </c>
      <c r="P6" s="55">
        <v>4187523</v>
      </c>
      <c r="Q6" s="55">
        <v>3441387</v>
      </c>
      <c r="R6" s="55">
        <v>3934337</v>
      </c>
      <c r="S6" s="55">
        <v>3577504</v>
      </c>
    </row>
    <row r="7" spans="1:19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149748</v>
      </c>
      <c r="F7" s="54">
        <f t="shared" si="0"/>
        <v>167894</v>
      </c>
      <c r="G7" s="54">
        <f t="shared" si="0"/>
        <v>152027</v>
      </c>
      <c r="H7" s="54">
        <f t="shared" si="0"/>
        <v>182519</v>
      </c>
      <c r="I7" s="54">
        <f t="shared" si="0"/>
        <v>206018</v>
      </c>
      <c r="J7" s="54">
        <f t="shared" si="0"/>
        <v>212090</v>
      </c>
      <c r="K7" s="54">
        <f t="shared" si="0"/>
        <v>282867</v>
      </c>
      <c r="L7" s="54">
        <f>+L5-L6</f>
        <v>227351</v>
      </c>
      <c r="M7" s="54">
        <f>+M5-M6</f>
        <v>182986</v>
      </c>
      <c r="N7" s="54">
        <f>+N5-N6</f>
        <v>304012</v>
      </c>
      <c r="O7" s="54">
        <f>+O5-O6</f>
        <v>700166</v>
      </c>
      <c r="P7" s="54">
        <v>379530</v>
      </c>
      <c r="Q7" s="54">
        <v>311199</v>
      </c>
      <c r="R7" s="54">
        <v>320269</v>
      </c>
      <c r="S7" s="54">
        <v>251382</v>
      </c>
    </row>
    <row r="8" spans="1:19" ht="13.5" customHeight="1">
      <c r="A8" s="77"/>
      <c r="B8" s="52" t="s">
        <v>25</v>
      </c>
      <c r="C8" s="53"/>
      <c r="D8" s="53"/>
      <c r="E8" s="53">
        <v>0</v>
      </c>
      <c r="F8" s="53">
        <v>15120</v>
      </c>
      <c r="G8" s="53">
        <v>100</v>
      </c>
      <c r="H8" s="53">
        <v>15001</v>
      </c>
      <c r="I8" s="54">
        <v>34950</v>
      </c>
      <c r="J8" s="53">
        <v>3752</v>
      </c>
      <c r="K8" s="53">
        <v>62022</v>
      </c>
      <c r="L8" s="54">
        <v>39998</v>
      </c>
      <c r="M8" s="55">
        <v>44860</v>
      </c>
      <c r="N8" s="55">
        <v>32983</v>
      </c>
      <c r="O8" s="55">
        <v>493041</v>
      </c>
      <c r="P8" s="55">
        <v>60368</v>
      </c>
      <c r="Q8" s="55">
        <v>0</v>
      </c>
      <c r="R8" s="55">
        <v>26768</v>
      </c>
      <c r="S8" s="55">
        <v>55086</v>
      </c>
    </row>
    <row r="9" spans="1:19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149748</v>
      </c>
      <c r="F9" s="54">
        <f t="shared" si="1"/>
        <v>152774</v>
      </c>
      <c r="G9" s="54">
        <f t="shared" si="1"/>
        <v>151927</v>
      </c>
      <c r="H9" s="54">
        <f t="shared" si="1"/>
        <v>167518</v>
      </c>
      <c r="I9" s="54">
        <f t="shared" si="1"/>
        <v>171068</v>
      </c>
      <c r="J9" s="54">
        <f t="shared" si="1"/>
        <v>208338</v>
      </c>
      <c r="K9" s="54">
        <f t="shared" si="1"/>
        <v>220845</v>
      </c>
      <c r="L9" s="54">
        <f>+L7-L8</f>
        <v>187353</v>
      </c>
      <c r="M9" s="54">
        <f>+M7-M8</f>
        <v>138126</v>
      </c>
      <c r="N9" s="54">
        <f>+N7-N8</f>
        <v>271029</v>
      </c>
      <c r="O9" s="54">
        <f>+O7-O8</f>
        <v>207125</v>
      </c>
      <c r="P9" s="54">
        <v>319162</v>
      </c>
      <c r="Q9" s="54">
        <v>311199</v>
      </c>
      <c r="R9" s="54">
        <v>293501</v>
      </c>
      <c r="S9" s="54">
        <v>196296</v>
      </c>
    </row>
    <row r="10" spans="1:19" ht="13.5" customHeight="1">
      <c r="A10" s="77"/>
      <c r="B10" s="52" t="s">
        <v>27</v>
      </c>
      <c r="C10" s="55"/>
      <c r="D10" s="55"/>
      <c r="E10" s="55">
        <v>13327</v>
      </c>
      <c r="F10" s="55">
        <v>3026</v>
      </c>
      <c r="G10" s="55">
        <v>-847</v>
      </c>
      <c r="H10" s="55">
        <v>15591</v>
      </c>
      <c r="I10" s="55">
        <v>3550</v>
      </c>
      <c r="J10" s="55">
        <v>37270</v>
      </c>
      <c r="K10" s="55">
        <v>12507</v>
      </c>
      <c r="L10" s="55">
        <v>-33492</v>
      </c>
      <c r="M10" s="55">
        <v>-49227</v>
      </c>
      <c r="N10" s="55">
        <v>132903</v>
      </c>
      <c r="O10" s="55">
        <v>-63904</v>
      </c>
      <c r="P10" s="55">
        <v>112037</v>
      </c>
      <c r="Q10" s="55">
        <v>-7963</v>
      </c>
      <c r="R10" s="55">
        <v>-17698</v>
      </c>
      <c r="S10" s="55">
        <v>-97205</v>
      </c>
    </row>
    <row r="11" spans="1:19" ht="13.5" customHeight="1">
      <c r="A11" s="77"/>
      <c r="B11" s="52" t="s">
        <v>28</v>
      </c>
      <c r="C11" s="53"/>
      <c r="D11" s="53"/>
      <c r="E11" s="53">
        <v>29165</v>
      </c>
      <c r="F11" s="53">
        <v>13601</v>
      </c>
      <c r="G11" s="53">
        <v>14862</v>
      </c>
      <c r="H11" s="53">
        <v>4084</v>
      </c>
      <c r="I11" s="54">
        <v>10012</v>
      </c>
      <c r="J11" s="53">
        <v>3736</v>
      </c>
      <c r="K11" s="53">
        <v>56089</v>
      </c>
      <c r="L11" s="54">
        <v>2376</v>
      </c>
      <c r="M11" s="55">
        <v>1733</v>
      </c>
      <c r="N11" s="55">
        <v>1889</v>
      </c>
      <c r="O11" s="55">
        <v>1880</v>
      </c>
      <c r="P11" s="55">
        <v>887</v>
      </c>
      <c r="Q11" s="55">
        <v>438</v>
      </c>
      <c r="R11" s="55">
        <v>367</v>
      </c>
      <c r="S11" s="55">
        <v>142</v>
      </c>
    </row>
    <row r="12" spans="1:19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68924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</row>
    <row r="13" spans="1:19" ht="13.5" customHeight="1">
      <c r="A13" s="77"/>
      <c r="B13" s="52" t="s">
        <v>30</v>
      </c>
      <c r="C13" s="53"/>
      <c r="D13" s="53"/>
      <c r="E13" s="53">
        <v>114000</v>
      </c>
      <c r="F13" s="53">
        <v>40000</v>
      </c>
      <c r="G13" s="53">
        <v>80000</v>
      </c>
      <c r="H13" s="53">
        <v>90000</v>
      </c>
      <c r="I13" s="54">
        <v>43000</v>
      </c>
      <c r="J13" s="53">
        <v>100000</v>
      </c>
      <c r="K13" s="53">
        <v>54000</v>
      </c>
      <c r="L13" s="54">
        <v>0</v>
      </c>
      <c r="M13" s="55">
        <v>0</v>
      </c>
      <c r="N13" s="55">
        <v>0</v>
      </c>
      <c r="O13" s="55">
        <v>275780</v>
      </c>
      <c r="P13" s="55">
        <v>230000</v>
      </c>
      <c r="Q13" s="55">
        <v>75000</v>
      </c>
      <c r="R13" s="55">
        <v>35000</v>
      </c>
      <c r="S13" s="55">
        <v>95000</v>
      </c>
    </row>
    <row r="14" spans="1:19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v>-71508</v>
      </c>
      <c r="F14" s="54">
        <f aca="true" t="shared" si="2" ref="F14:K14">+F10+F11+F12-F13</f>
        <v>-23373</v>
      </c>
      <c r="G14" s="54">
        <f t="shared" si="2"/>
        <v>-65985</v>
      </c>
      <c r="H14" s="54">
        <f t="shared" si="2"/>
        <v>-70325</v>
      </c>
      <c r="I14" s="54">
        <f t="shared" si="2"/>
        <v>-29438</v>
      </c>
      <c r="J14" s="54">
        <f t="shared" si="2"/>
        <v>-58994</v>
      </c>
      <c r="K14" s="54">
        <f t="shared" si="2"/>
        <v>14596</v>
      </c>
      <c r="L14" s="54">
        <f aca="true" t="shared" si="3" ref="L14:S14">+L10+L11+L12-L13</f>
        <v>-31116</v>
      </c>
      <c r="M14" s="54">
        <f t="shared" si="3"/>
        <v>21430</v>
      </c>
      <c r="N14" s="54">
        <f t="shared" si="3"/>
        <v>134792</v>
      </c>
      <c r="O14" s="54">
        <f t="shared" si="3"/>
        <v>-337804</v>
      </c>
      <c r="P14" s="54">
        <f t="shared" si="3"/>
        <v>-117076</v>
      </c>
      <c r="Q14" s="54">
        <f t="shared" si="3"/>
        <v>-82525</v>
      </c>
      <c r="R14" s="54">
        <f t="shared" si="3"/>
        <v>-52331</v>
      </c>
      <c r="S14" s="54">
        <v>-192063</v>
      </c>
    </row>
    <row r="15" spans="1:19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7.674708946549487</v>
      </c>
      <c r="F15" s="56">
        <f t="shared" si="4"/>
        <v>6.992783574048696</v>
      </c>
      <c r="G15" s="56">
        <f t="shared" si="4"/>
        <v>6.286383894490275</v>
      </c>
      <c r="H15" s="56">
        <f t="shared" si="4"/>
        <v>7.039378886737849</v>
      </c>
      <c r="I15" s="56">
        <f aca="true" t="shared" si="5" ref="I15:N15">+I9/I19*100</f>
        <v>7.090137435965451</v>
      </c>
      <c r="J15" s="56">
        <f t="shared" si="5"/>
        <v>8.183770101180558</v>
      </c>
      <c r="K15" s="56">
        <f t="shared" si="5"/>
        <v>8.456757172802055</v>
      </c>
      <c r="L15" s="56">
        <f t="shared" si="5"/>
        <v>7.051218842090605</v>
      </c>
      <c r="M15" s="56">
        <f t="shared" si="5"/>
        <v>5.323595159176752</v>
      </c>
      <c r="N15" s="56">
        <f t="shared" si="5"/>
        <v>10.285652480816085</v>
      </c>
      <c r="O15" s="56">
        <f>+O9/O19*100</f>
        <v>8.119349040868206</v>
      </c>
      <c r="P15" s="56">
        <f>+P9/P19*100</f>
        <v>13.403325613184865</v>
      </c>
      <c r="Q15" s="56">
        <f>+Q9/Q19*100</f>
        <v>14.416725308151545</v>
      </c>
      <c r="R15" s="56">
        <f>+R9/R19*100</f>
        <v>13.50297800609311</v>
      </c>
      <c r="S15" s="56">
        <f>+S9/S19*100</f>
        <v>8.833106238829021</v>
      </c>
    </row>
    <row r="16" spans="1:19" ht="13.5" customHeight="1">
      <c r="A16" s="75" t="s">
        <v>33</v>
      </c>
      <c r="B16" s="75"/>
      <c r="C16" s="57"/>
      <c r="D16" s="58"/>
      <c r="E16" s="58">
        <v>813780</v>
      </c>
      <c r="F16" s="58">
        <v>935721</v>
      </c>
      <c r="G16" s="58">
        <v>1057957</v>
      </c>
      <c r="H16" s="58">
        <v>1035796</v>
      </c>
      <c r="I16" s="57">
        <v>1019317</v>
      </c>
      <c r="J16" s="58">
        <v>1085121</v>
      </c>
      <c r="K16" s="58">
        <v>1169325</v>
      </c>
      <c r="L16" s="57">
        <v>1149354</v>
      </c>
      <c r="M16" s="58">
        <v>1082524</v>
      </c>
      <c r="N16" s="58">
        <v>1042049</v>
      </c>
      <c r="O16" s="58">
        <v>1100915</v>
      </c>
      <c r="P16" s="58">
        <v>1090059</v>
      </c>
      <c r="Q16" s="58">
        <v>1065862</v>
      </c>
      <c r="R16" s="58">
        <v>1065468</v>
      </c>
      <c r="S16" s="58">
        <v>1078866</v>
      </c>
    </row>
    <row r="17" spans="1:19" ht="13.5" customHeight="1">
      <c r="A17" s="75" t="s">
        <v>34</v>
      </c>
      <c r="B17" s="75"/>
      <c r="C17" s="57"/>
      <c r="D17" s="58"/>
      <c r="E17" s="58">
        <v>1701888</v>
      </c>
      <c r="F17" s="58">
        <v>1900087</v>
      </c>
      <c r="G17" s="58">
        <v>2087131</v>
      </c>
      <c r="H17" s="58">
        <v>2059628</v>
      </c>
      <c r="I17" s="57">
        <v>2099546</v>
      </c>
      <c r="J17" s="58">
        <v>2203008</v>
      </c>
      <c r="K17" s="58">
        <v>2248092</v>
      </c>
      <c r="L17" s="57">
        <v>2290090</v>
      </c>
      <c r="M17" s="58">
        <v>2256682</v>
      </c>
      <c r="N17" s="58">
        <v>2309242</v>
      </c>
      <c r="O17" s="58">
        <v>2213417</v>
      </c>
      <c r="P17" s="58">
        <v>2044113</v>
      </c>
      <c r="Q17" s="58">
        <v>1833093</v>
      </c>
      <c r="R17" s="58">
        <v>1844473</v>
      </c>
      <c r="S17" s="58">
        <v>1899186</v>
      </c>
    </row>
    <row r="18" spans="1:19" ht="13.5" customHeight="1">
      <c r="A18" s="75" t="s">
        <v>35</v>
      </c>
      <c r="B18" s="75"/>
      <c r="C18" s="57"/>
      <c r="D18" s="58"/>
      <c r="E18" s="58">
        <v>1066795</v>
      </c>
      <c r="F18" s="58">
        <v>1228215</v>
      </c>
      <c r="G18" s="58">
        <v>1390260</v>
      </c>
      <c r="H18" s="58">
        <v>1359101</v>
      </c>
      <c r="I18" s="57">
        <v>1337065</v>
      </c>
      <c r="J18" s="58">
        <v>1427859</v>
      </c>
      <c r="K18" s="58">
        <v>1534714</v>
      </c>
      <c r="L18" s="57">
        <v>1508258</v>
      </c>
      <c r="M18" s="58">
        <v>1421626</v>
      </c>
      <c r="N18" s="58">
        <v>1367827</v>
      </c>
      <c r="O18" s="58">
        <v>1445630</v>
      </c>
      <c r="P18" s="58">
        <v>1428419</v>
      </c>
      <c r="Q18" s="58">
        <v>1394850</v>
      </c>
      <c r="R18" s="58">
        <v>1393303</v>
      </c>
      <c r="S18" s="58">
        <v>1401956</v>
      </c>
    </row>
    <row r="19" spans="1:19" ht="13.5" customHeight="1">
      <c r="A19" s="75" t="s">
        <v>36</v>
      </c>
      <c r="B19" s="75"/>
      <c r="C19" s="57"/>
      <c r="D19" s="58"/>
      <c r="E19" s="58">
        <v>1951188</v>
      </c>
      <c r="F19" s="58">
        <v>2184738</v>
      </c>
      <c r="G19" s="58">
        <v>2416763</v>
      </c>
      <c r="H19" s="58">
        <v>2379727</v>
      </c>
      <c r="I19" s="57">
        <v>2412760</v>
      </c>
      <c r="J19" s="58">
        <v>2545746</v>
      </c>
      <c r="K19" s="58">
        <v>2611462</v>
      </c>
      <c r="L19" s="57">
        <v>2657030</v>
      </c>
      <c r="M19" s="58">
        <v>2594600</v>
      </c>
      <c r="N19" s="58">
        <v>2635020</v>
      </c>
      <c r="O19" s="58">
        <v>2551005</v>
      </c>
      <c r="P19" s="58">
        <v>2381215</v>
      </c>
      <c r="Q19" s="58">
        <v>2158597</v>
      </c>
      <c r="R19" s="58">
        <v>2173602</v>
      </c>
      <c r="S19" s="58">
        <v>2222276</v>
      </c>
    </row>
    <row r="20" spans="1:19" ht="13.5" customHeight="1">
      <c r="A20" s="75" t="s">
        <v>37</v>
      </c>
      <c r="B20" s="75"/>
      <c r="C20" s="59"/>
      <c r="D20" s="60"/>
      <c r="E20" s="60">
        <v>0.49</v>
      </c>
      <c r="F20" s="60">
        <v>0.48</v>
      </c>
      <c r="G20" s="60">
        <v>0.49</v>
      </c>
      <c r="H20" s="60">
        <v>0.5</v>
      </c>
      <c r="I20" s="61">
        <v>0.5</v>
      </c>
      <c r="J20" s="60">
        <v>0.49</v>
      </c>
      <c r="K20" s="60">
        <v>0.5</v>
      </c>
      <c r="L20" s="61">
        <v>0.5</v>
      </c>
      <c r="M20" s="60">
        <v>0.5</v>
      </c>
      <c r="N20" s="60">
        <v>0.48</v>
      </c>
      <c r="O20" s="60">
        <v>0.48</v>
      </c>
      <c r="P20" s="60">
        <v>0.49</v>
      </c>
      <c r="Q20" s="60">
        <v>0.54</v>
      </c>
      <c r="R20" s="60">
        <v>0.56</v>
      </c>
      <c r="S20" s="60">
        <v>0.58</v>
      </c>
    </row>
    <row r="21" spans="1:19" ht="13.5" customHeight="1">
      <c r="A21" s="75" t="s">
        <v>38</v>
      </c>
      <c r="B21" s="75"/>
      <c r="C21" s="62"/>
      <c r="D21" s="63"/>
      <c r="E21" s="63">
        <v>67.4</v>
      </c>
      <c r="F21" s="63">
        <v>67.5</v>
      </c>
      <c r="G21" s="63">
        <v>70.9</v>
      </c>
      <c r="H21" s="63">
        <v>70.9</v>
      </c>
      <c r="I21" s="64">
        <v>70.2</v>
      </c>
      <c r="J21" s="63">
        <v>68.4</v>
      </c>
      <c r="K21" s="63">
        <v>74.3</v>
      </c>
      <c r="L21" s="64">
        <v>73.7</v>
      </c>
      <c r="M21" s="63">
        <v>76.5</v>
      </c>
      <c r="N21" s="63">
        <v>72.5</v>
      </c>
      <c r="O21" s="63">
        <v>74.8</v>
      </c>
      <c r="P21" s="63">
        <v>79.9</v>
      </c>
      <c r="Q21" s="63">
        <v>85.2</v>
      </c>
      <c r="R21" s="63">
        <v>92</v>
      </c>
      <c r="S21" s="63">
        <v>89.9</v>
      </c>
    </row>
    <row r="22" spans="1:19" ht="13.5" customHeight="1">
      <c r="A22" s="75" t="s">
        <v>39</v>
      </c>
      <c r="B22" s="75"/>
      <c r="C22" s="62"/>
      <c r="D22" s="63"/>
      <c r="E22" s="63">
        <v>5.7</v>
      </c>
      <c r="F22" s="63">
        <v>5.8</v>
      </c>
      <c r="G22" s="63">
        <v>5.9</v>
      </c>
      <c r="H22" s="63">
        <v>6.3</v>
      </c>
      <c r="I22" s="64">
        <v>7.3</v>
      </c>
      <c r="J22" s="63">
        <v>7.2</v>
      </c>
      <c r="K22" s="63">
        <v>8.4</v>
      </c>
      <c r="L22" s="64">
        <v>9.1</v>
      </c>
      <c r="M22" s="63">
        <v>11.4</v>
      </c>
      <c r="N22" s="63">
        <v>8.5</v>
      </c>
      <c r="O22" s="63">
        <v>8.2</v>
      </c>
      <c r="P22" s="63">
        <v>9.3</v>
      </c>
      <c r="Q22" s="63">
        <v>9.7</v>
      </c>
      <c r="R22" s="63">
        <v>10.3</v>
      </c>
      <c r="S22" s="63">
        <v>14.7</v>
      </c>
    </row>
    <row r="23" spans="1:19" ht="13.5" customHeight="1">
      <c r="A23" s="75" t="s">
        <v>40</v>
      </c>
      <c r="B23" s="75"/>
      <c r="C23" s="62"/>
      <c r="D23" s="63"/>
      <c r="E23" s="63">
        <v>6.9</v>
      </c>
      <c r="F23" s="63">
        <v>6.5</v>
      </c>
      <c r="G23" s="63">
        <v>6.4</v>
      </c>
      <c r="H23" s="63">
        <v>7</v>
      </c>
      <c r="I23" s="64">
        <v>8.1</v>
      </c>
      <c r="J23" s="63">
        <v>8.1</v>
      </c>
      <c r="K23" s="63">
        <v>8.5</v>
      </c>
      <c r="L23" s="64">
        <v>9</v>
      </c>
      <c r="M23" s="63">
        <v>9.2</v>
      </c>
      <c r="N23" s="63">
        <v>7.9</v>
      </c>
      <c r="O23" s="63">
        <v>8.3</v>
      </c>
      <c r="P23" s="63">
        <v>9</v>
      </c>
      <c r="Q23" s="63">
        <v>9.5</v>
      </c>
      <c r="R23" s="63">
        <v>11.3</v>
      </c>
      <c r="S23" s="63">
        <v>15.2</v>
      </c>
    </row>
    <row r="24" spans="1:19" ht="13.5" customHeight="1">
      <c r="A24" s="4" t="s">
        <v>193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14.6</v>
      </c>
    </row>
    <row r="25" spans="1:19" ht="13.5" customHeight="1">
      <c r="A25" s="75" t="s">
        <v>194</v>
      </c>
      <c r="B25" s="75"/>
      <c r="C25" s="62"/>
      <c r="D25" s="63"/>
      <c r="E25" s="63">
        <v>7.3</v>
      </c>
      <c r="F25" s="63">
        <v>6.8</v>
      </c>
      <c r="G25" s="63">
        <v>6.3</v>
      </c>
      <c r="H25" s="63">
        <v>6.3</v>
      </c>
      <c r="I25" s="64">
        <v>6.7</v>
      </c>
      <c r="J25" s="63">
        <v>7.1</v>
      </c>
      <c r="K25" s="63">
        <v>7.4</v>
      </c>
      <c r="L25" s="64">
        <v>7.5</v>
      </c>
      <c r="M25" s="63">
        <v>7.7</v>
      </c>
      <c r="N25" s="63">
        <v>7.6</v>
      </c>
      <c r="O25" s="63">
        <v>7.4</v>
      </c>
      <c r="P25" s="63">
        <v>7.2</v>
      </c>
      <c r="Q25" s="63">
        <v>7.5</v>
      </c>
      <c r="R25" s="63">
        <v>8.2</v>
      </c>
      <c r="S25" s="63">
        <v>9.9</v>
      </c>
    </row>
    <row r="26" spans="1:19" ht="13.5" customHeight="1">
      <c r="A26" s="76" t="s">
        <v>195</v>
      </c>
      <c r="B26" s="76"/>
      <c r="C26" s="54">
        <f>SUM(C27:C29)</f>
        <v>0</v>
      </c>
      <c r="D26" s="54">
        <f>SUM(D27:D29)</f>
        <v>0</v>
      </c>
      <c r="E26" s="54">
        <f aca="true" t="shared" si="6" ref="E26:K26">SUM(E27:E29)</f>
        <v>947381</v>
      </c>
      <c r="F26" s="54">
        <f t="shared" si="6"/>
        <v>991782</v>
      </c>
      <c r="G26" s="54">
        <f t="shared" si="6"/>
        <v>1013731</v>
      </c>
      <c r="H26" s="54">
        <f t="shared" si="6"/>
        <v>1184396</v>
      </c>
      <c r="I26" s="54">
        <f t="shared" si="6"/>
        <v>1457588</v>
      </c>
      <c r="J26" s="54">
        <f t="shared" si="6"/>
        <v>1656065</v>
      </c>
      <c r="K26" s="54">
        <f t="shared" si="6"/>
        <v>1383046</v>
      </c>
      <c r="L26" s="54">
        <f aca="true" t="shared" si="7" ref="L26:Q26">SUM(L27:L29)</f>
        <v>1176324</v>
      </c>
      <c r="M26" s="54">
        <f t="shared" si="7"/>
        <v>1303839</v>
      </c>
      <c r="N26" s="54">
        <f t="shared" si="7"/>
        <v>1364656</v>
      </c>
      <c r="O26" s="54">
        <f t="shared" si="7"/>
        <v>1263658</v>
      </c>
      <c r="P26" s="54">
        <f t="shared" si="7"/>
        <v>1104336</v>
      </c>
      <c r="Q26" s="54">
        <f t="shared" si="7"/>
        <v>1067130</v>
      </c>
      <c r="R26" s="54">
        <f>SUM(R27:R29)</f>
        <v>902834</v>
      </c>
      <c r="S26" s="54">
        <f>SUM(S27:S29)</f>
        <v>914531</v>
      </c>
    </row>
    <row r="27" spans="1:19" ht="13.5" customHeight="1">
      <c r="A27" s="65"/>
      <c r="B27" s="2" t="s">
        <v>19</v>
      </c>
      <c r="C27" s="54"/>
      <c r="D27" s="53"/>
      <c r="E27" s="53">
        <v>260832</v>
      </c>
      <c r="F27" s="53">
        <v>310181</v>
      </c>
      <c r="G27" s="53">
        <v>320308</v>
      </c>
      <c r="H27" s="53">
        <v>308906</v>
      </c>
      <c r="I27" s="54">
        <v>365516</v>
      </c>
      <c r="J27" s="53">
        <v>353807</v>
      </c>
      <c r="K27" s="53">
        <v>457675</v>
      </c>
      <c r="L27" s="54">
        <v>575231</v>
      </c>
      <c r="M27" s="53">
        <v>668440</v>
      </c>
      <c r="N27" s="53">
        <v>738329</v>
      </c>
      <c r="O27" s="53">
        <v>599429</v>
      </c>
      <c r="P27" s="53">
        <v>480316</v>
      </c>
      <c r="Q27" s="53">
        <v>505754</v>
      </c>
      <c r="R27" s="53">
        <v>571121</v>
      </c>
      <c r="S27" s="53">
        <v>576263</v>
      </c>
    </row>
    <row r="28" spans="1:19" ht="13.5" customHeight="1">
      <c r="A28" s="65"/>
      <c r="B28" s="2" t="s">
        <v>20</v>
      </c>
      <c r="C28" s="54"/>
      <c r="D28" s="53"/>
      <c r="E28" s="53">
        <v>45295</v>
      </c>
      <c r="F28" s="53">
        <v>108681</v>
      </c>
      <c r="G28" s="53">
        <v>160821</v>
      </c>
      <c r="H28" s="53">
        <v>244810</v>
      </c>
      <c r="I28" s="54">
        <v>248613</v>
      </c>
      <c r="J28" s="53">
        <v>251834</v>
      </c>
      <c r="K28" s="53">
        <v>253577</v>
      </c>
      <c r="L28" s="54">
        <v>334891</v>
      </c>
      <c r="M28" s="53">
        <v>267143</v>
      </c>
      <c r="N28" s="53">
        <v>268027</v>
      </c>
      <c r="O28" s="53">
        <v>349154</v>
      </c>
      <c r="P28" s="53">
        <v>349557</v>
      </c>
      <c r="Q28" s="53">
        <v>349789</v>
      </c>
      <c r="R28" s="53">
        <v>50025</v>
      </c>
      <c r="S28" s="53">
        <v>50040</v>
      </c>
    </row>
    <row r="29" spans="1:19" ht="13.5" customHeight="1">
      <c r="A29" s="65"/>
      <c r="B29" s="2" t="s">
        <v>21</v>
      </c>
      <c r="C29" s="54"/>
      <c r="D29" s="53"/>
      <c r="E29" s="53">
        <v>641254</v>
      </c>
      <c r="F29" s="53">
        <v>572920</v>
      </c>
      <c r="G29" s="53">
        <v>532602</v>
      </c>
      <c r="H29" s="53">
        <v>630680</v>
      </c>
      <c r="I29" s="54">
        <v>843459</v>
      </c>
      <c r="J29" s="53">
        <v>1050424</v>
      </c>
      <c r="K29" s="53">
        <v>671794</v>
      </c>
      <c r="L29" s="54">
        <v>266202</v>
      </c>
      <c r="M29" s="53">
        <v>368256</v>
      </c>
      <c r="N29" s="53">
        <v>358300</v>
      </c>
      <c r="O29" s="53">
        <v>315075</v>
      </c>
      <c r="P29" s="53">
        <v>274463</v>
      </c>
      <c r="Q29" s="53">
        <v>211587</v>
      </c>
      <c r="R29" s="53">
        <v>281688</v>
      </c>
      <c r="S29" s="53">
        <v>288228</v>
      </c>
    </row>
    <row r="30" spans="1:19" ht="13.5" customHeight="1">
      <c r="A30" s="76" t="s">
        <v>196</v>
      </c>
      <c r="B30" s="76"/>
      <c r="C30" s="54"/>
      <c r="D30" s="53"/>
      <c r="E30" s="53">
        <v>1220455</v>
      </c>
      <c r="F30" s="53">
        <v>1327118</v>
      </c>
      <c r="G30" s="53">
        <v>1711720</v>
      </c>
      <c r="H30" s="53">
        <v>1976274</v>
      </c>
      <c r="I30" s="54">
        <v>2017255</v>
      </c>
      <c r="J30" s="53">
        <v>2209754</v>
      </c>
      <c r="K30" s="53">
        <v>2606354</v>
      </c>
      <c r="L30" s="54">
        <v>2807144</v>
      </c>
      <c r="M30" s="53">
        <v>2625921</v>
      </c>
      <c r="N30" s="53">
        <v>2847709</v>
      </c>
      <c r="O30" s="53">
        <v>3570298</v>
      </c>
      <c r="P30" s="53">
        <v>3740344</v>
      </c>
      <c r="Q30" s="53">
        <v>4005536</v>
      </c>
      <c r="R30" s="53">
        <v>4453525</v>
      </c>
      <c r="S30" s="53">
        <v>4570655</v>
      </c>
    </row>
    <row r="31" spans="1:19" ht="13.5" customHeight="1">
      <c r="A31" s="51"/>
      <c r="B31" s="48" t="s">
        <v>14</v>
      </c>
      <c r="C31" s="54"/>
      <c r="D31" s="53"/>
      <c r="E31" s="53">
        <v>1220455</v>
      </c>
      <c r="F31" s="53">
        <v>1327118</v>
      </c>
      <c r="G31" s="53">
        <v>1711720</v>
      </c>
      <c r="H31" s="53"/>
      <c r="I31" s="54">
        <v>1238414</v>
      </c>
      <c r="J31" s="53">
        <v>1410047</v>
      </c>
      <c r="K31" s="53">
        <v>1744038</v>
      </c>
      <c r="L31" s="54">
        <v>1906193</v>
      </c>
      <c r="M31" s="53">
        <v>1855510</v>
      </c>
      <c r="N31" s="53">
        <v>1951881</v>
      </c>
      <c r="O31" s="53">
        <v>2120224</v>
      </c>
      <c r="P31" s="53">
        <v>2050016</v>
      </c>
      <c r="Q31" s="53">
        <v>2062923</v>
      </c>
      <c r="R31" s="53">
        <v>2253282</v>
      </c>
      <c r="S31" s="53">
        <v>2419690</v>
      </c>
    </row>
    <row r="32" spans="1:19" ht="13.5" customHeight="1">
      <c r="A32" s="74" t="s">
        <v>197</v>
      </c>
      <c r="B32" s="74"/>
      <c r="C32" s="54">
        <f>SUM(C33:C36)</f>
        <v>0</v>
      </c>
      <c r="D32" s="54">
        <f>SUM(D33:D36)</f>
        <v>0</v>
      </c>
      <c r="E32" s="54">
        <f aca="true" t="shared" si="8" ref="E32:K32">SUM(E33:E36)</f>
        <v>63703</v>
      </c>
      <c r="F32" s="54">
        <f t="shared" si="8"/>
        <v>113869</v>
      </c>
      <c r="G32" s="54">
        <f t="shared" si="8"/>
        <v>101860</v>
      </c>
      <c r="H32" s="54">
        <f t="shared" si="8"/>
        <v>63985</v>
      </c>
      <c r="I32" s="54">
        <f t="shared" si="8"/>
        <v>115136</v>
      </c>
      <c r="J32" s="54">
        <f t="shared" si="8"/>
        <v>79001</v>
      </c>
      <c r="K32" s="54">
        <f t="shared" si="8"/>
        <v>61392</v>
      </c>
      <c r="L32" s="54">
        <f aca="true" t="shared" si="9" ref="L32:Q32">SUM(L33:L36)</f>
        <v>45154</v>
      </c>
      <c r="M32" s="54">
        <f t="shared" si="9"/>
        <v>30390</v>
      </c>
      <c r="N32" s="54">
        <f t="shared" si="9"/>
        <v>6075</v>
      </c>
      <c r="O32" s="54">
        <f t="shared" si="9"/>
        <v>32000</v>
      </c>
      <c r="P32" s="54">
        <f t="shared" si="9"/>
        <v>24125</v>
      </c>
      <c r="Q32" s="54">
        <f t="shared" si="9"/>
        <v>3780</v>
      </c>
      <c r="R32" s="54">
        <f>SUM(R33:R36)</f>
        <v>3</v>
      </c>
      <c r="S32" s="54">
        <f>SUM(S33:S36)</f>
        <v>3</v>
      </c>
    </row>
    <row r="33" spans="1:19" ht="13.5" customHeight="1">
      <c r="A33" s="48"/>
      <c r="B33" s="48" t="s">
        <v>15</v>
      </c>
      <c r="C33" s="54"/>
      <c r="D33" s="53"/>
      <c r="E33" s="53">
        <v>0</v>
      </c>
      <c r="F33" s="53">
        <v>79823</v>
      </c>
      <c r="G33" s="53">
        <v>58041</v>
      </c>
      <c r="H33" s="53">
        <v>38640</v>
      </c>
      <c r="I33" s="54">
        <v>42393</v>
      </c>
      <c r="J33" s="53">
        <v>20258</v>
      </c>
      <c r="K33" s="53">
        <v>17485</v>
      </c>
      <c r="L33" s="54">
        <v>14781</v>
      </c>
      <c r="M33" s="53">
        <v>12146</v>
      </c>
      <c r="N33" s="53">
        <v>0</v>
      </c>
      <c r="O33" s="53">
        <v>32000</v>
      </c>
      <c r="P33" s="53">
        <v>24125</v>
      </c>
      <c r="Q33" s="53">
        <v>3780</v>
      </c>
      <c r="R33" s="53">
        <v>0</v>
      </c>
      <c r="S33" s="53">
        <v>0</v>
      </c>
    </row>
    <row r="34" spans="1:19" ht="13.5" customHeight="1">
      <c r="A34" s="51"/>
      <c r="B34" s="48" t="s">
        <v>16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1</v>
      </c>
      <c r="S34" s="53">
        <v>1</v>
      </c>
    </row>
    <row r="35" spans="1:19" ht="13.5" customHeight="1">
      <c r="A35" s="51"/>
      <c r="B35" s="48" t="s">
        <v>17</v>
      </c>
      <c r="C35" s="54"/>
      <c r="D35" s="53"/>
      <c r="E35" s="53">
        <v>63703</v>
      </c>
      <c r="F35" s="53">
        <v>34046</v>
      </c>
      <c r="G35" s="53">
        <v>43819</v>
      </c>
      <c r="H35" s="53">
        <v>25345</v>
      </c>
      <c r="I35" s="54">
        <v>72743</v>
      </c>
      <c r="J35" s="53">
        <v>58743</v>
      </c>
      <c r="K35" s="53">
        <v>43907</v>
      </c>
      <c r="L35" s="54">
        <v>30373</v>
      </c>
      <c r="M35" s="53">
        <v>18244</v>
      </c>
      <c r="N35" s="53">
        <v>6075</v>
      </c>
      <c r="O35" s="53">
        <v>0</v>
      </c>
      <c r="P35" s="53">
        <v>0</v>
      </c>
      <c r="Q35" s="53">
        <v>0</v>
      </c>
      <c r="R35" s="53">
        <v>1</v>
      </c>
      <c r="S35" s="53">
        <v>1</v>
      </c>
    </row>
    <row r="36" spans="1:19" ht="13.5" customHeight="1">
      <c r="A36" s="51"/>
      <c r="B36" s="48" t="s">
        <v>18</v>
      </c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  <c r="S36" s="53">
        <v>1</v>
      </c>
    </row>
    <row r="37" spans="1:19" ht="13.5" customHeight="1">
      <c r="A37" s="76" t="s">
        <v>198</v>
      </c>
      <c r="B37" s="76"/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</v>
      </c>
      <c r="S37" s="53">
        <v>1</v>
      </c>
    </row>
    <row r="38" spans="1:19" ht="13.5" customHeight="1">
      <c r="A38" s="76" t="s">
        <v>199</v>
      </c>
      <c r="B38" s="76"/>
      <c r="C38" s="54"/>
      <c r="D38" s="53"/>
      <c r="E38" s="53">
        <v>250699</v>
      </c>
      <c r="F38" s="53">
        <v>290780</v>
      </c>
      <c r="G38" s="53">
        <v>296075</v>
      </c>
      <c r="H38" s="53">
        <v>297886</v>
      </c>
      <c r="I38" s="54">
        <v>298978</v>
      </c>
      <c r="J38" s="53">
        <v>299523</v>
      </c>
      <c r="K38" s="53">
        <v>299723</v>
      </c>
      <c r="L38" s="54">
        <v>299895</v>
      </c>
      <c r="M38" s="53">
        <v>300030</v>
      </c>
      <c r="N38" s="53">
        <v>300104</v>
      </c>
      <c r="O38" s="53">
        <v>300391</v>
      </c>
      <c r="P38" s="53">
        <v>300582</v>
      </c>
      <c r="Q38" s="53">
        <v>300679</v>
      </c>
      <c r="R38" s="53">
        <v>300742</v>
      </c>
      <c r="S38" s="53">
        <v>300810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mergeCells count="16">
    <mergeCell ref="A37:B37"/>
    <mergeCell ref="A38:B38"/>
    <mergeCell ref="A16:B16"/>
    <mergeCell ref="A17:B17"/>
    <mergeCell ref="A18:B18"/>
    <mergeCell ref="A19:B19"/>
    <mergeCell ref="A20:B20"/>
    <mergeCell ref="A21:B21"/>
    <mergeCell ref="A22:B22"/>
    <mergeCell ref="A30:B30"/>
    <mergeCell ref="A32:B32"/>
    <mergeCell ref="A23:B23"/>
    <mergeCell ref="A4:B4"/>
    <mergeCell ref="A5:A15"/>
    <mergeCell ref="A26:B26"/>
    <mergeCell ref="A25:B25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workbookViewId="0" topLeftCell="A1">
      <pane xSplit="1" ySplit="3" topLeftCell="Q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8" ht="15" customHeight="1">
      <c r="A1" s="28" t="s">
        <v>96</v>
      </c>
      <c r="L1" s="29" t="str">
        <f>'財政指標'!$M$1</f>
        <v>上河内町</v>
      </c>
      <c r="Q1" s="29" t="str">
        <f>'財政指標'!$M$1</f>
        <v>上河内町</v>
      </c>
      <c r="R1" s="66"/>
    </row>
    <row r="2" spans="13:18" ht="15" customHeight="1">
      <c r="M2" s="22" t="s">
        <v>171</v>
      </c>
      <c r="R2" s="22" t="s">
        <v>171</v>
      </c>
    </row>
    <row r="3" spans="1:18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5" customHeight="1">
      <c r="A4" s="3" t="s">
        <v>116</v>
      </c>
      <c r="B4" s="15"/>
      <c r="C4" s="15"/>
      <c r="D4" s="15">
        <v>923546</v>
      </c>
      <c r="E4" s="15">
        <v>1041597</v>
      </c>
      <c r="F4" s="15">
        <v>1045532</v>
      </c>
      <c r="G4" s="15">
        <v>1029219</v>
      </c>
      <c r="H4" s="15">
        <v>1093084</v>
      </c>
      <c r="I4" s="15">
        <v>1188339</v>
      </c>
      <c r="J4" s="15">
        <v>1169938</v>
      </c>
      <c r="K4" s="15">
        <v>1178158</v>
      </c>
      <c r="L4" s="15">
        <v>1144971</v>
      </c>
      <c r="M4" s="15">
        <v>1141692</v>
      </c>
      <c r="N4" s="15">
        <v>1136743</v>
      </c>
      <c r="O4" s="15">
        <v>1140539</v>
      </c>
      <c r="P4" s="15">
        <v>1080193</v>
      </c>
      <c r="Q4" s="15">
        <v>1102496</v>
      </c>
      <c r="R4" s="15">
        <v>1136562</v>
      </c>
    </row>
    <row r="5" spans="1:18" ht="15" customHeight="1">
      <c r="A5" s="3" t="s">
        <v>117</v>
      </c>
      <c r="B5" s="15"/>
      <c r="C5" s="15"/>
      <c r="D5" s="15">
        <v>82060</v>
      </c>
      <c r="E5" s="15">
        <v>88060</v>
      </c>
      <c r="F5" s="15">
        <v>95610</v>
      </c>
      <c r="G5" s="15">
        <v>96709</v>
      </c>
      <c r="H5" s="15">
        <v>88528</v>
      </c>
      <c r="I5" s="15">
        <v>106596</v>
      </c>
      <c r="J5" s="15">
        <v>81428</v>
      </c>
      <c r="K5" s="15">
        <v>60343</v>
      </c>
      <c r="L5" s="15">
        <v>61407</v>
      </c>
      <c r="M5" s="15">
        <v>63936</v>
      </c>
      <c r="N5" s="15">
        <v>73041</v>
      </c>
      <c r="O5" s="15">
        <v>73447</v>
      </c>
      <c r="P5" s="15">
        <v>76823</v>
      </c>
      <c r="Q5" s="15">
        <v>91119</v>
      </c>
      <c r="R5" s="15">
        <v>107442</v>
      </c>
    </row>
    <row r="6" spans="1:18" ht="15" customHeight="1">
      <c r="A6" s="3" t="s">
        <v>190</v>
      </c>
      <c r="B6" s="15"/>
      <c r="C6" s="15"/>
      <c r="D6" s="15">
        <v>33187</v>
      </c>
      <c r="E6" s="15">
        <v>23693</v>
      </c>
      <c r="F6" s="15">
        <v>25021</v>
      </c>
      <c r="G6" s="15">
        <v>32985</v>
      </c>
      <c r="H6" s="15">
        <v>23831</v>
      </c>
      <c r="I6" s="15">
        <v>13273</v>
      </c>
      <c r="J6" s="15">
        <v>10580</v>
      </c>
      <c r="K6" s="15">
        <v>8633</v>
      </c>
      <c r="L6" s="15">
        <v>8265</v>
      </c>
      <c r="M6" s="15">
        <v>35509</v>
      </c>
      <c r="N6" s="15">
        <v>35921</v>
      </c>
      <c r="O6" s="15">
        <v>11282</v>
      </c>
      <c r="P6" s="15">
        <v>7732</v>
      </c>
      <c r="Q6" s="15">
        <v>7734</v>
      </c>
      <c r="R6" s="15">
        <v>4519</v>
      </c>
    </row>
    <row r="7" spans="1:18" ht="15" customHeight="1">
      <c r="A7" s="3" t="s">
        <v>191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1205</v>
      </c>
      <c r="R7" s="15">
        <v>2137</v>
      </c>
    </row>
    <row r="8" spans="1:18" ht="15" customHeight="1">
      <c r="A8" s="3" t="s">
        <v>192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1410</v>
      </c>
      <c r="R8" s="15">
        <v>3172</v>
      </c>
    </row>
    <row r="9" spans="1:18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15">
        <v>17793</v>
      </c>
      <c r="K9" s="15">
        <v>84346</v>
      </c>
      <c r="L9" s="15">
        <v>80025</v>
      </c>
      <c r="M9" s="15">
        <v>82527</v>
      </c>
      <c r="N9" s="15">
        <v>80505</v>
      </c>
      <c r="O9" s="15">
        <v>71304</v>
      </c>
      <c r="P9" s="15">
        <v>80789</v>
      </c>
      <c r="Q9" s="15">
        <v>89157</v>
      </c>
      <c r="R9" s="15">
        <v>82345</v>
      </c>
    </row>
    <row r="10" spans="1:18" ht="15" customHeight="1">
      <c r="A10" s="3" t="s">
        <v>119</v>
      </c>
      <c r="B10" s="15"/>
      <c r="C10" s="15"/>
      <c r="D10" s="15">
        <v>60322</v>
      </c>
      <c r="E10" s="15">
        <v>67907</v>
      </c>
      <c r="F10" s="15">
        <v>74470</v>
      </c>
      <c r="G10" s="15">
        <v>68149</v>
      </c>
      <c r="H10" s="15">
        <v>77974</v>
      </c>
      <c r="I10" s="15">
        <v>74638</v>
      </c>
      <c r="J10" s="15">
        <v>61276</v>
      </c>
      <c r="K10" s="15">
        <v>50024</v>
      </c>
      <c r="L10" s="15">
        <v>47536</v>
      </c>
      <c r="M10" s="15">
        <v>37949</v>
      </c>
      <c r="N10" s="15">
        <v>36500</v>
      </c>
      <c r="O10" s="15">
        <v>37360</v>
      </c>
      <c r="P10" s="15">
        <v>38083</v>
      </c>
      <c r="Q10" s="15">
        <v>35627</v>
      </c>
      <c r="R10" s="15">
        <v>35910</v>
      </c>
    </row>
    <row r="11" spans="1:18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0</v>
      </c>
      <c r="O11" s="15">
        <v>0</v>
      </c>
      <c r="P11" s="15">
        <v>0</v>
      </c>
      <c r="Q11" s="15">
        <v>1</v>
      </c>
      <c r="R11" s="15">
        <v>1</v>
      </c>
    </row>
    <row r="12" spans="1:18" ht="15" customHeight="1">
      <c r="A12" s="3" t="s">
        <v>121</v>
      </c>
      <c r="B12" s="15"/>
      <c r="C12" s="15"/>
      <c r="D12" s="15">
        <v>72807</v>
      </c>
      <c r="E12" s="15">
        <v>66986</v>
      </c>
      <c r="F12" s="15">
        <v>58815</v>
      </c>
      <c r="G12" s="15">
        <v>64217</v>
      </c>
      <c r="H12" s="15">
        <v>56219</v>
      </c>
      <c r="I12" s="15">
        <v>69560</v>
      </c>
      <c r="J12" s="15">
        <v>57990</v>
      </c>
      <c r="K12" s="15">
        <v>44586</v>
      </c>
      <c r="L12" s="15">
        <v>43992</v>
      </c>
      <c r="M12" s="15">
        <v>41870</v>
      </c>
      <c r="N12" s="15">
        <v>49433</v>
      </c>
      <c r="O12" s="15">
        <v>43579</v>
      </c>
      <c r="P12" s="15">
        <v>48880</v>
      </c>
      <c r="Q12" s="15">
        <v>42667</v>
      </c>
      <c r="R12" s="15">
        <v>44932</v>
      </c>
    </row>
    <row r="13" spans="1:18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  <c r="P13" s="15">
        <v>0</v>
      </c>
      <c r="Q13" s="15">
        <v>1</v>
      </c>
      <c r="R13" s="15">
        <v>1</v>
      </c>
    </row>
    <row r="14" spans="1:18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23320</v>
      </c>
      <c r="M14" s="15">
        <v>29193</v>
      </c>
      <c r="N14" s="15">
        <v>32212</v>
      </c>
      <c r="O14" s="15">
        <v>31079</v>
      </c>
      <c r="P14" s="15">
        <v>32466</v>
      </c>
      <c r="Q14" s="15">
        <v>29844</v>
      </c>
      <c r="R14" s="15">
        <v>30684</v>
      </c>
    </row>
    <row r="15" spans="1:18" ht="15" customHeight="1">
      <c r="A15" s="3" t="s">
        <v>124</v>
      </c>
      <c r="B15" s="15"/>
      <c r="C15" s="15"/>
      <c r="D15" s="15">
        <v>982661</v>
      </c>
      <c r="E15" s="15">
        <v>1060152</v>
      </c>
      <c r="F15" s="15">
        <v>1130259</v>
      </c>
      <c r="G15" s="15">
        <v>1123927</v>
      </c>
      <c r="H15" s="15">
        <v>1178444</v>
      </c>
      <c r="I15" s="15">
        <v>1229926</v>
      </c>
      <c r="J15" s="15">
        <v>1191353</v>
      </c>
      <c r="K15" s="15">
        <v>1269300</v>
      </c>
      <c r="L15" s="15">
        <v>1315367</v>
      </c>
      <c r="M15" s="15">
        <v>1427256</v>
      </c>
      <c r="N15" s="15">
        <v>1261549</v>
      </c>
      <c r="O15" s="15">
        <v>1095086</v>
      </c>
      <c r="P15" s="15">
        <v>892385</v>
      </c>
      <c r="Q15" s="15">
        <v>907196</v>
      </c>
      <c r="R15" s="15">
        <v>940780</v>
      </c>
    </row>
    <row r="16" spans="1:18" ht="15" customHeight="1">
      <c r="A16" s="3" t="s">
        <v>125</v>
      </c>
      <c r="B16" s="15"/>
      <c r="C16" s="15"/>
      <c r="D16" s="15">
        <v>884393</v>
      </c>
      <c r="E16" s="15">
        <v>956523</v>
      </c>
      <c r="F16" s="15"/>
      <c r="G16" s="15"/>
      <c r="H16" s="15"/>
      <c r="I16" s="15"/>
      <c r="J16" s="15">
        <v>1076748</v>
      </c>
      <c r="K16" s="15">
        <v>1148772</v>
      </c>
      <c r="L16" s="15">
        <v>1172974</v>
      </c>
      <c r="M16" s="15">
        <v>1267193</v>
      </c>
      <c r="N16" s="15">
        <v>1105375</v>
      </c>
      <c r="O16" s="15">
        <v>952796</v>
      </c>
      <c r="P16" s="15">
        <v>763747</v>
      </c>
      <c r="Q16" s="15">
        <v>780299</v>
      </c>
      <c r="R16" s="15">
        <v>820320</v>
      </c>
    </row>
    <row r="17" spans="1:18" ht="15" customHeight="1">
      <c r="A17" s="3" t="s">
        <v>126</v>
      </c>
      <c r="B17" s="15"/>
      <c r="C17" s="15"/>
      <c r="D17" s="15">
        <v>98268</v>
      </c>
      <c r="E17" s="15">
        <v>103629</v>
      </c>
      <c r="F17" s="15"/>
      <c r="G17" s="15"/>
      <c r="H17" s="15"/>
      <c r="I17" s="15"/>
      <c r="J17" s="15">
        <v>114605</v>
      </c>
      <c r="K17" s="15">
        <v>120528</v>
      </c>
      <c r="L17" s="15">
        <v>142393</v>
      </c>
      <c r="M17" s="15">
        <v>160063</v>
      </c>
      <c r="N17" s="15">
        <v>156174</v>
      </c>
      <c r="O17" s="15">
        <v>142290</v>
      </c>
      <c r="P17" s="15">
        <v>128638</v>
      </c>
      <c r="Q17" s="15">
        <v>126897</v>
      </c>
      <c r="R17" s="15">
        <v>120460</v>
      </c>
    </row>
    <row r="18" spans="1:18" ht="15" customHeight="1">
      <c r="A18" s="3" t="s">
        <v>127</v>
      </c>
      <c r="B18" s="15"/>
      <c r="C18" s="15"/>
      <c r="D18" s="15">
        <v>2487</v>
      </c>
      <c r="E18" s="15">
        <v>2602</v>
      </c>
      <c r="F18" s="15">
        <v>2835</v>
      </c>
      <c r="G18" s="15">
        <v>2732</v>
      </c>
      <c r="H18" s="15">
        <v>2755</v>
      </c>
      <c r="I18" s="15">
        <v>3017</v>
      </c>
      <c r="J18" s="15">
        <v>2803</v>
      </c>
      <c r="K18" s="15">
        <v>2765</v>
      </c>
      <c r="L18" s="15">
        <v>2825</v>
      </c>
      <c r="M18" s="15">
        <v>2330</v>
      </c>
      <c r="N18" s="15">
        <v>2291</v>
      </c>
      <c r="O18" s="15">
        <v>2135</v>
      </c>
      <c r="P18" s="15">
        <v>2199</v>
      </c>
      <c r="Q18" s="15">
        <v>2183</v>
      </c>
      <c r="R18" s="15">
        <v>2134</v>
      </c>
    </row>
    <row r="19" spans="1:18" ht="15" customHeight="1">
      <c r="A19" s="3" t="s">
        <v>128</v>
      </c>
      <c r="B19" s="15"/>
      <c r="C19" s="15"/>
      <c r="D19" s="15">
        <v>4194</v>
      </c>
      <c r="E19" s="15">
        <v>5631</v>
      </c>
      <c r="F19" s="15">
        <v>9743</v>
      </c>
      <c r="G19" s="15">
        <v>10792</v>
      </c>
      <c r="H19" s="15">
        <v>14311</v>
      </c>
      <c r="I19" s="15">
        <v>18570</v>
      </c>
      <c r="J19" s="8">
        <v>17717</v>
      </c>
      <c r="K19" s="9">
        <v>29554</v>
      </c>
      <c r="L19" s="9">
        <v>13360</v>
      </c>
      <c r="M19" s="9">
        <v>3052</v>
      </c>
      <c r="N19" s="9">
        <v>2847</v>
      </c>
      <c r="O19" s="9">
        <v>15685</v>
      </c>
      <c r="P19" s="9">
        <v>14968</v>
      </c>
      <c r="Q19" s="9">
        <v>66385</v>
      </c>
      <c r="R19" s="9">
        <v>13232</v>
      </c>
    </row>
    <row r="20" spans="1:18" ht="15" customHeight="1">
      <c r="A20" s="3" t="s">
        <v>129</v>
      </c>
      <c r="B20" s="15"/>
      <c r="C20" s="15"/>
      <c r="D20" s="15">
        <v>37449</v>
      </c>
      <c r="E20" s="15">
        <v>40576</v>
      </c>
      <c r="F20" s="15">
        <v>41482</v>
      </c>
      <c r="G20" s="15">
        <v>40383</v>
      </c>
      <c r="H20" s="15">
        <v>35641</v>
      </c>
      <c r="I20" s="15">
        <v>35117</v>
      </c>
      <c r="J20" s="8">
        <v>36941</v>
      </c>
      <c r="K20" s="9">
        <v>40290</v>
      </c>
      <c r="L20" s="9">
        <v>40586</v>
      </c>
      <c r="M20" s="9">
        <v>39791</v>
      </c>
      <c r="N20" s="9">
        <v>51400</v>
      </c>
      <c r="O20" s="9">
        <v>143272</v>
      </c>
      <c r="P20" s="9">
        <v>186220</v>
      </c>
      <c r="Q20" s="9">
        <v>175646</v>
      </c>
      <c r="R20" s="9">
        <v>178849</v>
      </c>
    </row>
    <row r="21" spans="1:18" ht="15" customHeight="1">
      <c r="A21" s="4" t="s">
        <v>130</v>
      </c>
      <c r="B21" s="15"/>
      <c r="C21" s="15"/>
      <c r="D21" s="15">
        <v>4753</v>
      </c>
      <c r="E21" s="15">
        <v>4847</v>
      </c>
      <c r="F21" s="15">
        <v>5151</v>
      </c>
      <c r="G21" s="15">
        <v>5561</v>
      </c>
      <c r="H21" s="15">
        <v>5876</v>
      </c>
      <c r="I21" s="15">
        <v>5931</v>
      </c>
      <c r="J21" s="8">
        <v>5573</v>
      </c>
      <c r="K21" s="11">
        <v>5171</v>
      </c>
      <c r="L21" s="11">
        <v>5608</v>
      </c>
      <c r="M21" s="11">
        <v>6147</v>
      </c>
      <c r="N21" s="11">
        <v>6253</v>
      </c>
      <c r="O21" s="11">
        <v>6780</v>
      </c>
      <c r="P21" s="11">
        <v>7496</v>
      </c>
      <c r="Q21" s="11">
        <v>6494</v>
      </c>
      <c r="R21" s="11">
        <v>7314</v>
      </c>
    </row>
    <row r="22" spans="1:18" ht="15" customHeight="1">
      <c r="A22" s="3" t="s">
        <v>131</v>
      </c>
      <c r="B22" s="15"/>
      <c r="C22" s="15"/>
      <c r="D22" s="15">
        <v>220841</v>
      </c>
      <c r="E22" s="15">
        <v>112131</v>
      </c>
      <c r="F22" s="15">
        <v>388838</v>
      </c>
      <c r="G22" s="15">
        <v>331484</v>
      </c>
      <c r="H22" s="15">
        <v>131098</v>
      </c>
      <c r="I22" s="15">
        <v>417433</v>
      </c>
      <c r="J22" s="8">
        <v>449905</v>
      </c>
      <c r="K22" s="9">
        <v>369382</v>
      </c>
      <c r="L22" s="9">
        <v>203427</v>
      </c>
      <c r="M22" s="9">
        <v>178152</v>
      </c>
      <c r="N22" s="9">
        <v>177169</v>
      </c>
      <c r="O22" s="9">
        <v>179106</v>
      </c>
      <c r="P22" s="9">
        <v>140520</v>
      </c>
      <c r="Q22" s="9">
        <v>209960</v>
      </c>
      <c r="R22" s="9">
        <v>227668</v>
      </c>
    </row>
    <row r="23" spans="1:18" ht="15" customHeight="1">
      <c r="A23" s="3" t="s">
        <v>132</v>
      </c>
      <c r="B23" s="15"/>
      <c r="C23" s="15"/>
      <c r="D23" s="15">
        <v>178366</v>
      </c>
      <c r="E23" s="15">
        <v>123129</v>
      </c>
      <c r="F23" s="15">
        <v>154015</v>
      </c>
      <c r="G23" s="15">
        <v>123727</v>
      </c>
      <c r="H23" s="15">
        <v>190554</v>
      </c>
      <c r="I23" s="15">
        <v>189805</v>
      </c>
      <c r="J23" s="8">
        <v>187665</v>
      </c>
      <c r="K23" s="9">
        <v>211036</v>
      </c>
      <c r="L23" s="9">
        <v>148959</v>
      </c>
      <c r="M23" s="9">
        <v>167025</v>
      </c>
      <c r="N23" s="9">
        <v>268503</v>
      </c>
      <c r="O23" s="9">
        <v>401534</v>
      </c>
      <c r="P23" s="9">
        <v>199409</v>
      </c>
      <c r="Q23" s="9">
        <v>185283</v>
      </c>
      <c r="R23" s="9">
        <v>181026</v>
      </c>
    </row>
    <row r="24" spans="1:18" ht="15" customHeight="1">
      <c r="A24" s="3" t="s">
        <v>133</v>
      </c>
      <c r="B24" s="15"/>
      <c r="C24" s="15"/>
      <c r="D24" s="15">
        <v>58978</v>
      </c>
      <c r="E24" s="15">
        <v>68882</v>
      </c>
      <c r="F24" s="15">
        <v>51720</v>
      </c>
      <c r="G24" s="15">
        <v>40901</v>
      </c>
      <c r="H24" s="15">
        <v>26341</v>
      </c>
      <c r="I24" s="15">
        <v>19072</v>
      </c>
      <c r="J24" s="8">
        <v>12275</v>
      </c>
      <c r="K24" s="9">
        <v>8744</v>
      </c>
      <c r="L24" s="9">
        <v>5034</v>
      </c>
      <c r="M24" s="9">
        <v>6324</v>
      </c>
      <c r="N24" s="9">
        <v>6881</v>
      </c>
      <c r="O24" s="9">
        <v>7052</v>
      </c>
      <c r="P24" s="9">
        <v>5579</v>
      </c>
      <c r="Q24" s="9">
        <v>8194</v>
      </c>
      <c r="R24" s="9">
        <v>1509</v>
      </c>
    </row>
    <row r="25" spans="1:18" ht="15" customHeight="1">
      <c r="A25" s="3" t="s">
        <v>134</v>
      </c>
      <c r="B25" s="15"/>
      <c r="C25" s="15"/>
      <c r="D25" s="15">
        <v>100</v>
      </c>
      <c r="E25" s="15">
        <v>159</v>
      </c>
      <c r="F25" s="15">
        <v>200</v>
      </c>
      <c r="G25" s="15">
        <v>0</v>
      </c>
      <c r="H25" s="15">
        <v>0</v>
      </c>
      <c r="I25" s="15">
        <v>1000</v>
      </c>
      <c r="J25" s="8">
        <v>1000</v>
      </c>
      <c r="K25" s="9">
        <v>500</v>
      </c>
      <c r="L25" s="9">
        <v>1000</v>
      </c>
      <c r="M25" s="19">
        <v>250</v>
      </c>
      <c r="N25" s="19">
        <v>0</v>
      </c>
      <c r="O25" s="19">
        <v>0</v>
      </c>
      <c r="P25" s="19">
        <v>0</v>
      </c>
      <c r="Q25" s="19">
        <v>7196</v>
      </c>
      <c r="R25" s="19">
        <v>0</v>
      </c>
    </row>
    <row r="26" spans="1:18" ht="15" customHeight="1">
      <c r="A26" s="3" t="s">
        <v>135</v>
      </c>
      <c r="B26" s="15"/>
      <c r="C26" s="15"/>
      <c r="D26" s="15">
        <v>128000</v>
      </c>
      <c r="E26" s="15">
        <v>149685</v>
      </c>
      <c r="F26" s="15">
        <v>197610</v>
      </c>
      <c r="G26" s="15">
        <v>90000</v>
      </c>
      <c r="H26" s="15">
        <v>43000</v>
      </c>
      <c r="I26" s="15">
        <v>233000</v>
      </c>
      <c r="J26" s="8">
        <v>447000</v>
      </c>
      <c r="K26" s="9">
        <v>419900</v>
      </c>
      <c r="L26" s="9">
        <v>72389</v>
      </c>
      <c r="M26" s="19">
        <v>0</v>
      </c>
      <c r="N26" s="19">
        <v>334675</v>
      </c>
      <c r="O26" s="19">
        <v>295995</v>
      </c>
      <c r="P26" s="19">
        <v>138000</v>
      </c>
      <c r="Q26" s="19">
        <v>335000</v>
      </c>
      <c r="R26" s="19">
        <v>108500</v>
      </c>
    </row>
    <row r="27" spans="1:18" ht="15" customHeight="1">
      <c r="A27" s="3" t="s">
        <v>136</v>
      </c>
      <c r="B27" s="15"/>
      <c r="C27" s="15"/>
      <c r="D27" s="15">
        <v>68000</v>
      </c>
      <c r="E27" s="15">
        <v>74000</v>
      </c>
      <c r="F27" s="15">
        <v>92629</v>
      </c>
      <c r="G27" s="15">
        <v>77513</v>
      </c>
      <c r="H27" s="15">
        <v>92921</v>
      </c>
      <c r="I27" s="15">
        <v>121463</v>
      </c>
      <c r="J27" s="8">
        <v>110311</v>
      </c>
      <c r="K27" s="9">
        <v>167687</v>
      </c>
      <c r="L27" s="9">
        <v>135875</v>
      </c>
      <c r="M27" s="9">
        <v>114986</v>
      </c>
      <c r="N27" s="9">
        <v>169012</v>
      </c>
      <c r="O27" s="9">
        <v>590166</v>
      </c>
      <c r="P27" s="9">
        <v>279530</v>
      </c>
      <c r="Q27" s="9">
        <v>211199</v>
      </c>
      <c r="R27" s="9">
        <v>220269</v>
      </c>
    </row>
    <row r="28" spans="1:18" ht="15" customHeight="1">
      <c r="A28" s="3" t="s">
        <v>137</v>
      </c>
      <c r="B28" s="15"/>
      <c r="C28" s="15"/>
      <c r="D28" s="15">
        <v>59977</v>
      </c>
      <c r="E28" s="15">
        <v>45945</v>
      </c>
      <c r="F28" s="15">
        <v>35070</v>
      </c>
      <c r="G28" s="15">
        <v>32148</v>
      </c>
      <c r="H28" s="15">
        <v>44818</v>
      </c>
      <c r="I28" s="15">
        <v>33370</v>
      </c>
      <c r="J28" s="8">
        <v>33409</v>
      </c>
      <c r="K28" s="9">
        <v>56567</v>
      </c>
      <c r="L28" s="9">
        <v>43961</v>
      </c>
      <c r="M28" s="9">
        <v>38121</v>
      </c>
      <c r="N28" s="9">
        <v>44491</v>
      </c>
      <c r="O28" s="9">
        <v>52582</v>
      </c>
      <c r="P28" s="9">
        <v>42614</v>
      </c>
      <c r="Q28" s="9">
        <v>40511</v>
      </c>
      <c r="R28" s="9">
        <v>34602</v>
      </c>
    </row>
    <row r="29" spans="1:18" ht="15" customHeight="1">
      <c r="A29" s="3" t="s">
        <v>138</v>
      </c>
      <c r="B29" s="15"/>
      <c r="C29" s="15"/>
      <c r="D29" s="15">
        <v>244100</v>
      </c>
      <c r="E29" s="15">
        <v>184800</v>
      </c>
      <c r="F29" s="15">
        <v>467300</v>
      </c>
      <c r="G29" s="15">
        <v>353200</v>
      </c>
      <c r="H29" s="15">
        <v>150500</v>
      </c>
      <c r="I29" s="15">
        <v>316900</v>
      </c>
      <c r="J29" s="8">
        <v>540800</v>
      </c>
      <c r="K29" s="9">
        <v>368000</v>
      </c>
      <c r="L29" s="9">
        <v>58500</v>
      </c>
      <c r="M29" s="9">
        <v>388300</v>
      </c>
      <c r="N29" s="9">
        <v>905800</v>
      </c>
      <c r="O29" s="9">
        <v>369070</v>
      </c>
      <c r="P29" s="9">
        <v>478700</v>
      </c>
      <c r="Q29" s="9">
        <v>698100</v>
      </c>
      <c r="R29" s="9">
        <v>465300</v>
      </c>
    </row>
    <row r="30" spans="1:18" ht="15" customHeight="1">
      <c r="A30" s="3" t="s">
        <v>187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12600</v>
      </c>
      <c r="O30" s="9">
        <v>12000</v>
      </c>
      <c r="P30" s="9">
        <v>10000</v>
      </c>
      <c r="Q30" s="9">
        <v>18000</v>
      </c>
      <c r="R30" s="9">
        <v>11800</v>
      </c>
    </row>
    <row r="31" spans="1:18" ht="15" customHeight="1">
      <c r="A31" s="3" t="s">
        <v>188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79900</v>
      </c>
      <c r="O31" s="9">
        <v>160900</v>
      </c>
      <c r="P31" s="9">
        <v>331700</v>
      </c>
      <c r="Q31" s="9">
        <v>230500</v>
      </c>
      <c r="R31" s="9">
        <v>178700</v>
      </c>
    </row>
    <row r="32" spans="1:18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>SUM(D4:D29)-D16-D17</f>
        <v>3161828</v>
      </c>
      <c r="E32" s="8">
        <f t="shared" si="0"/>
        <v>3160782</v>
      </c>
      <c r="F32" s="8">
        <f t="shared" si="0"/>
        <v>3876300</v>
      </c>
      <c r="G32" s="8">
        <f t="shared" si="0"/>
        <v>3523647</v>
      </c>
      <c r="H32" s="8">
        <f t="shared" si="0"/>
        <v>3255895</v>
      </c>
      <c r="I32" s="8">
        <f t="shared" si="0"/>
        <v>4077010</v>
      </c>
      <c r="J32" s="8">
        <f t="shared" si="0"/>
        <v>4435757</v>
      </c>
      <c r="K32" s="8">
        <f t="shared" si="0"/>
        <v>4374986</v>
      </c>
      <c r="L32" s="8">
        <f aca="true" t="shared" si="1" ref="L32:Q32">SUM(L4:L29)-L16-L17</f>
        <v>3456407</v>
      </c>
      <c r="M32" s="8">
        <f t="shared" si="1"/>
        <v>3804410</v>
      </c>
      <c r="N32" s="8">
        <f t="shared" si="1"/>
        <v>4675226</v>
      </c>
      <c r="O32" s="8">
        <f t="shared" si="1"/>
        <v>4567053</v>
      </c>
      <c r="P32" s="8">
        <f t="shared" si="1"/>
        <v>3752586</v>
      </c>
      <c r="Q32" s="8">
        <f t="shared" si="1"/>
        <v>4254608</v>
      </c>
      <c r="R32" s="8">
        <f>SUM(R4:R29)-R16-R17</f>
        <v>3828888</v>
      </c>
    </row>
    <row r="33" spans="1:18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2157070</v>
      </c>
      <c r="E33" s="15">
        <f t="shared" si="2"/>
        <v>2350997</v>
      </c>
      <c r="F33" s="15">
        <f t="shared" si="2"/>
        <v>2432542</v>
      </c>
      <c r="G33" s="15">
        <f t="shared" si="2"/>
        <v>2417938</v>
      </c>
      <c r="H33" s="15">
        <f t="shared" si="2"/>
        <v>2520835</v>
      </c>
      <c r="I33" s="15">
        <f t="shared" si="2"/>
        <v>2685349</v>
      </c>
      <c r="J33" s="12">
        <f t="shared" si="2"/>
        <v>2593161</v>
      </c>
      <c r="K33" s="12">
        <f t="shared" si="2"/>
        <v>2698155</v>
      </c>
      <c r="L33" s="12">
        <f t="shared" si="2"/>
        <v>2727708</v>
      </c>
      <c r="M33" s="12">
        <f>+M4+M5+M6+M9+M10+M11+M12+M13+M14+M15+M18</f>
        <v>2862262</v>
      </c>
      <c r="N33" s="12">
        <f>+N4+N5+N6+N9+N10+N11+N12+N13+N14+N15+N18</f>
        <v>2708195</v>
      </c>
      <c r="O33" s="12">
        <f>+O4+O5+O6+O9+O10+O11+O12+O13+O14+O15+O18</f>
        <v>2505811</v>
      </c>
      <c r="P33" s="12">
        <f>+P4+P5+P6+P9+P10+P11+P12+P13+P14+P15+P18</f>
        <v>2259550</v>
      </c>
      <c r="Q33" s="12">
        <f>SUM(Q4:Q15)+Q18</f>
        <v>2310640</v>
      </c>
      <c r="R33" s="12">
        <f>SUM(R4:R15)+R18</f>
        <v>2390619</v>
      </c>
    </row>
    <row r="34" spans="1:18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1004758</v>
      </c>
      <c r="E34" s="15">
        <f t="shared" si="3"/>
        <v>809785</v>
      </c>
      <c r="F34" s="15">
        <f t="shared" si="3"/>
        <v>1443758</v>
      </c>
      <c r="G34" s="15">
        <f t="shared" si="3"/>
        <v>1105709</v>
      </c>
      <c r="H34" s="15">
        <f t="shared" si="3"/>
        <v>735060</v>
      </c>
      <c r="I34" s="15">
        <f t="shared" si="3"/>
        <v>1391661</v>
      </c>
      <c r="J34" s="12">
        <f aca="true" t="shared" si="4" ref="J34:O34">SUM(J19:J29)</f>
        <v>1842596</v>
      </c>
      <c r="K34" s="12">
        <f t="shared" si="4"/>
        <v>1676831</v>
      </c>
      <c r="L34" s="12">
        <f t="shared" si="4"/>
        <v>728699</v>
      </c>
      <c r="M34" s="12">
        <f t="shared" si="4"/>
        <v>942148</v>
      </c>
      <c r="N34" s="12">
        <f t="shared" si="4"/>
        <v>1967031</v>
      </c>
      <c r="O34" s="12">
        <f t="shared" si="4"/>
        <v>2061242</v>
      </c>
      <c r="P34" s="12">
        <f>SUM(P19:P29)</f>
        <v>1493036</v>
      </c>
      <c r="Q34" s="12">
        <f>SUM(Q19:Q29)</f>
        <v>1943968</v>
      </c>
      <c r="R34" s="12">
        <f>SUM(R19:R29)</f>
        <v>1438269</v>
      </c>
    </row>
    <row r="35" spans="1:18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1284997</v>
      </c>
      <c r="E35" s="15">
        <f t="shared" si="5"/>
        <v>1431322</v>
      </c>
      <c r="F35" s="15">
        <f t="shared" si="5"/>
        <v>1479137</v>
      </c>
      <c r="G35" s="15">
        <f t="shared" si="5"/>
        <v>1326517</v>
      </c>
      <c r="H35" s="15">
        <f t="shared" si="5"/>
        <v>1355992</v>
      </c>
      <c r="I35" s="15">
        <f t="shared" si="5"/>
        <v>1655862</v>
      </c>
      <c r="J35" s="12">
        <f t="shared" si="5"/>
        <v>1834164</v>
      </c>
      <c r="K35" s="12">
        <f t="shared" si="5"/>
        <v>1906571</v>
      </c>
      <c r="L35" s="12">
        <f t="shared" si="5"/>
        <v>1462784</v>
      </c>
      <c r="M35" s="12">
        <f aca="true" t="shared" si="6" ref="M35:R35">+M4+M19+M20+M21+M24+M25+M26+M27+M28</f>
        <v>1350363</v>
      </c>
      <c r="N35" s="12">
        <f t="shared" si="6"/>
        <v>1752302</v>
      </c>
      <c r="O35" s="12">
        <f t="shared" si="6"/>
        <v>2252071</v>
      </c>
      <c r="P35" s="12">
        <f t="shared" si="6"/>
        <v>1754600</v>
      </c>
      <c r="Q35" s="12">
        <f t="shared" si="6"/>
        <v>1953121</v>
      </c>
      <c r="R35" s="12">
        <f t="shared" si="6"/>
        <v>1700837</v>
      </c>
    </row>
    <row r="36" spans="1:18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1876831</v>
      </c>
      <c r="E36" s="12">
        <f t="shared" si="7"/>
        <v>1729460</v>
      </c>
      <c r="F36" s="12">
        <f t="shared" si="7"/>
        <v>2397163</v>
      </c>
      <c r="G36" s="12">
        <f t="shared" si="7"/>
        <v>2197130</v>
      </c>
      <c r="H36" s="12">
        <f t="shared" si="7"/>
        <v>1899903</v>
      </c>
      <c r="I36" s="12">
        <f t="shared" si="7"/>
        <v>2421148</v>
      </c>
      <c r="J36" s="12">
        <f t="shared" si="7"/>
        <v>2601593</v>
      </c>
      <c r="K36" s="12">
        <f t="shared" si="7"/>
        <v>2468415</v>
      </c>
      <c r="L36" s="12">
        <f aca="true" t="shared" si="8" ref="L36:Q36">SUM(L5:L18)-L16-L17+L22+L23+L29</f>
        <v>1993623</v>
      </c>
      <c r="M36" s="12">
        <f t="shared" si="8"/>
        <v>2454047</v>
      </c>
      <c r="N36" s="12">
        <f t="shared" si="8"/>
        <v>2922924</v>
      </c>
      <c r="O36" s="12">
        <f t="shared" si="8"/>
        <v>2314982</v>
      </c>
      <c r="P36" s="12">
        <f t="shared" si="8"/>
        <v>1997986</v>
      </c>
      <c r="Q36" s="12">
        <f t="shared" si="8"/>
        <v>2301487</v>
      </c>
      <c r="R36" s="12">
        <f>SUM(R5:R18)-R16-R17+R22+R23+R29</f>
        <v>2128051</v>
      </c>
    </row>
    <row r="37" spans="1:18" ht="15" customHeight="1">
      <c r="A37" s="28" t="s">
        <v>97</v>
      </c>
      <c r="L37" s="29"/>
      <c r="M37" s="70" t="str">
        <f>'財政指標'!$M$1</f>
        <v>上河内町</v>
      </c>
      <c r="O37" s="70"/>
      <c r="P37" s="70"/>
      <c r="Q37" s="70"/>
      <c r="R37" s="70" t="str">
        <f>'財政指標'!$M$1</f>
        <v>上河内町</v>
      </c>
    </row>
    <row r="38" spans="14:18" ht="15" customHeight="1">
      <c r="N38" s="66"/>
      <c r="O38" s="66"/>
      <c r="P38" s="66"/>
      <c r="Q38" s="66"/>
      <c r="R38" s="66"/>
    </row>
    <row r="39" spans="1:18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185</v>
      </c>
      <c r="P39" s="2" t="s">
        <v>186</v>
      </c>
      <c r="Q39" s="2" t="s">
        <v>189</v>
      </c>
      <c r="R39" s="2" t="s">
        <v>200</v>
      </c>
    </row>
    <row r="40" spans="1:18" ht="15" customHeight="1">
      <c r="A40" s="3" t="s">
        <v>116</v>
      </c>
      <c r="B40" s="26" t="e">
        <f>+B4/$B$32*100</f>
        <v>#DIV/0!</v>
      </c>
      <c r="C40" s="26" t="e">
        <f aca="true" t="shared" si="9" ref="C40:D42">+C4/C$32*100</f>
        <v>#DIV/0!</v>
      </c>
      <c r="D40" s="26">
        <f t="shared" si="9"/>
        <v>29.209242248471455</v>
      </c>
      <c r="E40" s="26">
        <f aca="true" t="shared" si="10" ref="E40:L40">+E4/E$32*100</f>
        <v>32.953775363185436</v>
      </c>
      <c r="F40" s="26">
        <f t="shared" si="10"/>
        <v>26.972422155147953</v>
      </c>
      <c r="G40" s="26">
        <f t="shared" si="10"/>
        <v>29.208913378667045</v>
      </c>
      <c r="H40" s="26">
        <f t="shared" si="10"/>
        <v>33.57245857129914</v>
      </c>
      <c r="I40" s="26">
        <f t="shared" si="10"/>
        <v>29.147316293067714</v>
      </c>
      <c r="J40" s="26">
        <f t="shared" si="10"/>
        <v>26.37515986561031</v>
      </c>
      <c r="K40" s="26">
        <f t="shared" si="10"/>
        <v>26.92941188840376</v>
      </c>
      <c r="L40" s="26">
        <f t="shared" si="10"/>
        <v>33.12604678789274</v>
      </c>
      <c r="M40" s="26">
        <f aca="true" t="shared" si="11" ref="M40:Q42">+M4/M$32*100</f>
        <v>30.009699270057645</v>
      </c>
      <c r="N40" s="26">
        <f t="shared" si="11"/>
        <v>24.314182886559923</v>
      </c>
      <c r="O40" s="26">
        <f t="shared" si="11"/>
        <v>24.973193873598575</v>
      </c>
      <c r="P40" s="26">
        <f t="shared" si="11"/>
        <v>28.785296326320037</v>
      </c>
      <c r="Q40" s="26">
        <f t="shared" si="11"/>
        <v>25.91298657831697</v>
      </c>
      <c r="R40" s="26">
        <f>+R4/R$32*100</f>
        <v>29.683866438506428</v>
      </c>
    </row>
    <row r="41" spans="1:18" ht="15" customHeight="1">
      <c r="A41" s="3" t="s">
        <v>117</v>
      </c>
      <c r="B41" s="26" t="e">
        <f>+B5/$B$32*100</f>
        <v>#DIV/0!</v>
      </c>
      <c r="C41" s="26" t="e">
        <f t="shared" si="9"/>
        <v>#DIV/0!</v>
      </c>
      <c r="D41" s="26">
        <f t="shared" si="9"/>
        <v>2.595334091544512</v>
      </c>
      <c r="E41" s="26">
        <f aca="true" t="shared" si="12" ref="E41:L41">+E5/E$32*100</f>
        <v>2.7860194091209074</v>
      </c>
      <c r="F41" s="26">
        <f t="shared" si="12"/>
        <v>2.466527358563579</v>
      </c>
      <c r="G41" s="26">
        <f t="shared" si="12"/>
        <v>2.7445711786680107</v>
      </c>
      <c r="H41" s="26">
        <f t="shared" si="12"/>
        <v>2.7190066018713748</v>
      </c>
      <c r="I41" s="26">
        <f t="shared" si="12"/>
        <v>2.614563123465481</v>
      </c>
      <c r="J41" s="26">
        <f t="shared" si="12"/>
        <v>1.8357182325361827</v>
      </c>
      <c r="K41" s="26">
        <f t="shared" si="12"/>
        <v>1.3792729851021237</v>
      </c>
      <c r="L41" s="26">
        <f t="shared" si="12"/>
        <v>1.776613691616757</v>
      </c>
      <c r="M41" s="26">
        <f t="shared" si="11"/>
        <v>1.680575963158545</v>
      </c>
      <c r="N41" s="26">
        <f t="shared" si="11"/>
        <v>1.5622988065175887</v>
      </c>
      <c r="O41" s="26">
        <f t="shared" si="11"/>
        <v>1.6081924164225814</v>
      </c>
      <c r="P41" s="26">
        <f t="shared" si="11"/>
        <v>2.0472015831216126</v>
      </c>
      <c r="Q41" s="26">
        <f t="shared" si="11"/>
        <v>2.1416544132855484</v>
      </c>
      <c r="R41" s="26">
        <f>+R5/R$32*100</f>
        <v>2.8060888696665978</v>
      </c>
    </row>
    <row r="42" spans="1:18" ht="15" customHeight="1">
      <c r="A42" s="3" t="s">
        <v>190</v>
      </c>
      <c r="B42" s="26" t="e">
        <f>+B6/$B$32*100</f>
        <v>#DIV/0!</v>
      </c>
      <c r="C42" s="26" t="e">
        <f t="shared" si="9"/>
        <v>#DIV/0!</v>
      </c>
      <c r="D42" s="26">
        <f t="shared" si="9"/>
        <v>1.0496143370227604</v>
      </c>
      <c r="E42" s="26">
        <f aca="true" t="shared" si="13" ref="E42:L42">+E6/E$32*100</f>
        <v>0.7495929804712884</v>
      </c>
      <c r="F42" s="26">
        <f t="shared" si="13"/>
        <v>0.6454866754379176</v>
      </c>
      <c r="G42" s="26">
        <f t="shared" si="13"/>
        <v>0.936103985444626</v>
      </c>
      <c r="H42" s="26">
        <f t="shared" si="13"/>
        <v>0.7319339229305614</v>
      </c>
      <c r="I42" s="26">
        <f t="shared" si="13"/>
        <v>0.32555720981797936</v>
      </c>
      <c r="J42" s="26">
        <f t="shared" si="13"/>
        <v>0.23851622169564296</v>
      </c>
      <c r="K42" s="26">
        <f t="shared" si="13"/>
        <v>0.1973263457300206</v>
      </c>
      <c r="L42" s="26">
        <f t="shared" si="13"/>
        <v>0.23912114516606406</v>
      </c>
      <c r="M42" s="26">
        <f t="shared" si="11"/>
        <v>0.9333641747340587</v>
      </c>
      <c r="N42" s="26">
        <f t="shared" si="11"/>
        <v>0.7683264937352761</v>
      </c>
      <c r="O42" s="26">
        <f t="shared" si="11"/>
        <v>0.24703019649651536</v>
      </c>
      <c r="P42" s="26">
        <f t="shared" si="11"/>
        <v>0.20604457832545342</v>
      </c>
      <c r="Q42" s="26">
        <f t="shared" si="11"/>
        <v>0.18177937896981344</v>
      </c>
      <c r="R42" s="26">
        <f>+R6/R$32*100</f>
        <v>0.11802382310477612</v>
      </c>
    </row>
    <row r="43" spans="1:18" ht="15" customHeight="1">
      <c r="A43" s="3" t="s">
        <v>191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4" ref="Q43:R67">+Q7/Q$32*100</f>
        <v>0.028322233211614325</v>
      </c>
      <c r="R43" s="26">
        <f t="shared" si="14"/>
        <v>0.05581254923100388</v>
      </c>
    </row>
    <row r="44" spans="1:18" ht="15" customHeight="1">
      <c r="A44" s="3" t="s">
        <v>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4"/>
        <v>0.033140538446785224</v>
      </c>
      <c r="R44" s="26">
        <f t="shared" si="14"/>
        <v>0.08284389619127015</v>
      </c>
    </row>
    <row r="45" spans="1:18" ht="15" customHeight="1">
      <c r="A45" s="3" t="s">
        <v>118</v>
      </c>
      <c r="B45" s="26" t="e">
        <f aca="true" t="shared" si="15" ref="B45:B65">+B9/$B$32*100</f>
        <v>#DIV/0!</v>
      </c>
      <c r="C45" s="26" t="e">
        <f aca="true" t="shared" si="16" ref="C45:D65">+C9/C$32*100</f>
        <v>#DIV/0!</v>
      </c>
      <c r="D45" s="26">
        <f t="shared" si="16"/>
        <v>0</v>
      </c>
      <c r="E45" s="26">
        <f aca="true" t="shared" si="17" ref="E45:L45">+E9/E$32*100</f>
        <v>0</v>
      </c>
      <c r="F45" s="26">
        <f t="shared" si="17"/>
        <v>0</v>
      </c>
      <c r="G45" s="26">
        <f t="shared" si="17"/>
        <v>0</v>
      </c>
      <c r="H45" s="26">
        <f t="shared" si="17"/>
        <v>0</v>
      </c>
      <c r="I45" s="26">
        <f t="shared" si="17"/>
        <v>0</v>
      </c>
      <c r="J45" s="26">
        <f t="shared" si="17"/>
        <v>0.4011265720822849</v>
      </c>
      <c r="K45" s="26">
        <f t="shared" si="17"/>
        <v>1.9279147407557418</v>
      </c>
      <c r="L45" s="26">
        <f t="shared" si="17"/>
        <v>2.315265534411891</v>
      </c>
      <c r="M45" s="26">
        <f aca="true" t="shared" si="18" ref="M45:P65">+M9/M$32*100</f>
        <v>2.1692456911847042</v>
      </c>
      <c r="N45" s="26">
        <f t="shared" si="18"/>
        <v>1.7219488426869631</v>
      </c>
      <c r="O45" s="26">
        <f t="shared" si="18"/>
        <v>1.5612693787437983</v>
      </c>
      <c r="P45" s="26">
        <f t="shared" si="18"/>
        <v>2.1528887012849274</v>
      </c>
      <c r="Q45" s="26">
        <f t="shared" si="14"/>
        <v>2.0955397065957664</v>
      </c>
      <c r="R45" s="26">
        <f t="shared" si="14"/>
        <v>2.1506244110561608</v>
      </c>
    </row>
    <row r="46" spans="1:18" ht="15" customHeight="1">
      <c r="A46" s="3" t="s">
        <v>119</v>
      </c>
      <c r="B46" s="26" t="e">
        <f t="shared" si="15"/>
        <v>#DIV/0!</v>
      </c>
      <c r="C46" s="26" t="e">
        <f t="shared" si="16"/>
        <v>#DIV/0!</v>
      </c>
      <c r="D46" s="26">
        <f t="shared" si="16"/>
        <v>1.9078204127485745</v>
      </c>
      <c r="E46" s="26">
        <f aca="true" t="shared" si="19" ref="E46:L46">+E10/E$32*100</f>
        <v>2.148424029243396</v>
      </c>
      <c r="F46" s="26">
        <f t="shared" si="19"/>
        <v>1.9211619327709415</v>
      </c>
      <c r="G46" s="26">
        <f t="shared" si="19"/>
        <v>1.9340473095063155</v>
      </c>
      <c r="H46" s="26">
        <f t="shared" si="19"/>
        <v>2.394856099474952</v>
      </c>
      <c r="I46" s="26">
        <f t="shared" si="19"/>
        <v>1.830704364227706</v>
      </c>
      <c r="J46" s="26">
        <f t="shared" si="19"/>
        <v>1.3814102079983193</v>
      </c>
      <c r="K46" s="26">
        <f t="shared" si="19"/>
        <v>1.1434093731957085</v>
      </c>
      <c r="L46" s="26">
        <f t="shared" si="19"/>
        <v>1.3753009989853626</v>
      </c>
      <c r="M46" s="26">
        <f t="shared" si="18"/>
        <v>0.9975002694241684</v>
      </c>
      <c r="N46" s="26">
        <f t="shared" si="18"/>
        <v>0.7807109217821769</v>
      </c>
      <c r="O46" s="26">
        <f t="shared" si="18"/>
        <v>0.8180329853846671</v>
      </c>
      <c r="P46" s="26">
        <f t="shared" si="18"/>
        <v>1.0148468282938752</v>
      </c>
      <c r="Q46" s="26">
        <f t="shared" si="14"/>
        <v>0.8373744420167498</v>
      </c>
      <c r="R46" s="26">
        <f t="shared" si="14"/>
        <v>0.9378702119257601</v>
      </c>
    </row>
    <row r="47" spans="1:18" ht="15" customHeight="1">
      <c r="A47" s="3" t="s">
        <v>120</v>
      </c>
      <c r="B47" s="26" t="e">
        <f t="shared" si="15"/>
        <v>#DIV/0!</v>
      </c>
      <c r="C47" s="26" t="e">
        <f t="shared" si="16"/>
        <v>#DIV/0!</v>
      </c>
      <c r="D47" s="26">
        <f t="shared" si="16"/>
        <v>0</v>
      </c>
      <c r="E47" s="26">
        <f aca="true" t="shared" si="20" ref="E47:L47">+E11/E$32*100</f>
        <v>0</v>
      </c>
      <c r="F47" s="26">
        <f t="shared" si="20"/>
        <v>0</v>
      </c>
      <c r="G47" s="26">
        <f t="shared" si="20"/>
        <v>0</v>
      </c>
      <c r="H47" s="26">
        <f t="shared" si="20"/>
        <v>0</v>
      </c>
      <c r="I47" s="26">
        <f t="shared" si="20"/>
        <v>0</v>
      </c>
      <c r="J47" s="26">
        <f t="shared" si="20"/>
        <v>0</v>
      </c>
      <c r="K47" s="26">
        <f t="shared" si="20"/>
        <v>0</v>
      </c>
      <c r="L47" s="26">
        <f t="shared" si="20"/>
        <v>0</v>
      </c>
      <c r="M47" s="26">
        <f t="shared" si="18"/>
        <v>0</v>
      </c>
      <c r="N47" s="26">
        <f t="shared" si="18"/>
        <v>0</v>
      </c>
      <c r="O47" s="26">
        <f t="shared" si="18"/>
        <v>0</v>
      </c>
      <c r="P47" s="26">
        <f t="shared" si="18"/>
        <v>0</v>
      </c>
      <c r="Q47" s="26">
        <f t="shared" si="14"/>
        <v>2.3503927976443425E-05</v>
      </c>
      <c r="R47" s="26">
        <f t="shared" si="14"/>
        <v>2.611724343987079E-05</v>
      </c>
    </row>
    <row r="48" spans="1:18" ht="15" customHeight="1">
      <c r="A48" s="3" t="s">
        <v>121</v>
      </c>
      <c r="B48" s="26" t="e">
        <f t="shared" si="15"/>
        <v>#DIV/0!</v>
      </c>
      <c r="C48" s="26" t="e">
        <f t="shared" si="16"/>
        <v>#DIV/0!</v>
      </c>
      <c r="D48" s="26">
        <f t="shared" si="16"/>
        <v>2.3026869266765932</v>
      </c>
      <c r="E48" s="26">
        <f aca="true" t="shared" si="21" ref="E48:L48">+E12/E$32*100</f>
        <v>2.119285670444846</v>
      </c>
      <c r="F48" s="26">
        <f t="shared" si="21"/>
        <v>1.5172974228000928</v>
      </c>
      <c r="G48" s="26">
        <f t="shared" si="21"/>
        <v>1.8224583790601045</v>
      </c>
      <c r="H48" s="26">
        <f t="shared" si="21"/>
        <v>1.7266834464870644</v>
      </c>
      <c r="I48" s="26">
        <f t="shared" si="21"/>
        <v>1.7061523027905252</v>
      </c>
      <c r="J48" s="26">
        <f t="shared" si="21"/>
        <v>1.3073304060614683</v>
      </c>
      <c r="K48" s="26">
        <f t="shared" si="21"/>
        <v>1.0191118325864357</v>
      </c>
      <c r="L48" s="26">
        <f t="shared" si="21"/>
        <v>1.2727667777550502</v>
      </c>
      <c r="M48" s="26">
        <f t="shared" si="18"/>
        <v>1.1005648707683977</v>
      </c>
      <c r="N48" s="26">
        <f t="shared" si="18"/>
        <v>1.0573392601769411</v>
      </c>
      <c r="O48" s="26">
        <f t="shared" si="18"/>
        <v>0.954203947271906</v>
      </c>
      <c r="P48" s="26">
        <f t="shared" si="18"/>
        <v>1.3025684154873465</v>
      </c>
      <c r="Q48" s="26">
        <f t="shared" si="14"/>
        <v>1.0028420949709116</v>
      </c>
      <c r="R48" s="26">
        <f t="shared" si="14"/>
        <v>1.1734999822402745</v>
      </c>
    </row>
    <row r="49" spans="1:18" ht="15" customHeight="1">
      <c r="A49" s="3" t="s">
        <v>122</v>
      </c>
      <c r="B49" s="26" t="e">
        <f t="shared" si="15"/>
        <v>#DIV/0!</v>
      </c>
      <c r="C49" s="26" t="e">
        <f t="shared" si="16"/>
        <v>#DIV/0!</v>
      </c>
      <c r="D49" s="26">
        <f t="shared" si="16"/>
        <v>0</v>
      </c>
      <c r="E49" s="26">
        <f aca="true" t="shared" si="22" ref="E49:L49">+E13/E$32*100</f>
        <v>0</v>
      </c>
      <c r="F49" s="26">
        <f t="shared" si="22"/>
        <v>0</v>
      </c>
      <c r="G49" s="26">
        <f t="shared" si="22"/>
        <v>0</v>
      </c>
      <c r="H49" s="26">
        <f t="shared" si="22"/>
        <v>0</v>
      </c>
      <c r="I49" s="26">
        <f t="shared" si="22"/>
        <v>0</v>
      </c>
      <c r="J49" s="26">
        <f t="shared" si="22"/>
        <v>0</v>
      </c>
      <c r="K49" s="26">
        <f t="shared" si="22"/>
        <v>0</v>
      </c>
      <c r="L49" s="26">
        <f t="shared" si="22"/>
        <v>0</v>
      </c>
      <c r="M49" s="26">
        <f t="shared" si="18"/>
        <v>0</v>
      </c>
      <c r="N49" s="26">
        <f t="shared" si="18"/>
        <v>0</v>
      </c>
      <c r="O49" s="26">
        <f t="shared" si="18"/>
        <v>0</v>
      </c>
      <c r="P49" s="26">
        <f t="shared" si="18"/>
        <v>0</v>
      </c>
      <c r="Q49" s="26">
        <f t="shared" si="14"/>
        <v>2.3503927976443425E-05</v>
      </c>
      <c r="R49" s="26">
        <f t="shared" si="14"/>
        <v>2.611724343987079E-05</v>
      </c>
    </row>
    <row r="50" spans="1:18" ht="15" customHeight="1">
      <c r="A50" s="3" t="s">
        <v>123</v>
      </c>
      <c r="B50" s="26" t="e">
        <f t="shared" si="15"/>
        <v>#DIV/0!</v>
      </c>
      <c r="C50" s="26" t="e">
        <f t="shared" si="16"/>
        <v>#DIV/0!</v>
      </c>
      <c r="D50" s="26">
        <f t="shared" si="16"/>
        <v>0</v>
      </c>
      <c r="E50" s="26">
        <f aca="true" t="shared" si="23" ref="E50:L50">+E14/E$32*100</f>
        <v>0</v>
      </c>
      <c r="F50" s="26">
        <f t="shared" si="23"/>
        <v>0</v>
      </c>
      <c r="G50" s="26">
        <f t="shared" si="23"/>
        <v>0</v>
      </c>
      <c r="H50" s="26">
        <f t="shared" si="23"/>
        <v>0</v>
      </c>
      <c r="I50" s="26">
        <f t="shared" si="23"/>
        <v>0</v>
      </c>
      <c r="J50" s="26">
        <f t="shared" si="23"/>
        <v>0</v>
      </c>
      <c r="K50" s="26">
        <f t="shared" si="23"/>
        <v>0</v>
      </c>
      <c r="L50" s="26">
        <f t="shared" si="23"/>
        <v>0.6746890629488946</v>
      </c>
      <c r="M50" s="26">
        <f t="shared" si="18"/>
        <v>0.7673463165116273</v>
      </c>
      <c r="N50" s="26">
        <f t="shared" si="18"/>
        <v>0.6889934304780133</v>
      </c>
      <c r="O50" s="26">
        <f t="shared" si="18"/>
        <v>0.6805044741105479</v>
      </c>
      <c r="P50" s="26">
        <f t="shared" si="18"/>
        <v>0.8651633833308551</v>
      </c>
      <c r="Q50" s="26">
        <f t="shared" si="14"/>
        <v>0.7014512265289775</v>
      </c>
      <c r="R50" s="26">
        <f t="shared" si="14"/>
        <v>0.8013814977089954</v>
      </c>
    </row>
    <row r="51" spans="1:18" ht="15" customHeight="1">
      <c r="A51" s="3" t="s">
        <v>124</v>
      </c>
      <c r="B51" s="26" t="e">
        <f t="shared" si="15"/>
        <v>#DIV/0!</v>
      </c>
      <c r="C51" s="26" t="e">
        <f t="shared" si="16"/>
        <v>#DIV/0!</v>
      </c>
      <c r="D51" s="26">
        <f t="shared" si="16"/>
        <v>31.078888541691708</v>
      </c>
      <c r="E51" s="26">
        <f aca="true" t="shared" si="24" ref="E51:L51">+E15/E$32*100</f>
        <v>33.54081363409435</v>
      </c>
      <c r="F51" s="26">
        <f t="shared" si="24"/>
        <v>29.15819209039548</v>
      </c>
      <c r="G51" s="26">
        <f t="shared" si="24"/>
        <v>31.896696803056606</v>
      </c>
      <c r="H51" s="26">
        <f t="shared" si="24"/>
        <v>36.194164738113486</v>
      </c>
      <c r="I51" s="26">
        <f t="shared" si="24"/>
        <v>30.16735303568056</v>
      </c>
      <c r="J51" s="26">
        <f t="shared" si="24"/>
        <v>26.857941045913925</v>
      </c>
      <c r="K51" s="26">
        <f t="shared" si="24"/>
        <v>29.012664269097087</v>
      </c>
      <c r="L51" s="26">
        <f t="shared" si="24"/>
        <v>38.0559060318996</v>
      </c>
      <c r="M51" s="26">
        <f t="shared" si="18"/>
        <v>37.515830312716034</v>
      </c>
      <c r="N51" s="26">
        <f t="shared" si="18"/>
        <v>26.98370089488722</v>
      </c>
      <c r="O51" s="26">
        <f t="shared" si="18"/>
        <v>23.97795690131032</v>
      </c>
      <c r="P51" s="26">
        <f t="shared" si="18"/>
        <v>23.780534276895988</v>
      </c>
      <c r="Q51" s="26">
        <f t="shared" si="14"/>
        <v>21.322669444517565</v>
      </c>
      <c r="R51" s="26">
        <f t="shared" si="14"/>
        <v>24.570580283361647</v>
      </c>
    </row>
    <row r="52" spans="1:18" ht="15" customHeight="1">
      <c r="A52" s="3" t="s">
        <v>125</v>
      </c>
      <c r="B52" s="26" t="e">
        <f t="shared" si="15"/>
        <v>#DIV/0!</v>
      </c>
      <c r="C52" s="26" t="e">
        <f t="shared" si="16"/>
        <v>#DIV/0!</v>
      </c>
      <c r="D52" s="26">
        <f t="shared" si="16"/>
        <v>27.970939595702234</v>
      </c>
      <c r="E52" s="26">
        <f aca="true" t="shared" si="25" ref="E52:L52">+E16/E$32*100</f>
        <v>30.262226246542784</v>
      </c>
      <c r="F52" s="26">
        <f t="shared" si="25"/>
        <v>0</v>
      </c>
      <c r="G52" s="26">
        <f t="shared" si="25"/>
        <v>0</v>
      </c>
      <c r="H52" s="26">
        <f t="shared" si="25"/>
        <v>0</v>
      </c>
      <c r="I52" s="26">
        <f t="shared" si="25"/>
        <v>0</v>
      </c>
      <c r="J52" s="26">
        <f t="shared" si="25"/>
        <v>24.27427832498489</v>
      </c>
      <c r="K52" s="26">
        <f t="shared" si="25"/>
        <v>26.25772973902088</v>
      </c>
      <c r="L52" s="26">
        <f t="shared" si="25"/>
        <v>33.93622336721341</v>
      </c>
      <c r="M52" s="26">
        <f t="shared" si="18"/>
        <v>33.308528786329546</v>
      </c>
      <c r="N52" s="26">
        <f t="shared" si="18"/>
        <v>23.64324205931435</v>
      </c>
      <c r="O52" s="26">
        <f t="shared" si="18"/>
        <v>20.86238105841995</v>
      </c>
      <c r="P52" s="26">
        <f t="shared" si="18"/>
        <v>20.352551547119774</v>
      </c>
      <c r="Q52" s="26">
        <f t="shared" si="14"/>
        <v>18.340091496090828</v>
      </c>
      <c r="R52" s="26">
        <f t="shared" si="14"/>
        <v>21.42449713859481</v>
      </c>
    </row>
    <row r="53" spans="1:18" ht="15" customHeight="1">
      <c r="A53" s="3" t="s">
        <v>126</v>
      </c>
      <c r="B53" s="26" t="e">
        <f t="shared" si="15"/>
        <v>#DIV/0!</v>
      </c>
      <c r="C53" s="26" t="e">
        <f t="shared" si="16"/>
        <v>#DIV/0!</v>
      </c>
      <c r="D53" s="26">
        <f t="shared" si="16"/>
        <v>3.1079489459894716</v>
      </c>
      <c r="E53" s="26">
        <f aca="true" t="shared" si="26" ref="E53:L53">+E17/E$32*100</f>
        <v>3.278587387551562</v>
      </c>
      <c r="F53" s="26">
        <f t="shared" si="26"/>
        <v>0</v>
      </c>
      <c r="G53" s="26">
        <f t="shared" si="26"/>
        <v>0</v>
      </c>
      <c r="H53" s="26">
        <f t="shared" si="26"/>
        <v>0</v>
      </c>
      <c r="I53" s="26">
        <f t="shared" si="26"/>
        <v>0</v>
      </c>
      <c r="J53" s="26">
        <f t="shared" si="26"/>
        <v>2.583662720929032</v>
      </c>
      <c r="K53" s="26">
        <f t="shared" si="26"/>
        <v>2.7549345300762105</v>
      </c>
      <c r="L53" s="26">
        <f t="shared" si="26"/>
        <v>4.119682664686191</v>
      </c>
      <c r="M53" s="26">
        <f t="shared" si="18"/>
        <v>4.207301526386483</v>
      </c>
      <c r="N53" s="26">
        <f t="shared" si="18"/>
        <v>3.340458835572869</v>
      </c>
      <c r="O53" s="26">
        <f t="shared" si="18"/>
        <v>3.1155758428903715</v>
      </c>
      <c r="P53" s="26">
        <f t="shared" si="18"/>
        <v>3.4279827297762133</v>
      </c>
      <c r="Q53" s="26">
        <f t="shared" si="14"/>
        <v>2.982577948426741</v>
      </c>
      <c r="R53" s="26">
        <f t="shared" si="14"/>
        <v>3.1460831447668354</v>
      </c>
    </row>
    <row r="54" spans="1:18" ht="15" customHeight="1">
      <c r="A54" s="3" t="s">
        <v>127</v>
      </c>
      <c r="B54" s="26" t="e">
        <f t="shared" si="15"/>
        <v>#DIV/0!</v>
      </c>
      <c r="C54" s="26" t="e">
        <f t="shared" si="16"/>
        <v>#DIV/0!</v>
      </c>
      <c r="D54" s="26">
        <f t="shared" si="16"/>
        <v>0.07865703004717524</v>
      </c>
      <c r="E54" s="26">
        <f aca="true" t="shared" si="27" ref="E54:L54">+E18/E$32*100</f>
        <v>0.08232140021045425</v>
      </c>
      <c r="F54" s="26">
        <f t="shared" si="27"/>
        <v>0.07313675412119805</v>
      </c>
      <c r="G54" s="26">
        <f t="shared" si="27"/>
        <v>0.07753330569151791</v>
      </c>
      <c r="H54" s="26">
        <f t="shared" si="27"/>
        <v>0.08461575081506006</v>
      </c>
      <c r="I54" s="26">
        <f t="shared" si="27"/>
        <v>0.07400030905001459</v>
      </c>
      <c r="J54" s="26">
        <f t="shared" si="27"/>
        <v>0.0631910179029194</v>
      </c>
      <c r="K54" s="26">
        <f t="shared" si="27"/>
        <v>0.06320020224064718</v>
      </c>
      <c r="L54" s="26">
        <f t="shared" si="27"/>
        <v>0.0817322728486547</v>
      </c>
      <c r="M54" s="26">
        <f t="shared" si="18"/>
        <v>0.06124471337211289</v>
      </c>
      <c r="N54" s="26">
        <f t="shared" si="18"/>
        <v>0.049002978679533356</v>
      </c>
      <c r="O54" s="26">
        <f t="shared" si="18"/>
        <v>0.046747870015959966</v>
      </c>
      <c r="P54" s="26">
        <f t="shared" si="18"/>
        <v>0.058599589722927066</v>
      </c>
      <c r="Q54" s="26">
        <f t="shared" si="14"/>
        <v>0.05130907477257599</v>
      </c>
      <c r="R54" s="26">
        <f t="shared" si="14"/>
        <v>0.055734197500684264</v>
      </c>
    </row>
    <row r="55" spans="1:18" ht="15" customHeight="1">
      <c r="A55" s="3" t="s">
        <v>128</v>
      </c>
      <c r="B55" s="26" t="e">
        <f t="shared" si="15"/>
        <v>#DIV/0!</v>
      </c>
      <c r="C55" s="26" t="e">
        <f t="shared" si="16"/>
        <v>#DIV/0!</v>
      </c>
      <c r="D55" s="26">
        <f t="shared" si="16"/>
        <v>0.13264478649692518</v>
      </c>
      <c r="E55" s="26">
        <f aca="true" t="shared" si="28" ref="E55:L55">+E19/E$32*100</f>
        <v>0.17815211552077936</v>
      </c>
      <c r="F55" s="26">
        <f t="shared" si="28"/>
        <v>0.2513479348863607</v>
      </c>
      <c r="G55" s="26">
        <f t="shared" si="28"/>
        <v>0.3062735852938731</v>
      </c>
      <c r="H55" s="26">
        <f t="shared" si="28"/>
        <v>0.43954120142080755</v>
      </c>
      <c r="I55" s="26">
        <f t="shared" si="28"/>
        <v>0.45548085484215145</v>
      </c>
      <c r="J55" s="26">
        <f t="shared" si="28"/>
        <v>0.39941322304174914</v>
      </c>
      <c r="K55" s="26">
        <f t="shared" si="28"/>
        <v>0.6755221616709174</v>
      </c>
      <c r="L55" s="26">
        <f t="shared" si="28"/>
        <v>0.38652855407363773</v>
      </c>
      <c r="M55" s="26">
        <f t="shared" si="18"/>
        <v>0.08022268893205517</v>
      </c>
      <c r="N55" s="26">
        <f t="shared" si="18"/>
        <v>0.06089545189900981</v>
      </c>
      <c r="O55" s="26">
        <f t="shared" si="18"/>
        <v>0.34343809892287214</v>
      </c>
      <c r="P55" s="26">
        <f t="shared" si="18"/>
        <v>0.39887160480799105</v>
      </c>
      <c r="Q55" s="26">
        <f t="shared" si="14"/>
        <v>1.5603082587161967</v>
      </c>
      <c r="R55" s="26">
        <f t="shared" si="14"/>
        <v>0.34558336519637034</v>
      </c>
    </row>
    <row r="56" spans="1:18" ht="15" customHeight="1">
      <c r="A56" s="3" t="s">
        <v>129</v>
      </c>
      <c r="B56" s="26" t="e">
        <f t="shared" si="15"/>
        <v>#DIV/0!</v>
      </c>
      <c r="C56" s="26" t="e">
        <f t="shared" si="16"/>
        <v>#DIV/0!</v>
      </c>
      <c r="D56" s="26">
        <f t="shared" si="16"/>
        <v>1.1844097781409995</v>
      </c>
      <c r="E56" s="26">
        <f aca="true" t="shared" si="29" ref="E56:L56">+E20/E$32*100</f>
        <v>1.2837329496308192</v>
      </c>
      <c r="F56" s="26">
        <f t="shared" si="29"/>
        <v>1.070144209684493</v>
      </c>
      <c r="G56" s="26">
        <f t="shared" si="29"/>
        <v>1.1460569120573088</v>
      </c>
      <c r="H56" s="26">
        <f t="shared" si="29"/>
        <v>1.0946606079127243</v>
      </c>
      <c r="I56" s="26">
        <f t="shared" si="29"/>
        <v>0.8613420128967061</v>
      </c>
      <c r="J56" s="26">
        <f t="shared" si="29"/>
        <v>0.8328003540320175</v>
      </c>
      <c r="K56" s="26">
        <f t="shared" si="29"/>
        <v>0.9209172326494302</v>
      </c>
      <c r="L56" s="26">
        <f t="shared" si="29"/>
        <v>1.1742251418886722</v>
      </c>
      <c r="M56" s="26">
        <f t="shared" si="18"/>
        <v>1.0459177638582593</v>
      </c>
      <c r="N56" s="26">
        <f t="shared" si="18"/>
        <v>1.0994120925918875</v>
      </c>
      <c r="O56" s="26">
        <f t="shared" si="18"/>
        <v>3.1370776735019277</v>
      </c>
      <c r="P56" s="26">
        <f t="shared" si="18"/>
        <v>4.9624445648947155</v>
      </c>
      <c r="Q56" s="26">
        <f t="shared" si="14"/>
        <v>4.128370933350381</v>
      </c>
      <c r="R56" s="26">
        <f t="shared" si="14"/>
        <v>4.671042871977452</v>
      </c>
    </row>
    <row r="57" spans="1:18" ht="15" customHeight="1">
      <c r="A57" s="4" t="s">
        <v>130</v>
      </c>
      <c r="B57" s="26" t="e">
        <f t="shared" si="15"/>
        <v>#DIV/0!</v>
      </c>
      <c r="C57" s="26" t="e">
        <f t="shared" si="16"/>
        <v>#DIV/0!</v>
      </c>
      <c r="D57" s="26">
        <f t="shared" si="16"/>
        <v>0.15032443257507996</v>
      </c>
      <c r="E57" s="26">
        <f aca="true" t="shared" si="30" ref="E57:L57">+E21/E$32*100</f>
        <v>0.1533481271406886</v>
      </c>
      <c r="F57" s="26">
        <f t="shared" si="30"/>
        <v>0.13288445166782759</v>
      </c>
      <c r="G57" s="26">
        <f t="shared" si="30"/>
        <v>0.15781944105070683</v>
      </c>
      <c r="H57" s="26">
        <f t="shared" si="30"/>
        <v>0.1804726503772388</v>
      </c>
      <c r="I57" s="26">
        <f t="shared" si="30"/>
        <v>0.14547425686961768</v>
      </c>
      <c r="J57" s="26">
        <f t="shared" si="30"/>
        <v>0.12563808161718507</v>
      </c>
      <c r="K57" s="26">
        <f t="shared" si="30"/>
        <v>0.11819466393721031</v>
      </c>
      <c r="L57" s="26">
        <f t="shared" si="30"/>
        <v>0.16224941102132936</v>
      </c>
      <c r="M57" s="26">
        <f t="shared" si="18"/>
        <v>0.16157564510659997</v>
      </c>
      <c r="N57" s="26">
        <f t="shared" si="18"/>
        <v>0.13374754503846445</v>
      </c>
      <c r="O57" s="26">
        <f t="shared" si="18"/>
        <v>0.14845459424272062</v>
      </c>
      <c r="P57" s="26">
        <f t="shared" si="18"/>
        <v>0.19975558188406609</v>
      </c>
      <c r="Q57" s="26">
        <f t="shared" si="14"/>
        <v>0.15263450827902358</v>
      </c>
      <c r="R57" s="26">
        <f t="shared" si="14"/>
        <v>0.19102151851921498</v>
      </c>
    </row>
    <row r="58" spans="1:18" ht="15" customHeight="1">
      <c r="A58" s="3" t="s">
        <v>131</v>
      </c>
      <c r="B58" s="26" t="e">
        <f t="shared" si="15"/>
        <v>#DIV/0!</v>
      </c>
      <c r="C58" s="26" t="e">
        <f t="shared" si="16"/>
        <v>#DIV/0!</v>
      </c>
      <c r="D58" s="26">
        <f t="shared" si="16"/>
        <v>6.984598782729484</v>
      </c>
      <c r="E58" s="26">
        <f aca="true" t="shared" si="31" ref="E58:L58">+E22/E$32*100</f>
        <v>3.5475714554183106</v>
      </c>
      <c r="F58" s="26">
        <f t="shared" si="31"/>
        <v>10.031163738616723</v>
      </c>
      <c r="G58" s="26">
        <f t="shared" si="31"/>
        <v>9.407412263487233</v>
      </c>
      <c r="H58" s="26">
        <f t="shared" si="31"/>
        <v>4.026481197950179</v>
      </c>
      <c r="I58" s="26">
        <f t="shared" si="31"/>
        <v>10.238704344605482</v>
      </c>
      <c r="J58" s="26">
        <f t="shared" si="31"/>
        <v>10.14268815897715</v>
      </c>
      <c r="K58" s="26">
        <f t="shared" si="31"/>
        <v>8.443044160598456</v>
      </c>
      <c r="L58" s="26">
        <f t="shared" si="31"/>
        <v>5.885504803109125</v>
      </c>
      <c r="M58" s="26">
        <f t="shared" si="18"/>
        <v>4.682776041488693</v>
      </c>
      <c r="N58" s="26">
        <f t="shared" si="18"/>
        <v>3.789528035650042</v>
      </c>
      <c r="O58" s="26">
        <f t="shared" si="18"/>
        <v>3.9216974272030565</v>
      </c>
      <c r="P58" s="26">
        <f t="shared" si="18"/>
        <v>3.7446177116260624</v>
      </c>
      <c r="Q58" s="26">
        <f t="shared" si="14"/>
        <v>4.934884717934061</v>
      </c>
      <c r="R58" s="26">
        <f t="shared" si="14"/>
        <v>5.946060579468504</v>
      </c>
    </row>
    <row r="59" spans="1:18" ht="15" customHeight="1">
      <c r="A59" s="3" t="s">
        <v>132</v>
      </c>
      <c r="B59" s="26" t="e">
        <f t="shared" si="15"/>
        <v>#DIV/0!</v>
      </c>
      <c r="C59" s="26" t="e">
        <f t="shared" si="16"/>
        <v>#DIV/0!</v>
      </c>
      <c r="D59" s="26">
        <f t="shared" si="16"/>
        <v>5.641230326254306</v>
      </c>
      <c r="E59" s="26">
        <f aca="true" t="shared" si="32" ref="E59:L59">+E23/E$32*100</f>
        <v>3.8955233230257575</v>
      </c>
      <c r="F59" s="26">
        <f t="shared" si="32"/>
        <v>3.9732476846477307</v>
      </c>
      <c r="G59" s="26">
        <f t="shared" si="32"/>
        <v>3.5113335700199255</v>
      </c>
      <c r="H59" s="26">
        <f t="shared" si="32"/>
        <v>5.852584312454794</v>
      </c>
      <c r="I59" s="26">
        <f t="shared" si="32"/>
        <v>4.655495080953934</v>
      </c>
      <c r="J59" s="26">
        <f t="shared" si="32"/>
        <v>4.230732206475693</v>
      </c>
      <c r="K59" s="26">
        <f t="shared" si="32"/>
        <v>4.823695435825394</v>
      </c>
      <c r="L59" s="26">
        <f t="shared" si="32"/>
        <v>4.309648719031063</v>
      </c>
      <c r="M59" s="26">
        <f t="shared" si="18"/>
        <v>4.390299678530968</v>
      </c>
      <c r="N59" s="26">
        <f t="shared" si="18"/>
        <v>5.743102044692598</v>
      </c>
      <c r="O59" s="26">
        <f t="shared" si="18"/>
        <v>8.791971540509822</v>
      </c>
      <c r="P59" s="26">
        <f t="shared" si="18"/>
        <v>5.313908861782248</v>
      </c>
      <c r="Q59" s="26">
        <f t="shared" si="14"/>
        <v>4.354878287259367</v>
      </c>
      <c r="R59" s="26">
        <f t="shared" si="14"/>
        <v>4.727900110946051</v>
      </c>
    </row>
    <row r="60" spans="1:18" ht="15" customHeight="1">
      <c r="A60" s="3" t="s">
        <v>133</v>
      </c>
      <c r="B60" s="26" t="e">
        <f t="shared" si="15"/>
        <v>#DIV/0!</v>
      </c>
      <c r="C60" s="26" t="e">
        <f t="shared" si="16"/>
        <v>#DIV/0!</v>
      </c>
      <c r="D60" s="26">
        <f t="shared" si="16"/>
        <v>1.86531335670378</v>
      </c>
      <c r="E60" s="26">
        <f aca="true" t="shared" si="33" ref="E60:L60">+E24/E$32*100</f>
        <v>2.179270826017106</v>
      </c>
      <c r="F60" s="26">
        <f t="shared" si="33"/>
        <v>1.3342620540205865</v>
      </c>
      <c r="G60" s="26">
        <f t="shared" si="33"/>
        <v>1.160757590076418</v>
      </c>
      <c r="H60" s="26">
        <f t="shared" si="33"/>
        <v>0.8090248610597086</v>
      </c>
      <c r="I60" s="26">
        <f t="shared" si="33"/>
        <v>0.4677937998680406</v>
      </c>
      <c r="J60" s="26">
        <f t="shared" si="33"/>
        <v>0.27672841411285604</v>
      </c>
      <c r="K60" s="26">
        <f t="shared" si="33"/>
        <v>0.1998634967060466</v>
      </c>
      <c r="L60" s="26">
        <f t="shared" si="33"/>
        <v>0.14564257044960272</v>
      </c>
      <c r="M60" s="26">
        <f t="shared" si="18"/>
        <v>0.16622814050010382</v>
      </c>
      <c r="N60" s="26">
        <f t="shared" si="18"/>
        <v>0.14718005076118246</v>
      </c>
      <c r="O60" s="26">
        <f t="shared" si="18"/>
        <v>0.15441029477871177</v>
      </c>
      <c r="P60" s="26">
        <f t="shared" si="18"/>
        <v>0.14867080994279677</v>
      </c>
      <c r="Q60" s="26">
        <f t="shared" si="14"/>
        <v>0.1925911858389774</v>
      </c>
      <c r="R60" s="26">
        <f t="shared" si="14"/>
        <v>0.03941092035076502</v>
      </c>
    </row>
    <row r="61" spans="1:18" ht="15" customHeight="1">
      <c r="A61" s="3" t="s">
        <v>134</v>
      </c>
      <c r="B61" s="26" t="e">
        <f t="shared" si="15"/>
        <v>#DIV/0!</v>
      </c>
      <c r="C61" s="26" t="e">
        <f t="shared" si="16"/>
        <v>#DIV/0!</v>
      </c>
      <c r="D61" s="26">
        <f t="shared" si="16"/>
        <v>0.0031627273842852934</v>
      </c>
      <c r="E61" s="26">
        <f aca="true" t="shared" si="34" ref="E61:L61">+E25/E$32*100</f>
        <v>0.005030400704635752</v>
      </c>
      <c r="F61" s="26">
        <f t="shared" si="34"/>
        <v>0.005159559373629492</v>
      </c>
      <c r="G61" s="26">
        <f t="shared" si="34"/>
        <v>0</v>
      </c>
      <c r="H61" s="26">
        <f t="shared" si="34"/>
        <v>0</v>
      </c>
      <c r="I61" s="26">
        <f t="shared" si="34"/>
        <v>0.024527778936034007</v>
      </c>
      <c r="J61" s="26">
        <f t="shared" si="34"/>
        <v>0.022544066322839597</v>
      </c>
      <c r="K61" s="26">
        <f t="shared" si="34"/>
        <v>0.01142860800011703</v>
      </c>
      <c r="L61" s="26">
        <f t="shared" si="34"/>
        <v>0.028931777999523782</v>
      </c>
      <c r="M61" s="26">
        <f t="shared" si="18"/>
        <v>0.0065713211772653315</v>
      </c>
      <c r="N61" s="26">
        <f t="shared" si="18"/>
        <v>0</v>
      </c>
      <c r="O61" s="26">
        <f t="shared" si="18"/>
        <v>0</v>
      </c>
      <c r="P61" s="26">
        <f t="shared" si="18"/>
        <v>0</v>
      </c>
      <c r="Q61" s="26">
        <f t="shared" si="14"/>
        <v>0.1691342657184869</v>
      </c>
      <c r="R61" s="26">
        <f t="shared" si="14"/>
        <v>0</v>
      </c>
    </row>
    <row r="62" spans="1:18" ht="15" customHeight="1">
      <c r="A62" s="3" t="s">
        <v>135</v>
      </c>
      <c r="B62" s="26" t="e">
        <f t="shared" si="15"/>
        <v>#DIV/0!</v>
      </c>
      <c r="C62" s="26" t="e">
        <f t="shared" si="16"/>
        <v>#DIV/0!</v>
      </c>
      <c r="D62" s="26">
        <f t="shared" si="16"/>
        <v>4.048291051885175</v>
      </c>
      <c r="E62" s="26">
        <f aca="true" t="shared" si="35" ref="E62:L62">+E26/E$32*100</f>
        <v>4.73569515392077</v>
      </c>
      <c r="F62" s="26">
        <f t="shared" si="35"/>
        <v>5.097902639114619</v>
      </c>
      <c r="G62" s="26">
        <f t="shared" si="35"/>
        <v>2.554171856601981</v>
      </c>
      <c r="H62" s="26">
        <f t="shared" si="35"/>
        <v>1.320681410180611</v>
      </c>
      <c r="I62" s="26">
        <f t="shared" si="35"/>
        <v>5.7149724920959235</v>
      </c>
      <c r="J62" s="26">
        <f t="shared" si="35"/>
        <v>10.0771976463093</v>
      </c>
      <c r="K62" s="26">
        <f t="shared" si="35"/>
        <v>9.597744998498282</v>
      </c>
      <c r="L62" s="26">
        <f t="shared" si="35"/>
        <v>2.094342477607527</v>
      </c>
      <c r="M62" s="26">
        <f t="shared" si="18"/>
        <v>0</v>
      </c>
      <c r="N62" s="26">
        <f t="shared" si="18"/>
        <v>7.158477472532879</v>
      </c>
      <c r="O62" s="26">
        <f t="shared" si="18"/>
        <v>6.481094044671695</v>
      </c>
      <c r="P62" s="26">
        <f t="shared" si="18"/>
        <v>3.6774640208112483</v>
      </c>
      <c r="Q62" s="26">
        <f t="shared" si="14"/>
        <v>7.873815872108548</v>
      </c>
      <c r="R62" s="26">
        <f t="shared" si="14"/>
        <v>2.833720913225981</v>
      </c>
    </row>
    <row r="63" spans="1:18" ht="15" customHeight="1">
      <c r="A63" s="3" t="s">
        <v>136</v>
      </c>
      <c r="B63" s="26" t="e">
        <f t="shared" si="15"/>
        <v>#DIV/0!</v>
      </c>
      <c r="C63" s="26" t="e">
        <f t="shared" si="16"/>
        <v>#DIV/0!</v>
      </c>
      <c r="D63" s="26">
        <f t="shared" si="16"/>
        <v>2.150654621313999</v>
      </c>
      <c r="E63" s="26">
        <f aca="true" t="shared" si="36" ref="E63:L63">+E27/E$32*100</f>
        <v>2.3411927807738717</v>
      </c>
      <c r="F63" s="26">
        <f t="shared" si="36"/>
        <v>2.389624126099631</v>
      </c>
      <c r="G63" s="26">
        <f t="shared" si="36"/>
        <v>2.1997947013421038</v>
      </c>
      <c r="H63" s="26">
        <f t="shared" si="36"/>
        <v>2.853931100357966</v>
      </c>
      <c r="I63" s="26">
        <f t="shared" si="36"/>
        <v>2.9792176129074983</v>
      </c>
      <c r="J63" s="26">
        <f t="shared" si="36"/>
        <v>2.4868585001387586</v>
      </c>
      <c r="K63" s="26">
        <f t="shared" si="36"/>
        <v>3.8328579794312487</v>
      </c>
      <c r="L63" s="26">
        <f t="shared" si="36"/>
        <v>3.9311053356852943</v>
      </c>
      <c r="M63" s="26">
        <f t="shared" si="18"/>
        <v>3.0224397475561258</v>
      </c>
      <c r="N63" s="26">
        <f t="shared" si="18"/>
        <v>3.6150551866369667</v>
      </c>
      <c r="O63" s="26">
        <f t="shared" si="18"/>
        <v>12.922249862219685</v>
      </c>
      <c r="P63" s="26">
        <f t="shared" si="18"/>
        <v>7.448996505343248</v>
      </c>
      <c r="Q63" s="26">
        <f t="shared" si="14"/>
        <v>4.964006084696875</v>
      </c>
      <c r="R63" s="26">
        <f t="shared" si="14"/>
        <v>5.7528190952569</v>
      </c>
    </row>
    <row r="64" spans="1:18" ht="15" customHeight="1">
      <c r="A64" s="3" t="s">
        <v>137</v>
      </c>
      <c r="B64" s="26" t="e">
        <f t="shared" si="15"/>
        <v>#DIV/0!</v>
      </c>
      <c r="C64" s="26" t="e">
        <f t="shared" si="16"/>
        <v>#DIV/0!</v>
      </c>
      <c r="D64" s="26">
        <f t="shared" si="16"/>
        <v>1.8969090032727904</v>
      </c>
      <c r="E64" s="26">
        <f aca="true" t="shared" si="37" ref="E64:L64">+E28/E$32*100</f>
        <v>1.4535959771980478</v>
      </c>
      <c r="F64" s="26">
        <f t="shared" si="37"/>
        <v>0.9047287361659315</v>
      </c>
      <c r="G64" s="26">
        <f t="shared" si="37"/>
        <v>0.9123501871782276</v>
      </c>
      <c r="H64" s="26">
        <f t="shared" si="37"/>
        <v>1.3765185916622003</v>
      </c>
      <c r="I64" s="26">
        <f t="shared" si="37"/>
        <v>0.8184919830954547</v>
      </c>
      <c r="J64" s="26">
        <f t="shared" si="37"/>
        <v>0.7531747117797482</v>
      </c>
      <c r="K64" s="26">
        <f t="shared" si="37"/>
        <v>1.2929641374852399</v>
      </c>
      <c r="L64" s="26">
        <f t="shared" si="37"/>
        <v>1.271869892637065</v>
      </c>
      <c r="M64" s="26">
        <f t="shared" si="18"/>
        <v>1.0020213383941268</v>
      </c>
      <c r="N64" s="26">
        <f t="shared" si="18"/>
        <v>0.9516331403016667</v>
      </c>
      <c r="O64" s="26">
        <f t="shared" si="18"/>
        <v>1.1513332558216425</v>
      </c>
      <c r="P64" s="26">
        <f t="shared" si="18"/>
        <v>1.1355902303105112</v>
      </c>
      <c r="Q64" s="26">
        <f t="shared" si="14"/>
        <v>0.9521676262536996</v>
      </c>
      <c r="R64" s="26">
        <f t="shared" si="14"/>
        <v>0.9037088575064092</v>
      </c>
    </row>
    <row r="65" spans="1:18" ht="15" customHeight="1">
      <c r="A65" s="3" t="s">
        <v>138</v>
      </c>
      <c r="B65" s="26" t="e">
        <f t="shared" si="15"/>
        <v>#DIV/0!</v>
      </c>
      <c r="C65" s="26" t="e">
        <f t="shared" si="16"/>
        <v>#DIV/0!</v>
      </c>
      <c r="D65" s="26">
        <f t="shared" si="16"/>
        <v>7.7202175450404</v>
      </c>
      <c r="E65" s="26">
        <f aca="true" t="shared" si="38" ref="E65:L65">+E29/E$32*100</f>
        <v>5.846654403878534</v>
      </c>
      <c r="F65" s="26">
        <f t="shared" si="38"/>
        <v>12.055310476485309</v>
      </c>
      <c r="G65" s="26">
        <f t="shared" si="38"/>
        <v>10.023705552797995</v>
      </c>
      <c r="H65" s="26">
        <f t="shared" si="38"/>
        <v>4.622384935632138</v>
      </c>
      <c r="I65" s="26">
        <f t="shared" si="38"/>
        <v>7.772853144829177</v>
      </c>
      <c r="J65" s="26">
        <f t="shared" si="38"/>
        <v>12.191831067391654</v>
      </c>
      <c r="K65" s="26">
        <f t="shared" si="38"/>
        <v>8.411455488086133</v>
      </c>
      <c r="L65" s="26">
        <f t="shared" si="38"/>
        <v>1.6925090129721414</v>
      </c>
      <c r="M65" s="26">
        <f t="shared" si="18"/>
        <v>10.206576052528513</v>
      </c>
      <c r="N65" s="26">
        <f t="shared" si="18"/>
        <v>19.374464464391668</v>
      </c>
      <c r="O65" s="26">
        <f t="shared" si="18"/>
        <v>8.081141164772996</v>
      </c>
      <c r="P65" s="26">
        <f t="shared" si="18"/>
        <v>12.75653642581409</v>
      </c>
      <c r="Q65" s="26">
        <f t="shared" si="14"/>
        <v>16.408092120355153</v>
      </c>
      <c r="R65" s="26">
        <f t="shared" si="14"/>
        <v>12.152353372571879</v>
      </c>
    </row>
    <row r="66" spans="1:18" ht="15" customHeight="1">
      <c r="A66" s="3" t="s">
        <v>187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9" ref="N66:P67">+N30/N$32*100</f>
        <v>0.26950568806727204</v>
      </c>
      <c r="O66" s="26">
        <f t="shared" si="39"/>
        <v>0.2627514942349038</v>
      </c>
      <c r="P66" s="26">
        <f t="shared" si="39"/>
        <v>0.26648290005878617</v>
      </c>
      <c r="Q66" s="26">
        <f t="shared" si="14"/>
        <v>0.42307070357598164</v>
      </c>
      <c r="R66" s="26">
        <f t="shared" si="14"/>
        <v>0.30818347259047535</v>
      </c>
    </row>
    <row r="67" spans="1:18" ht="15" customHeight="1">
      <c r="A67" s="3" t="s">
        <v>188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9"/>
        <v>1.7090082917916698</v>
      </c>
      <c r="O67" s="26">
        <f t="shared" si="39"/>
        <v>3.5230596185330016</v>
      </c>
      <c r="P67" s="26">
        <f t="shared" si="39"/>
        <v>8.839237794949936</v>
      </c>
      <c r="Q67" s="26">
        <f t="shared" si="14"/>
        <v>5.41765539857021</v>
      </c>
      <c r="R67" s="26">
        <f t="shared" si="14"/>
        <v>4.66715140270491</v>
      </c>
    </row>
    <row r="68" spans="1:18" ht="15" customHeight="1">
      <c r="A68" s="3" t="s">
        <v>0</v>
      </c>
      <c r="B68" s="27" t="e">
        <f aca="true" t="shared" si="40" ref="B68:P68">SUM(B40:B65)-B52-B53</f>
        <v>#DIV/0!</v>
      </c>
      <c r="C68" s="27" t="e">
        <f t="shared" si="40"/>
        <v>#DIV/0!</v>
      </c>
      <c r="D68" s="27">
        <f t="shared" si="40"/>
        <v>100.00000000000001</v>
      </c>
      <c r="E68" s="27">
        <f t="shared" si="40"/>
        <v>100</v>
      </c>
      <c r="F68" s="27">
        <f t="shared" si="40"/>
        <v>100.00000000000001</v>
      </c>
      <c r="G68" s="27">
        <f t="shared" si="40"/>
        <v>100</v>
      </c>
      <c r="H68" s="27">
        <f t="shared" si="40"/>
        <v>100.00000000000001</v>
      </c>
      <c r="I68" s="27">
        <f t="shared" si="40"/>
        <v>100</v>
      </c>
      <c r="J68" s="27">
        <f t="shared" si="40"/>
        <v>100</v>
      </c>
      <c r="K68" s="27">
        <f t="shared" si="40"/>
        <v>100.00000000000003</v>
      </c>
      <c r="L68" s="27">
        <f t="shared" si="40"/>
        <v>100.00000000000003</v>
      </c>
      <c r="M68" s="27">
        <f t="shared" si="40"/>
        <v>99.99999999999999</v>
      </c>
      <c r="N68" s="27">
        <f t="shared" si="40"/>
        <v>100</v>
      </c>
      <c r="O68" s="27">
        <f t="shared" si="40"/>
        <v>100</v>
      </c>
      <c r="P68" s="27">
        <f t="shared" si="40"/>
        <v>100</v>
      </c>
      <c r="Q68" s="27">
        <f>SUM(Q40:Q65)-Q52-Q53</f>
        <v>100.00000000000001</v>
      </c>
      <c r="R68" s="27">
        <f>SUM(R40:R65)-R52-R53</f>
        <v>100</v>
      </c>
    </row>
    <row r="69" spans="1:18" ht="15" customHeight="1">
      <c r="A69" s="3" t="s">
        <v>1</v>
      </c>
      <c r="B69" s="26" t="e">
        <f>+B33/$B$32*100</f>
        <v>#DIV/0!</v>
      </c>
      <c r="C69" s="26" t="e">
        <f aca="true" t="shared" si="41" ref="C69:D72">+C33/C$32*100</f>
        <v>#DIV/0!</v>
      </c>
      <c r="D69" s="26">
        <f t="shared" si="41"/>
        <v>68.22224358820277</v>
      </c>
      <c r="E69" s="26">
        <f aca="true" t="shared" si="42" ref="E69:L69">+E33/E$32*100</f>
        <v>74.38023248677068</v>
      </c>
      <c r="F69" s="26">
        <f t="shared" si="42"/>
        <v>62.75422438923716</v>
      </c>
      <c r="G69" s="26">
        <f t="shared" si="42"/>
        <v>68.62032434009423</v>
      </c>
      <c r="H69" s="26">
        <f t="shared" si="42"/>
        <v>77.42371913099163</v>
      </c>
      <c r="I69" s="26">
        <f t="shared" si="42"/>
        <v>65.86564663809999</v>
      </c>
      <c r="J69" s="26">
        <f t="shared" si="42"/>
        <v>58.46039356980105</v>
      </c>
      <c r="K69" s="26">
        <f t="shared" si="42"/>
        <v>61.67231163711152</v>
      </c>
      <c r="L69" s="26">
        <f t="shared" si="42"/>
        <v>78.91744230352502</v>
      </c>
      <c r="M69" s="26">
        <f aca="true" t="shared" si="43" ref="M69:N72">+M33/M$32*100</f>
        <v>75.2353715819273</v>
      </c>
      <c r="N69" s="26">
        <f t="shared" si="43"/>
        <v>57.92650451550364</v>
      </c>
      <c r="O69" s="26">
        <f aca="true" t="shared" si="44" ref="O69:P72">+O33/O$32*100</f>
        <v>54.86713204335487</v>
      </c>
      <c r="P69" s="26">
        <f t="shared" si="44"/>
        <v>60.21314368278302</v>
      </c>
      <c r="Q69" s="26">
        <f aca="true" t="shared" si="45" ref="Q69:R72">+Q33/Q$32*100</f>
        <v>54.309116139489234</v>
      </c>
      <c r="R69" s="26">
        <f t="shared" si="45"/>
        <v>62.43637839498047</v>
      </c>
    </row>
    <row r="70" spans="1:18" ht="15" customHeight="1">
      <c r="A70" s="3" t="s">
        <v>174</v>
      </c>
      <c r="B70" s="26" t="e">
        <f>+B34/$B$32*100</f>
        <v>#DIV/0!</v>
      </c>
      <c r="C70" s="26" t="e">
        <f t="shared" si="41"/>
        <v>#DIV/0!</v>
      </c>
      <c r="D70" s="26">
        <f t="shared" si="41"/>
        <v>31.777756411797224</v>
      </c>
      <c r="E70" s="26">
        <f aca="true" t="shared" si="46" ref="E70:L70">+E34/E$32*100</f>
        <v>25.61976751322932</v>
      </c>
      <c r="F70" s="26">
        <f t="shared" si="46"/>
        <v>37.24577561076284</v>
      </c>
      <c r="G70" s="26">
        <f t="shared" si="46"/>
        <v>31.379675659905775</v>
      </c>
      <c r="H70" s="26">
        <f t="shared" si="46"/>
        <v>22.576280869008368</v>
      </c>
      <c r="I70" s="26">
        <f t="shared" si="46"/>
        <v>34.13435336190002</v>
      </c>
      <c r="J70" s="26">
        <f t="shared" si="46"/>
        <v>41.53960643019895</v>
      </c>
      <c r="K70" s="26">
        <f t="shared" si="46"/>
        <v>38.32768836288847</v>
      </c>
      <c r="L70" s="26">
        <f t="shared" si="46"/>
        <v>21.082557696474982</v>
      </c>
      <c r="M70" s="26">
        <f t="shared" si="43"/>
        <v>24.76462841807271</v>
      </c>
      <c r="N70" s="26">
        <f t="shared" si="43"/>
        <v>42.07349548449636</v>
      </c>
      <c r="O70" s="26">
        <f t="shared" si="44"/>
        <v>45.13286795664513</v>
      </c>
      <c r="P70" s="26">
        <f t="shared" si="44"/>
        <v>39.78685631721698</v>
      </c>
      <c r="Q70" s="26">
        <f t="shared" si="45"/>
        <v>45.690883860510766</v>
      </c>
      <c r="R70" s="26">
        <f t="shared" si="45"/>
        <v>37.56362160501953</v>
      </c>
    </row>
    <row r="71" spans="1:18" ht="15" customHeight="1">
      <c r="A71" s="3" t="s">
        <v>12</v>
      </c>
      <c r="B71" s="26" t="e">
        <f>+B35/$B$32*100</f>
        <v>#DIV/0!</v>
      </c>
      <c r="C71" s="26" t="e">
        <f t="shared" si="41"/>
        <v>#DIV/0!</v>
      </c>
      <c r="D71" s="26">
        <f t="shared" si="41"/>
        <v>40.64095200624449</v>
      </c>
      <c r="E71" s="26">
        <f aca="true" t="shared" si="47" ref="E71:L71">+E35/E$32*100</f>
        <v>45.283793694092154</v>
      </c>
      <c r="F71" s="26">
        <f t="shared" si="47"/>
        <v>38.15847586616103</v>
      </c>
      <c r="G71" s="26">
        <f t="shared" si="47"/>
        <v>37.64613765226766</v>
      </c>
      <c r="H71" s="26">
        <f t="shared" si="47"/>
        <v>41.64728899427039</v>
      </c>
      <c r="I71" s="26">
        <f t="shared" si="47"/>
        <v>40.61461708457914</v>
      </c>
      <c r="J71" s="26">
        <f t="shared" si="47"/>
        <v>41.34951486296477</v>
      </c>
      <c r="K71" s="26">
        <f t="shared" si="47"/>
        <v>43.57890516678225</v>
      </c>
      <c r="L71" s="26">
        <f t="shared" si="47"/>
        <v>42.3209419492554</v>
      </c>
      <c r="M71" s="26">
        <f t="shared" si="43"/>
        <v>35.49467591558218</v>
      </c>
      <c r="N71" s="26">
        <f t="shared" si="43"/>
        <v>37.480583826321975</v>
      </c>
      <c r="O71" s="26">
        <f t="shared" si="44"/>
        <v>49.31125169775783</v>
      </c>
      <c r="P71" s="26">
        <f t="shared" si="44"/>
        <v>46.75708964431461</v>
      </c>
      <c r="Q71" s="26">
        <f t="shared" si="45"/>
        <v>45.906015313279156</v>
      </c>
      <c r="R71" s="26">
        <f t="shared" si="45"/>
        <v>44.42117398053952</v>
      </c>
    </row>
    <row r="72" spans="1:18" ht="15" customHeight="1">
      <c r="A72" s="3" t="s">
        <v>11</v>
      </c>
      <c r="B72" s="26" t="e">
        <f>+B36/$B$32*100</f>
        <v>#DIV/0!</v>
      </c>
      <c r="C72" s="26" t="e">
        <f t="shared" si="41"/>
        <v>#DIV/0!</v>
      </c>
      <c r="D72" s="26">
        <f t="shared" si="41"/>
        <v>59.35904799375551</v>
      </c>
      <c r="E72" s="26">
        <f aca="true" t="shared" si="48" ref="E72:L72">+E36/E$32*100</f>
        <v>54.716206305907846</v>
      </c>
      <c r="F72" s="26">
        <f t="shared" si="48"/>
        <v>61.841524133838966</v>
      </c>
      <c r="G72" s="26">
        <f t="shared" si="48"/>
        <v>62.35386234773234</v>
      </c>
      <c r="H72" s="26">
        <f t="shared" si="48"/>
        <v>58.35271100572961</v>
      </c>
      <c r="I72" s="26">
        <f t="shared" si="48"/>
        <v>59.38538291542086</v>
      </c>
      <c r="J72" s="26">
        <f t="shared" si="48"/>
        <v>58.65048513703523</v>
      </c>
      <c r="K72" s="26">
        <f t="shared" si="48"/>
        <v>56.42109483321776</v>
      </c>
      <c r="L72" s="26">
        <f t="shared" si="48"/>
        <v>57.6790580507446</v>
      </c>
      <c r="M72" s="26">
        <f t="shared" si="43"/>
        <v>64.50532408441782</v>
      </c>
      <c r="N72" s="26">
        <f t="shared" si="43"/>
        <v>62.519416173678025</v>
      </c>
      <c r="O72" s="26">
        <f t="shared" si="44"/>
        <v>50.68874830224217</v>
      </c>
      <c r="P72" s="26">
        <f t="shared" si="44"/>
        <v>53.24291035568539</v>
      </c>
      <c r="Q72" s="26">
        <f t="shared" si="45"/>
        <v>54.093984686720844</v>
      </c>
      <c r="R72" s="26">
        <f t="shared" si="45"/>
        <v>55.57882601946048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workbookViewId="0" topLeftCell="A1">
      <pane xSplit="1" ySplit="3" topLeftCell="Q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8" sqref="R18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5" width="8.625" style="13" customWidth="1"/>
    <col min="16" max="16384" width="9.00390625" style="13" customWidth="1"/>
  </cols>
  <sheetData>
    <row r="1" spans="1:17" ht="18" customHeight="1">
      <c r="A1" s="30" t="s">
        <v>98</v>
      </c>
      <c r="L1" s="71" t="str">
        <f>'財政指標'!$M$1</f>
        <v>上河内町</v>
      </c>
      <c r="Q1" s="71" t="str">
        <f>'財政指標'!$M$1</f>
        <v>上河内町</v>
      </c>
    </row>
    <row r="2" spans="13:18" ht="18" customHeight="1">
      <c r="M2" s="22" t="s">
        <v>171</v>
      </c>
      <c r="R2" s="22" t="s">
        <v>171</v>
      </c>
    </row>
    <row r="3" spans="1:18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8" customHeight="1">
      <c r="A4" s="14" t="s">
        <v>41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446699</v>
      </c>
      <c r="E4" s="16">
        <f t="shared" si="0"/>
        <v>510005</v>
      </c>
      <c r="F4" s="16">
        <f t="shared" si="0"/>
        <v>424225</v>
      </c>
      <c r="G4" s="16">
        <f t="shared" si="0"/>
        <v>374230</v>
      </c>
      <c r="H4" s="16">
        <f t="shared" si="0"/>
        <v>407270</v>
      </c>
      <c r="I4" s="16">
        <f t="shared" si="0"/>
        <v>470457</v>
      </c>
      <c r="J4" s="16">
        <f t="shared" si="0"/>
        <v>438769</v>
      </c>
      <c r="K4" s="16">
        <f aca="true" t="shared" si="1" ref="K4:P4">SUM(K5:K8)</f>
        <v>412772</v>
      </c>
      <c r="L4" s="16">
        <f t="shared" si="1"/>
        <v>364361</v>
      </c>
      <c r="M4" s="16">
        <f t="shared" si="1"/>
        <v>378286</v>
      </c>
      <c r="N4" s="16">
        <f t="shared" si="1"/>
        <v>361970</v>
      </c>
      <c r="O4" s="16">
        <f t="shared" si="1"/>
        <v>365076</v>
      </c>
      <c r="P4" s="16">
        <f t="shared" si="1"/>
        <v>343221</v>
      </c>
      <c r="Q4" s="16">
        <f>SUM(Q5:Q8)</f>
        <v>343348</v>
      </c>
      <c r="R4" s="16">
        <f>SUM(R5:R8)</f>
        <v>382849</v>
      </c>
    </row>
    <row r="5" spans="1:18" ht="18" customHeight="1">
      <c r="A5" s="14" t="s">
        <v>42</v>
      </c>
      <c r="B5" s="16"/>
      <c r="C5" s="16"/>
      <c r="D5" s="16">
        <v>4074</v>
      </c>
      <c r="E5" s="16">
        <v>4121</v>
      </c>
      <c r="F5" s="16">
        <v>4187</v>
      </c>
      <c r="G5" s="16">
        <v>4332</v>
      </c>
      <c r="H5" s="16">
        <v>4622</v>
      </c>
      <c r="I5" s="16">
        <v>6357</v>
      </c>
      <c r="J5" s="16">
        <v>6459</v>
      </c>
      <c r="K5" s="16">
        <v>6429</v>
      </c>
      <c r="L5" s="16">
        <v>6612</v>
      </c>
      <c r="M5" s="16">
        <v>6265</v>
      </c>
      <c r="N5" s="16">
        <v>6594</v>
      </c>
      <c r="O5" s="16">
        <v>6070</v>
      </c>
      <c r="P5" s="16">
        <v>6611</v>
      </c>
      <c r="Q5" s="16">
        <v>9528</v>
      </c>
      <c r="R5" s="16">
        <v>11291</v>
      </c>
    </row>
    <row r="6" spans="1:18" ht="18" customHeight="1">
      <c r="A6" s="14" t="s">
        <v>43</v>
      </c>
      <c r="B6" s="17"/>
      <c r="C6" s="17"/>
      <c r="D6" s="17">
        <v>267290</v>
      </c>
      <c r="E6" s="17">
        <v>366243</v>
      </c>
      <c r="F6" s="17">
        <v>314731</v>
      </c>
      <c r="G6" s="17">
        <v>280440</v>
      </c>
      <c r="H6" s="17">
        <v>289145</v>
      </c>
      <c r="I6" s="17">
        <v>280180</v>
      </c>
      <c r="J6" s="17">
        <v>316514</v>
      </c>
      <c r="K6" s="17">
        <v>285813</v>
      </c>
      <c r="L6" s="17">
        <v>280846</v>
      </c>
      <c r="M6" s="17">
        <v>266123</v>
      </c>
      <c r="N6" s="17">
        <v>268124</v>
      </c>
      <c r="O6" s="17">
        <v>269830</v>
      </c>
      <c r="P6" s="17">
        <v>257808</v>
      </c>
      <c r="Q6" s="17">
        <v>241241</v>
      </c>
      <c r="R6" s="17">
        <v>265548</v>
      </c>
    </row>
    <row r="7" spans="1:18" ht="18" customHeight="1">
      <c r="A7" s="14" t="s">
        <v>44</v>
      </c>
      <c r="B7" s="17"/>
      <c r="C7" s="17"/>
      <c r="D7" s="17">
        <v>20344</v>
      </c>
      <c r="E7" s="17">
        <v>20938</v>
      </c>
      <c r="F7" s="17">
        <v>21694</v>
      </c>
      <c r="G7" s="17">
        <v>24012</v>
      </c>
      <c r="H7" s="17">
        <v>25456</v>
      </c>
      <c r="I7" s="17">
        <v>25225</v>
      </c>
      <c r="J7" s="17">
        <v>24271</v>
      </c>
      <c r="K7" s="17">
        <v>25514</v>
      </c>
      <c r="L7" s="17">
        <v>21828</v>
      </c>
      <c r="M7" s="17">
        <v>25456</v>
      </c>
      <c r="N7" s="17">
        <v>23991</v>
      </c>
      <c r="O7" s="17">
        <v>23952</v>
      </c>
      <c r="P7" s="17">
        <v>24420</v>
      </c>
      <c r="Q7" s="17">
        <v>25220</v>
      </c>
      <c r="R7" s="17">
        <v>23957</v>
      </c>
    </row>
    <row r="8" spans="1:18" ht="18" customHeight="1">
      <c r="A8" s="14" t="s">
        <v>45</v>
      </c>
      <c r="B8" s="17"/>
      <c r="C8" s="17"/>
      <c r="D8" s="17">
        <v>154991</v>
      </c>
      <c r="E8" s="17">
        <v>118703</v>
      </c>
      <c r="F8" s="17">
        <v>83613</v>
      </c>
      <c r="G8" s="17">
        <v>65446</v>
      </c>
      <c r="H8" s="17">
        <v>88047</v>
      </c>
      <c r="I8" s="17">
        <v>158695</v>
      </c>
      <c r="J8" s="17">
        <v>91525</v>
      </c>
      <c r="K8" s="17">
        <v>95016</v>
      </c>
      <c r="L8" s="17">
        <v>55075</v>
      </c>
      <c r="M8" s="17">
        <v>80442</v>
      </c>
      <c r="N8" s="17">
        <v>63261</v>
      </c>
      <c r="O8" s="17">
        <v>65224</v>
      </c>
      <c r="P8" s="17">
        <v>54382</v>
      </c>
      <c r="Q8" s="17">
        <v>67359</v>
      </c>
      <c r="R8" s="17">
        <v>82053</v>
      </c>
    </row>
    <row r="9" spans="1:18" ht="18" customHeight="1">
      <c r="A9" s="14" t="s">
        <v>46</v>
      </c>
      <c r="B9" s="16"/>
      <c r="C9" s="16"/>
      <c r="D9" s="16">
        <v>402173</v>
      </c>
      <c r="E9" s="16">
        <v>455510</v>
      </c>
      <c r="F9" s="16">
        <v>553596</v>
      </c>
      <c r="G9" s="16">
        <v>586956</v>
      </c>
      <c r="H9" s="16">
        <v>619357</v>
      </c>
      <c r="I9" s="16">
        <v>654362</v>
      </c>
      <c r="J9" s="16">
        <v>658323</v>
      </c>
      <c r="K9" s="16">
        <v>691395</v>
      </c>
      <c r="L9" s="16">
        <v>703736</v>
      </c>
      <c r="M9" s="16">
        <v>687769</v>
      </c>
      <c r="N9" s="16">
        <v>700300</v>
      </c>
      <c r="O9" s="16">
        <v>706346</v>
      </c>
      <c r="P9" s="16">
        <v>670544</v>
      </c>
      <c r="Q9" s="16">
        <v>678986</v>
      </c>
      <c r="R9" s="16">
        <v>676881</v>
      </c>
    </row>
    <row r="10" spans="1:18" ht="18" customHeight="1">
      <c r="A10" s="14" t="s">
        <v>47</v>
      </c>
      <c r="B10" s="16"/>
      <c r="C10" s="16"/>
      <c r="D10" s="16">
        <v>399134</v>
      </c>
      <c r="E10" s="16">
        <v>452471</v>
      </c>
      <c r="F10" s="16">
        <v>550596</v>
      </c>
      <c r="G10" s="16">
        <v>583965</v>
      </c>
      <c r="H10" s="16">
        <v>616401</v>
      </c>
      <c r="I10" s="16">
        <v>651406</v>
      </c>
      <c r="J10" s="16">
        <v>655367</v>
      </c>
      <c r="K10" s="16">
        <v>688439</v>
      </c>
      <c r="L10" s="16">
        <v>700780</v>
      </c>
      <c r="M10" s="16">
        <v>684813</v>
      </c>
      <c r="N10" s="16">
        <v>697344</v>
      </c>
      <c r="O10" s="16">
        <v>703390</v>
      </c>
      <c r="P10" s="16">
        <v>667588</v>
      </c>
      <c r="Q10" s="16">
        <v>675952</v>
      </c>
      <c r="R10" s="16">
        <v>673834</v>
      </c>
    </row>
    <row r="11" spans="1:18" ht="18" customHeight="1">
      <c r="A11" s="14" t="s">
        <v>48</v>
      </c>
      <c r="B11" s="16"/>
      <c r="C11" s="16"/>
      <c r="D11" s="16">
        <v>11461</v>
      </c>
      <c r="E11" s="16">
        <v>11910</v>
      </c>
      <c r="F11" s="16">
        <v>12346</v>
      </c>
      <c r="G11" s="16">
        <v>12687</v>
      </c>
      <c r="H11" s="16">
        <v>12691</v>
      </c>
      <c r="I11" s="16">
        <v>12693</v>
      </c>
      <c r="J11" s="16">
        <v>13389</v>
      </c>
      <c r="K11" s="16">
        <v>13505</v>
      </c>
      <c r="L11" s="16">
        <v>13627</v>
      </c>
      <c r="M11" s="16">
        <v>14180</v>
      </c>
      <c r="N11" s="16">
        <v>14944</v>
      </c>
      <c r="O11" s="16">
        <v>15779</v>
      </c>
      <c r="P11" s="16">
        <v>16172</v>
      </c>
      <c r="Q11" s="16">
        <v>16629</v>
      </c>
      <c r="R11" s="16">
        <v>17447</v>
      </c>
    </row>
    <row r="12" spans="1:18" ht="18" customHeight="1">
      <c r="A12" s="14" t="s">
        <v>49</v>
      </c>
      <c r="B12" s="16"/>
      <c r="C12" s="16"/>
      <c r="D12" s="16">
        <v>53142</v>
      </c>
      <c r="E12" s="16">
        <v>51486</v>
      </c>
      <c r="F12" s="16">
        <v>49969</v>
      </c>
      <c r="G12" s="16">
        <v>49439</v>
      </c>
      <c r="H12" s="16">
        <v>48570</v>
      </c>
      <c r="I12" s="16">
        <v>46304</v>
      </c>
      <c r="J12" s="16">
        <v>55134</v>
      </c>
      <c r="K12" s="16">
        <v>55579</v>
      </c>
      <c r="L12" s="16">
        <v>57274</v>
      </c>
      <c r="M12" s="16">
        <v>57011</v>
      </c>
      <c r="N12" s="16">
        <v>55226</v>
      </c>
      <c r="O12" s="16">
        <v>51871</v>
      </c>
      <c r="P12" s="16">
        <v>50211</v>
      </c>
      <c r="Q12" s="16">
        <v>51492</v>
      </c>
      <c r="R12" s="16">
        <v>47721</v>
      </c>
    </row>
    <row r="13" spans="1:18" ht="18" customHeight="1">
      <c r="A13" s="14" t="s">
        <v>50</v>
      </c>
      <c r="B13" s="16"/>
      <c r="C13" s="16"/>
      <c r="D13" s="16">
        <v>87</v>
      </c>
      <c r="E13" s="16">
        <v>85</v>
      </c>
      <c r="F13" s="16">
        <v>62</v>
      </c>
      <c r="G13" s="16">
        <v>327</v>
      </c>
      <c r="H13" s="16">
        <v>464</v>
      </c>
      <c r="I13" s="16">
        <v>448</v>
      </c>
      <c r="J13" s="16">
        <v>287</v>
      </c>
      <c r="K13" s="16">
        <v>114</v>
      </c>
      <c r="L13" s="16">
        <v>59</v>
      </c>
      <c r="M13" s="16">
        <v>51</v>
      </c>
      <c r="N13" s="16">
        <v>54</v>
      </c>
      <c r="O13" s="16">
        <v>39</v>
      </c>
      <c r="P13" s="16">
        <v>45</v>
      </c>
      <c r="Q13" s="16">
        <v>39</v>
      </c>
      <c r="R13" s="16">
        <v>0</v>
      </c>
    </row>
    <row r="14" spans="1:18" ht="18" customHeight="1">
      <c r="A14" s="14" t="s">
        <v>51</v>
      </c>
      <c r="B14" s="16"/>
      <c r="C14" s="16"/>
      <c r="D14" s="16">
        <v>9984</v>
      </c>
      <c r="E14" s="16">
        <v>12601</v>
      </c>
      <c r="F14" s="16">
        <v>5334</v>
      </c>
      <c r="G14" s="16">
        <v>5580</v>
      </c>
      <c r="H14" s="16">
        <v>4732</v>
      </c>
      <c r="I14" s="16">
        <v>4075</v>
      </c>
      <c r="J14" s="16">
        <v>4036</v>
      </c>
      <c r="K14" s="16">
        <v>4793</v>
      </c>
      <c r="L14" s="16">
        <v>5914</v>
      </c>
      <c r="M14" s="16">
        <v>4395</v>
      </c>
      <c r="N14" s="16">
        <v>4249</v>
      </c>
      <c r="O14" s="16">
        <v>1428</v>
      </c>
      <c r="P14" s="16">
        <v>0</v>
      </c>
      <c r="Q14" s="16">
        <v>0</v>
      </c>
      <c r="R14" s="16">
        <v>0</v>
      </c>
    </row>
    <row r="15" spans="1:18" ht="18" customHeight="1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</row>
    <row r="16" spans="1:18" ht="18" customHeight="1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</row>
    <row r="17" spans="1:18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4</v>
      </c>
      <c r="P17" s="17">
        <f t="shared" si="3"/>
        <v>4</v>
      </c>
      <c r="Q17" s="17">
        <f>SUM(Q18:Q21)</f>
        <v>12008</v>
      </c>
      <c r="R17" s="17">
        <f>SUM(R18:R21)</f>
        <v>11629</v>
      </c>
    </row>
    <row r="18" spans="1:18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12002</v>
      </c>
      <c r="R18" s="17">
        <v>11623</v>
      </c>
    </row>
    <row r="19" spans="1:18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  <c r="R19" s="16">
        <v>2</v>
      </c>
    </row>
    <row r="20" spans="1:18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2</v>
      </c>
    </row>
    <row r="21" spans="1:18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  <c r="R21" s="16">
        <v>2</v>
      </c>
    </row>
    <row r="22" spans="1:18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923546</v>
      </c>
      <c r="E22" s="17">
        <f t="shared" si="4"/>
        <v>1041597</v>
      </c>
      <c r="F22" s="17">
        <f t="shared" si="4"/>
        <v>1045532</v>
      </c>
      <c r="G22" s="17">
        <f t="shared" si="4"/>
        <v>1029219</v>
      </c>
      <c r="H22" s="17">
        <f t="shared" si="4"/>
        <v>1093084</v>
      </c>
      <c r="I22" s="17">
        <f t="shared" si="4"/>
        <v>1188339</v>
      </c>
      <c r="J22" s="17">
        <f t="shared" si="4"/>
        <v>1169938</v>
      </c>
      <c r="K22" s="17">
        <f aca="true" t="shared" si="5" ref="K22:P22">+K4+K9+K11+K12+K13+K14+K15+K16+K17</f>
        <v>1178158</v>
      </c>
      <c r="L22" s="17">
        <f t="shared" si="5"/>
        <v>1144971</v>
      </c>
      <c r="M22" s="17">
        <f t="shared" si="5"/>
        <v>1141692</v>
      </c>
      <c r="N22" s="17">
        <f t="shared" si="5"/>
        <v>1136743</v>
      </c>
      <c r="O22" s="17">
        <f t="shared" si="5"/>
        <v>1140545</v>
      </c>
      <c r="P22" s="17">
        <f t="shared" si="5"/>
        <v>1080199</v>
      </c>
      <c r="Q22" s="17">
        <f>+Q4+Q9+Q11+Q12+Q13+Q14+Q15+Q16+Q17</f>
        <v>1102502</v>
      </c>
      <c r="R22" s="17">
        <f>+R4+R9+R11+R12+R13+R14+R15+R16+R17</f>
        <v>1136527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8" ht="18" customHeight="1">
      <c r="A30" s="30" t="s">
        <v>101</v>
      </c>
      <c r="M30" s="71" t="str">
        <f>'財政指標'!$M$1</f>
        <v>上河内町</v>
      </c>
      <c r="O30" s="71"/>
      <c r="P30" s="71"/>
      <c r="Q30" s="71"/>
      <c r="R30" s="71" t="str">
        <f>'財政指標'!$M$1</f>
        <v>上河内町</v>
      </c>
    </row>
    <row r="31" ht="18" customHeight="1"/>
    <row r="32" spans="1:18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200</v>
      </c>
    </row>
    <row r="33" spans="1:18" ht="18" customHeight="1">
      <c r="A33" s="14" t="s">
        <v>41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48.36781275648425</v>
      </c>
      <c r="E33" s="31">
        <f t="shared" si="6"/>
        <v>48.96375469591406</v>
      </c>
      <c r="F33" s="31">
        <f t="shared" si="6"/>
        <v>40.57503739722935</v>
      </c>
      <c r="G33" s="31">
        <f t="shared" si="6"/>
        <v>36.360580206933605</v>
      </c>
      <c r="H33" s="31">
        <f t="shared" si="6"/>
        <v>37.25880170233943</v>
      </c>
      <c r="I33" s="31">
        <f t="shared" si="6"/>
        <v>39.58946058321742</v>
      </c>
      <c r="J33" s="31">
        <f t="shared" si="6"/>
        <v>37.50361130247928</v>
      </c>
      <c r="K33" s="31">
        <f t="shared" si="6"/>
        <v>35.03536877057237</v>
      </c>
      <c r="L33" s="31">
        <f t="shared" si="6"/>
        <v>31.822727387855238</v>
      </c>
      <c r="M33" s="31">
        <f aca="true" t="shared" si="7" ref="M33:N50">M4/M$22*100</f>
        <v>33.13380491410994</v>
      </c>
      <c r="N33" s="31">
        <f t="shared" si="7"/>
        <v>31.842729623142613</v>
      </c>
      <c r="O33" s="31">
        <f aca="true" t="shared" si="8" ref="O33:P50">O4/O$22*100</f>
        <v>32.00890802204209</v>
      </c>
      <c r="P33" s="31">
        <f t="shared" si="8"/>
        <v>31.77386759291575</v>
      </c>
      <c r="Q33" s="31">
        <f aca="true" t="shared" si="9" ref="Q33:R50">Q4/Q$22*100</f>
        <v>31.14261924241407</v>
      </c>
      <c r="R33" s="31">
        <f t="shared" si="9"/>
        <v>33.68586931942664</v>
      </c>
    </row>
    <row r="34" spans="1:18" ht="18" customHeight="1">
      <c r="A34" s="14" t="s">
        <v>42</v>
      </c>
      <c r="B34" s="31" t="e">
        <f aca="true" t="shared" si="10" ref="B34:C50">B5/B$22*100</f>
        <v>#DIV/0!</v>
      </c>
      <c r="C34" s="31" t="e">
        <f t="shared" si="10"/>
        <v>#DIV/0!</v>
      </c>
      <c r="D34" s="31">
        <f aca="true" t="shared" si="11" ref="D34:L34">D5/D$22*100</f>
        <v>0.4411258345550736</v>
      </c>
      <c r="E34" s="31">
        <f t="shared" si="11"/>
        <v>0.3956424605677628</v>
      </c>
      <c r="F34" s="31">
        <f t="shared" si="11"/>
        <v>0.4004659828680519</v>
      </c>
      <c r="G34" s="31">
        <f t="shared" si="11"/>
        <v>0.4209016739877519</v>
      </c>
      <c r="H34" s="31">
        <f t="shared" si="11"/>
        <v>0.42284033066077265</v>
      </c>
      <c r="I34" s="31">
        <f t="shared" si="11"/>
        <v>0.5349483606950542</v>
      </c>
      <c r="J34" s="31">
        <f t="shared" si="11"/>
        <v>0.5520805376011378</v>
      </c>
      <c r="K34" s="31">
        <f t="shared" si="11"/>
        <v>0.5456823278371831</v>
      </c>
      <c r="L34" s="31">
        <f t="shared" si="11"/>
        <v>0.5774818750867926</v>
      </c>
      <c r="M34" s="31">
        <f t="shared" si="7"/>
        <v>0.5487469475129895</v>
      </c>
      <c r="N34" s="31">
        <f t="shared" si="7"/>
        <v>0.5800783466447561</v>
      </c>
      <c r="O34" s="31">
        <f t="shared" si="8"/>
        <v>0.5322017105857287</v>
      </c>
      <c r="P34" s="31">
        <f t="shared" si="8"/>
        <v>0.6120168598563783</v>
      </c>
      <c r="Q34" s="31">
        <f t="shared" si="9"/>
        <v>0.8642161193358379</v>
      </c>
      <c r="R34" s="31">
        <f t="shared" si="9"/>
        <v>0.9934651794458028</v>
      </c>
    </row>
    <row r="35" spans="1:18" ht="18" customHeight="1">
      <c r="A35" s="14" t="s">
        <v>43</v>
      </c>
      <c r="B35" s="31" t="e">
        <f t="shared" si="10"/>
        <v>#DIV/0!</v>
      </c>
      <c r="C35" s="31" t="e">
        <f t="shared" si="10"/>
        <v>#DIV/0!</v>
      </c>
      <c r="D35" s="31">
        <f aca="true" t="shared" si="12" ref="D35:L35">D6/D$22*100</f>
        <v>28.941709454645466</v>
      </c>
      <c r="E35" s="31">
        <f t="shared" si="12"/>
        <v>35.16167961313252</v>
      </c>
      <c r="F35" s="31">
        <f t="shared" si="12"/>
        <v>30.102474147132753</v>
      </c>
      <c r="G35" s="31">
        <f t="shared" si="12"/>
        <v>27.247845210786043</v>
      </c>
      <c r="H35" s="31">
        <f t="shared" si="12"/>
        <v>26.452221421226547</v>
      </c>
      <c r="I35" s="31">
        <f t="shared" si="12"/>
        <v>23.577447176268727</v>
      </c>
      <c r="J35" s="31">
        <f t="shared" si="12"/>
        <v>27.053912258598316</v>
      </c>
      <c r="K35" s="31">
        <f t="shared" si="12"/>
        <v>24.259309871850803</v>
      </c>
      <c r="L35" s="31">
        <f t="shared" si="12"/>
        <v>24.528656184305106</v>
      </c>
      <c r="M35" s="31">
        <f t="shared" si="7"/>
        <v>23.309526562330298</v>
      </c>
      <c r="N35" s="31">
        <f t="shared" si="7"/>
        <v>23.58703770333312</v>
      </c>
      <c r="O35" s="31">
        <f t="shared" si="8"/>
        <v>23.657988067108267</v>
      </c>
      <c r="P35" s="31">
        <f t="shared" si="8"/>
        <v>23.8667134481702</v>
      </c>
      <c r="Q35" s="31">
        <f t="shared" si="9"/>
        <v>21.881230147428305</v>
      </c>
      <c r="R35" s="31">
        <f t="shared" si="9"/>
        <v>23.364865066997968</v>
      </c>
    </row>
    <row r="36" spans="1:18" ht="18" customHeight="1">
      <c r="A36" s="14" t="s">
        <v>44</v>
      </c>
      <c r="B36" s="31" t="e">
        <f t="shared" si="10"/>
        <v>#DIV/0!</v>
      </c>
      <c r="C36" s="31" t="e">
        <f t="shared" si="10"/>
        <v>#DIV/0!</v>
      </c>
      <c r="D36" s="31">
        <f aca="true" t="shared" si="13" ref="D36:L36">D7/D$22*100</f>
        <v>2.2028139367178246</v>
      </c>
      <c r="E36" s="31">
        <f t="shared" si="13"/>
        <v>2.010182441001654</v>
      </c>
      <c r="F36" s="31">
        <f t="shared" si="13"/>
        <v>2.0749245360256787</v>
      </c>
      <c r="G36" s="31">
        <f t="shared" si="13"/>
        <v>2.3330311624639655</v>
      </c>
      <c r="H36" s="31">
        <f t="shared" si="13"/>
        <v>2.328823768347172</v>
      </c>
      <c r="I36" s="31">
        <f t="shared" si="13"/>
        <v>2.1227107752922354</v>
      </c>
      <c r="J36" s="31">
        <f t="shared" si="13"/>
        <v>2.0745543780952493</v>
      </c>
      <c r="K36" s="31">
        <f t="shared" si="13"/>
        <v>2.165583903007916</v>
      </c>
      <c r="L36" s="31">
        <f t="shared" si="13"/>
        <v>1.906423830821916</v>
      </c>
      <c r="M36" s="31">
        <f t="shared" si="7"/>
        <v>2.229673151778238</v>
      </c>
      <c r="N36" s="31">
        <f t="shared" si="7"/>
        <v>2.110503429535084</v>
      </c>
      <c r="O36" s="31">
        <f t="shared" si="8"/>
        <v>2.100048660947179</v>
      </c>
      <c r="P36" s="31">
        <f t="shared" si="8"/>
        <v>2.260694557206589</v>
      </c>
      <c r="Q36" s="31">
        <f t="shared" si="9"/>
        <v>2.287524194967447</v>
      </c>
      <c r="R36" s="31">
        <f t="shared" si="9"/>
        <v>2.107912966431946</v>
      </c>
    </row>
    <row r="37" spans="1:18" ht="18" customHeight="1">
      <c r="A37" s="14" t="s">
        <v>45</v>
      </c>
      <c r="B37" s="31" t="e">
        <f t="shared" si="10"/>
        <v>#DIV/0!</v>
      </c>
      <c r="C37" s="31" t="e">
        <f t="shared" si="10"/>
        <v>#DIV/0!</v>
      </c>
      <c r="D37" s="31">
        <f aca="true" t="shared" si="14" ref="D37:L37">D8/D$22*100</f>
        <v>16.78216353056588</v>
      </c>
      <c r="E37" s="31">
        <f t="shared" si="14"/>
        <v>11.39625018121212</v>
      </c>
      <c r="F37" s="31">
        <f t="shared" si="14"/>
        <v>7.9971727312028715</v>
      </c>
      <c r="G37" s="31">
        <f t="shared" si="14"/>
        <v>6.3588021596958475</v>
      </c>
      <c r="H37" s="31">
        <f t="shared" si="14"/>
        <v>8.054916182104943</v>
      </c>
      <c r="I37" s="31">
        <f t="shared" si="14"/>
        <v>13.3543542709614</v>
      </c>
      <c r="J37" s="31">
        <f t="shared" si="14"/>
        <v>7.82306412818457</v>
      </c>
      <c r="K37" s="31">
        <f t="shared" si="14"/>
        <v>8.064792667876466</v>
      </c>
      <c r="L37" s="31">
        <f t="shared" si="14"/>
        <v>4.8101654976414245</v>
      </c>
      <c r="M37" s="31">
        <f t="shared" si="7"/>
        <v>7.0458582524884115</v>
      </c>
      <c r="N37" s="31">
        <f t="shared" si="7"/>
        <v>5.565110143629651</v>
      </c>
      <c r="O37" s="31">
        <f t="shared" si="8"/>
        <v>5.718669583400918</v>
      </c>
      <c r="P37" s="31">
        <f t="shared" si="8"/>
        <v>5.034442727682585</v>
      </c>
      <c r="Q37" s="31">
        <f t="shared" si="9"/>
        <v>6.109648780682484</v>
      </c>
      <c r="R37" s="31">
        <f t="shared" si="9"/>
        <v>7.219626106550922</v>
      </c>
    </row>
    <row r="38" spans="1:18" ht="18" customHeight="1">
      <c r="A38" s="14" t="s">
        <v>46</v>
      </c>
      <c r="B38" s="31" t="e">
        <f t="shared" si="10"/>
        <v>#DIV/0!</v>
      </c>
      <c r="C38" s="31" t="e">
        <f t="shared" si="10"/>
        <v>#DIV/0!</v>
      </c>
      <c r="D38" s="31">
        <f aca="true" t="shared" si="15" ref="D38:L38">D9/D$22*100</f>
        <v>43.54661272963122</v>
      </c>
      <c r="E38" s="31">
        <f t="shared" si="15"/>
        <v>43.73188478845465</v>
      </c>
      <c r="F38" s="31">
        <f t="shared" si="15"/>
        <v>52.948738058710774</v>
      </c>
      <c r="G38" s="31">
        <f t="shared" si="15"/>
        <v>57.02926199380307</v>
      </c>
      <c r="H38" s="31">
        <f t="shared" si="15"/>
        <v>56.66142766704114</v>
      </c>
      <c r="I38" s="31">
        <f t="shared" si="15"/>
        <v>55.065263363400504</v>
      </c>
      <c r="J38" s="31">
        <f t="shared" si="15"/>
        <v>56.269904900943466</v>
      </c>
      <c r="K38" s="31">
        <f t="shared" si="15"/>
        <v>58.68440395940103</v>
      </c>
      <c r="L38" s="31">
        <f t="shared" si="15"/>
        <v>61.463216098923034</v>
      </c>
      <c r="M38" s="31">
        <f t="shared" si="7"/>
        <v>60.24120340687331</v>
      </c>
      <c r="N38" s="31">
        <f t="shared" si="7"/>
        <v>61.60583350854151</v>
      </c>
      <c r="O38" s="31">
        <f t="shared" si="8"/>
        <v>61.9305682809534</v>
      </c>
      <c r="P38" s="31">
        <f t="shared" si="8"/>
        <v>62.07596933527989</v>
      </c>
      <c r="Q38" s="31">
        <f t="shared" si="9"/>
        <v>61.58592002554191</v>
      </c>
      <c r="R38" s="31">
        <f t="shared" si="9"/>
        <v>59.556966090554816</v>
      </c>
    </row>
    <row r="39" spans="1:18" ht="18" customHeight="1">
      <c r="A39" s="14" t="s">
        <v>47</v>
      </c>
      <c r="B39" s="31" t="e">
        <f t="shared" si="10"/>
        <v>#DIV/0!</v>
      </c>
      <c r="C39" s="31" t="e">
        <f t="shared" si="10"/>
        <v>#DIV/0!</v>
      </c>
      <c r="D39" s="31">
        <f aca="true" t="shared" si="16" ref="D39:L39">D10/D$22*100</f>
        <v>43.21755494582836</v>
      </c>
      <c r="E39" s="31">
        <f t="shared" si="16"/>
        <v>43.440121275310894</v>
      </c>
      <c r="F39" s="31">
        <f t="shared" si="16"/>
        <v>52.661802795132054</v>
      </c>
      <c r="G39" s="31">
        <f t="shared" si="16"/>
        <v>56.73865328953313</v>
      </c>
      <c r="H39" s="31">
        <f t="shared" si="16"/>
        <v>56.39100014271548</v>
      </c>
      <c r="I39" s="31">
        <f t="shared" si="16"/>
        <v>54.81651279643267</v>
      </c>
      <c r="J39" s="31">
        <f t="shared" si="16"/>
        <v>56.01724193931644</v>
      </c>
      <c r="K39" s="31">
        <f t="shared" si="16"/>
        <v>58.43350382546314</v>
      </c>
      <c r="L39" s="31">
        <f t="shared" si="16"/>
        <v>61.205043621192154</v>
      </c>
      <c r="M39" s="31">
        <f t="shared" si="7"/>
        <v>59.982289444088245</v>
      </c>
      <c r="N39" s="31">
        <f t="shared" si="7"/>
        <v>61.34579232069166</v>
      </c>
      <c r="O39" s="31">
        <f t="shared" si="8"/>
        <v>61.671393938862565</v>
      </c>
      <c r="P39" s="31">
        <f t="shared" si="8"/>
        <v>61.80231605472696</v>
      </c>
      <c r="Q39" s="31">
        <f t="shared" si="9"/>
        <v>61.31072778099269</v>
      </c>
      <c r="R39" s="31">
        <f t="shared" si="9"/>
        <v>59.288868632245425</v>
      </c>
    </row>
    <row r="40" spans="1:18" ht="18" customHeight="1">
      <c r="A40" s="14" t="s">
        <v>48</v>
      </c>
      <c r="B40" s="31" t="e">
        <f t="shared" si="10"/>
        <v>#DIV/0!</v>
      </c>
      <c r="C40" s="31" t="e">
        <f t="shared" si="10"/>
        <v>#DIV/0!</v>
      </c>
      <c r="D40" s="31">
        <f aca="true" t="shared" si="17" ref="D40:L40">D11/D$22*100</f>
        <v>1.2409777098271229</v>
      </c>
      <c r="E40" s="31">
        <f t="shared" si="17"/>
        <v>1.1434364730313162</v>
      </c>
      <c r="F40" s="31">
        <f t="shared" si="17"/>
        <v>1.1808342547143464</v>
      </c>
      <c r="G40" s="31">
        <f t="shared" si="17"/>
        <v>1.2326822571289493</v>
      </c>
      <c r="H40" s="31">
        <f t="shared" si="17"/>
        <v>1.1610269659056394</v>
      </c>
      <c r="I40" s="31">
        <f t="shared" si="17"/>
        <v>1.0681295488913518</v>
      </c>
      <c r="J40" s="31">
        <f t="shared" si="17"/>
        <v>1.1444196188174074</v>
      </c>
      <c r="K40" s="31">
        <f t="shared" si="17"/>
        <v>1.1462808893204477</v>
      </c>
      <c r="L40" s="31">
        <f t="shared" si="17"/>
        <v>1.190161148186286</v>
      </c>
      <c r="M40" s="31">
        <f t="shared" si="7"/>
        <v>1.2420162355521454</v>
      </c>
      <c r="N40" s="31">
        <f t="shared" si="7"/>
        <v>1.3146331228782584</v>
      </c>
      <c r="O40" s="31">
        <f t="shared" si="8"/>
        <v>1.3834614153759826</v>
      </c>
      <c r="P40" s="31">
        <f t="shared" si="8"/>
        <v>1.497131547057533</v>
      </c>
      <c r="Q40" s="31">
        <f t="shared" si="9"/>
        <v>1.5082965835889641</v>
      </c>
      <c r="R40" s="31">
        <f t="shared" si="9"/>
        <v>1.5351153118227723</v>
      </c>
    </row>
    <row r="41" spans="1:18" ht="18" customHeight="1">
      <c r="A41" s="14" t="s">
        <v>49</v>
      </c>
      <c r="B41" s="31" t="e">
        <f t="shared" si="10"/>
        <v>#DIV/0!</v>
      </c>
      <c r="C41" s="31" t="e">
        <f t="shared" si="10"/>
        <v>#DIV/0!</v>
      </c>
      <c r="D41" s="31">
        <f aca="true" t="shared" si="18" ref="D41:L41">D12/D$22*100</f>
        <v>5.7541259449989495</v>
      </c>
      <c r="E41" s="31">
        <f t="shared" si="18"/>
        <v>4.942986586942935</v>
      </c>
      <c r="F41" s="31">
        <f t="shared" si="18"/>
        <v>4.779289395255239</v>
      </c>
      <c r="G41" s="31">
        <f t="shared" si="18"/>
        <v>4.803545212437781</v>
      </c>
      <c r="H41" s="31">
        <f t="shared" si="18"/>
        <v>4.443391358761083</v>
      </c>
      <c r="I41" s="31">
        <f t="shared" si="18"/>
        <v>3.896531208687083</v>
      </c>
      <c r="J41" s="31">
        <f t="shared" si="18"/>
        <v>4.712557417572555</v>
      </c>
      <c r="K41" s="31">
        <f t="shared" si="18"/>
        <v>4.717448763238886</v>
      </c>
      <c r="L41" s="31">
        <f t="shared" si="18"/>
        <v>5.0022227637206536</v>
      </c>
      <c r="M41" s="31">
        <f t="shared" si="7"/>
        <v>4.993553427719561</v>
      </c>
      <c r="N41" s="31">
        <f t="shared" si="7"/>
        <v>4.858266116439688</v>
      </c>
      <c r="O41" s="31">
        <f t="shared" si="8"/>
        <v>4.547913497494619</v>
      </c>
      <c r="P41" s="31">
        <f t="shared" si="8"/>
        <v>4.648310172477479</v>
      </c>
      <c r="Q41" s="31">
        <f t="shared" si="9"/>
        <v>4.670467717972394</v>
      </c>
      <c r="R41" s="31">
        <f t="shared" si="9"/>
        <v>4.198844374132775</v>
      </c>
    </row>
    <row r="42" spans="1:18" ht="18" customHeight="1">
      <c r="A42" s="14" t="s">
        <v>50</v>
      </c>
      <c r="B42" s="31" t="e">
        <f t="shared" si="10"/>
        <v>#DIV/0!</v>
      </c>
      <c r="C42" s="31" t="e">
        <f t="shared" si="10"/>
        <v>#DIV/0!</v>
      </c>
      <c r="D42" s="31">
        <f aca="true" t="shared" si="19" ref="D42:L42">D13/D$22*100</f>
        <v>0.009420212961779922</v>
      </c>
      <c r="E42" s="31">
        <f t="shared" si="19"/>
        <v>0.008160545777301586</v>
      </c>
      <c r="F42" s="31">
        <f t="shared" si="19"/>
        <v>0.005929995447293818</v>
      </c>
      <c r="G42" s="31">
        <f t="shared" si="19"/>
        <v>0.03177166375669318</v>
      </c>
      <c r="H42" s="31">
        <f t="shared" si="19"/>
        <v>0.042448704765598984</v>
      </c>
      <c r="I42" s="31">
        <f t="shared" si="19"/>
        <v>0.037699679973475585</v>
      </c>
      <c r="J42" s="31">
        <f t="shared" si="19"/>
        <v>0.02453121447461318</v>
      </c>
      <c r="K42" s="31">
        <f t="shared" si="19"/>
        <v>0.009676121538876788</v>
      </c>
      <c r="L42" s="31">
        <f t="shared" si="19"/>
        <v>0.005152968939824677</v>
      </c>
      <c r="M42" s="31">
        <f t="shared" si="7"/>
        <v>0.0044670541617178715</v>
      </c>
      <c r="N42" s="31">
        <f t="shared" si="7"/>
        <v>0.004750414121749595</v>
      </c>
      <c r="O42" s="31">
        <f t="shared" si="8"/>
        <v>0.0034194179098588837</v>
      </c>
      <c r="P42" s="31">
        <f t="shared" si="8"/>
        <v>0.004165899061191503</v>
      </c>
      <c r="Q42" s="31">
        <f t="shared" si="9"/>
        <v>0.003537408548918732</v>
      </c>
      <c r="R42" s="31">
        <f t="shared" si="9"/>
        <v>0</v>
      </c>
    </row>
    <row r="43" spans="1:18" ht="18" customHeight="1">
      <c r="A43" s="14" t="s">
        <v>51</v>
      </c>
      <c r="B43" s="31" t="e">
        <f t="shared" si="10"/>
        <v>#DIV/0!</v>
      </c>
      <c r="C43" s="31" t="e">
        <f t="shared" si="10"/>
        <v>#DIV/0!</v>
      </c>
      <c r="D43" s="31">
        <f aca="true" t="shared" si="20" ref="D43:L43">D14/D$22*100</f>
        <v>1.0810506460966751</v>
      </c>
      <c r="E43" s="31">
        <f t="shared" si="20"/>
        <v>1.2097769098797329</v>
      </c>
      <c r="F43" s="31">
        <f t="shared" si="20"/>
        <v>0.5101708986429875</v>
      </c>
      <c r="G43" s="31">
        <f t="shared" si="20"/>
        <v>0.5421586659399019</v>
      </c>
      <c r="H43" s="31">
        <f t="shared" si="20"/>
        <v>0.4329036011871</v>
      </c>
      <c r="I43" s="31">
        <f t="shared" si="20"/>
        <v>0.34291561583016295</v>
      </c>
      <c r="J43" s="31">
        <f t="shared" si="20"/>
        <v>0.3449755457126788</v>
      </c>
      <c r="K43" s="31">
        <f t="shared" si="20"/>
        <v>0.40682149592838995</v>
      </c>
      <c r="L43" s="31">
        <f t="shared" si="20"/>
        <v>0.5165196323749685</v>
      </c>
      <c r="M43" s="31">
        <f t="shared" si="7"/>
        <v>0.3849549615833342</v>
      </c>
      <c r="N43" s="31">
        <f t="shared" si="7"/>
        <v>0.3737872148761857</v>
      </c>
      <c r="O43" s="31">
        <f t="shared" si="8"/>
        <v>0.1252033019302176</v>
      </c>
      <c r="P43" s="31">
        <f t="shared" si="8"/>
        <v>0</v>
      </c>
      <c r="Q43" s="31">
        <f t="shared" si="9"/>
        <v>0</v>
      </c>
      <c r="R43" s="31">
        <f t="shared" si="9"/>
        <v>0</v>
      </c>
    </row>
    <row r="44" spans="1:18" ht="18" customHeight="1">
      <c r="A44" s="14" t="s">
        <v>52</v>
      </c>
      <c r="B44" s="31" t="e">
        <f t="shared" si="10"/>
        <v>#DIV/0!</v>
      </c>
      <c r="C44" s="31" t="e">
        <f t="shared" si="10"/>
        <v>#DIV/0!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8.767738230407393E-05</v>
      </c>
      <c r="P44" s="31">
        <f t="shared" si="8"/>
        <v>9.257553469314451E-05</v>
      </c>
      <c r="Q44" s="31">
        <f t="shared" si="9"/>
        <v>0</v>
      </c>
      <c r="R44" s="31">
        <f t="shared" si="9"/>
        <v>0</v>
      </c>
    </row>
    <row r="45" spans="1:18" ht="18" customHeight="1">
      <c r="A45" s="14" t="s">
        <v>53</v>
      </c>
      <c r="B45" s="31" t="e">
        <f t="shared" si="10"/>
        <v>#DIV/0!</v>
      </c>
      <c r="C45" s="31" t="e">
        <f t="shared" si="10"/>
        <v>#DIV/0!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8.767738230407393E-05</v>
      </c>
      <c r="P45" s="31">
        <f t="shared" si="8"/>
        <v>9.257553469314451E-05</v>
      </c>
      <c r="Q45" s="31">
        <f t="shared" si="9"/>
        <v>0</v>
      </c>
      <c r="R45" s="31">
        <f t="shared" si="9"/>
        <v>0</v>
      </c>
    </row>
    <row r="46" spans="1:18" ht="18" customHeight="1">
      <c r="A46" s="14" t="s">
        <v>54</v>
      </c>
      <c r="B46" s="31" t="e">
        <f t="shared" si="10"/>
        <v>#DIV/0!</v>
      </c>
      <c r="C46" s="31" t="e">
        <f t="shared" si="10"/>
        <v>#DIV/0!</v>
      </c>
      <c r="D46" s="31">
        <f aca="true" t="shared" si="23" ref="D46:L46">D17/D$22*100</f>
        <v>0</v>
      </c>
      <c r="E46" s="31">
        <f t="shared" si="23"/>
        <v>0</v>
      </c>
      <c r="F46" s="31">
        <f t="shared" si="23"/>
        <v>0</v>
      </c>
      <c r="G46" s="31">
        <f t="shared" si="23"/>
        <v>0</v>
      </c>
      <c r="H46" s="31">
        <f t="shared" si="23"/>
        <v>0</v>
      </c>
      <c r="I46" s="31">
        <f t="shared" si="23"/>
        <v>0</v>
      </c>
      <c r="J46" s="31">
        <f t="shared" si="23"/>
        <v>0</v>
      </c>
      <c r="K46" s="31">
        <f t="shared" si="23"/>
        <v>0</v>
      </c>
      <c r="L46" s="31">
        <f t="shared" si="23"/>
        <v>0</v>
      </c>
      <c r="M46" s="31">
        <f t="shared" si="7"/>
        <v>0</v>
      </c>
      <c r="N46" s="31">
        <f t="shared" si="7"/>
        <v>0</v>
      </c>
      <c r="O46" s="31">
        <f t="shared" si="8"/>
        <v>0.0003507095292162957</v>
      </c>
      <c r="P46" s="31">
        <f t="shared" si="8"/>
        <v>0.00037030213877257804</v>
      </c>
      <c r="Q46" s="31">
        <f t="shared" si="9"/>
        <v>1.0891590219337473</v>
      </c>
      <c r="R46" s="31">
        <f t="shared" si="9"/>
        <v>1.023204904062992</v>
      </c>
    </row>
    <row r="47" spans="1:18" ht="18" customHeight="1">
      <c r="A47" s="14" t="s">
        <v>55</v>
      </c>
      <c r="B47" s="31" t="e">
        <f t="shared" si="10"/>
        <v>#DIV/0!</v>
      </c>
      <c r="C47" s="31" t="e">
        <f t="shared" si="10"/>
        <v>#DIV/0!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8.767738230407393E-05</v>
      </c>
      <c r="P47" s="31">
        <f t="shared" si="8"/>
        <v>9.257553469314451E-05</v>
      </c>
      <c r="Q47" s="31">
        <f t="shared" si="9"/>
        <v>1.0886148052339135</v>
      </c>
      <c r="R47" s="31">
        <f t="shared" si="9"/>
        <v>1.0226769799573614</v>
      </c>
    </row>
    <row r="48" spans="1:18" ht="18" customHeight="1">
      <c r="A48" s="14" t="s">
        <v>56</v>
      </c>
      <c r="B48" s="31" t="e">
        <f t="shared" si="10"/>
        <v>#DIV/0!</v>
      </c>
      <c r="C48" s="31" t="e">
        <f t="shared" si="10"/>
        <v>#DIV/0!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8.767738230407393E-05</v>
      </c>
      <c r="P48" s="31">
        <f t="shared" si="8"/>
        <v>9.257553469314451E-05</v>
      </c>
      <c r="Q48" s="31">
        <f t="shared" si="9"/>
        <v>0.00018140556661121703</v>
      </c>
      <c r="R48" s="31">
        <f t="shared" si="9"/>
        <v>0.00017597470187685817</v>
      </c>
    </row>
    <row r="49" spans="1:18" ht="18" customHeight="1">
      <c r="A49" s="14" t="s">
        <v>57</v>
      </c>
      <c r="B49" s="31" t="e">
        <f t="shared" si="10"/>
        <v>#DIV/0!</v>
      </c>
      <c r="C49" s="31" t="e">
        <f t="shared" si="10"/>
        <v>#DIV/0!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8.767738230407393E-05</v>
      </c>
      <c r="P49" s="31">
        <f t="shared" si="8"/>
        <v>9.257553469314451E-05</v>
      </c>
      <c r="Q49" s="31">
        <f t="shared" si="9"/>
        <v>0.00018140556661121703</v>
      </c>
      <c r="R49" s="31">
        <f t="shared" si="9"/>
        <v>0.00017597470187685817</v>
      </c>
    </row>
    <row r="50" spans="1:18" ht="18" customHeight="1">
      <c r="A50" s="14" t="s">
        <v>58</v>
      </c>
      <c r="B50" s="31" t="e">
        <f t="shared" si="10"/>
        <v>#DIV/0!</v>
      </c>
      <c r="C50" s="31" t="e">
        <f t="shared" si="10"/>
        <v>#DIV/0!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8.767738230407393E-05</v>
      </c>
      <c r="P50" s="31">
        <f t="shared" si="8"/>
        <v>9.257553469314451E-05</v>
      </c>
      <c r="Q50" s="31">
        <f t="shared" si="9"/>
        <v>0.00018140556661121703</v>
      </c>
      <c r="R50" s="31">
        <f t="shared" si="9"/>
        <v>0.00017597470187685817</v>
      </c>
    </row>
    <row r="51" spans="1:18" ht="18" customHeight="1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99.99999999999997</v>
      </c>
      <c r="G51" s="32">
        <f t="shared" si="28"/>
        <v>100</v>
      </c>
      <c r="H51" s="32">
        <f t="shared" si="28"/>
        <v>99.99999999999999</v>
      </c>
      <c r="I51" s="32">
        <f t="shared" si="28"/>
        <v>99.99999999999999</v>
      </c>
      <c r="J51" s="32">
        <f t="shared" si="28"/>
        <v>100</v>
      </c>
      <c r="K51" s="32">
        <f t="shared" si="28"/>
        <v>100</v>
      </c>
      <c r="L51" s="32">
        <f t="shared" si="28"/>
        <v>100.00000000000001</v>
      </c>
      <c r="M51" s="32">
        <f aca="true" t="shared" si="29" ref="M51:R51">+M33+M38+M40+M41+M42+M43+M44+M45+M46</f>
        <v>100.00000000000001</v>
      </c>
      <c r="N51" s="32">
        <f t="shared" si="29"/>
        <v>100.00000000000001</v>
      </c>
      <c r="O51" s="32">
        <f t="shared" si="29"/>
        <v>100</v>
      </c>
      <c r="P51" s="32">
        <f t="shared" si="29"/>
        <v>100.00000000000001</v>
      </c>
      <c r="Q51" s="32">
        <f t="shared" si="29"/>
        <v>100.00000000000001</v>
      </c>
      <c r="R51" s="32">
        <f t="shared" si="29"/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0" sqref="R2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7" ht="18" customHeight="1">
      <c r="A1" s="33" t="s">
        <v>99</v>
      </c>
      <c r="L1" s="34" t="str">
        <f>'財政指標'!$M$1</f>
        <v>上河内町</v>
      </c>
      <c r="Q1" s="34" t="str">
        <f>'財政指標'!$M$1</f>
        <v>上河内町</v>
      </c>
    </row>
    <row r="2" spans="13:18" ht="18" customHeight="1">
      <c r="M2" s="22" t="s">
        <v>171</v>
      </c>
      <c r="R2" s="22" t="s">
        <v>171</v>
      </c>
    </row>
    <row r="3" spans="1:18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8" customHeight="1">
      <c r="A4" s="19" t="s">
        <v>61</v>
      </c>
      <c r="B4" s="19"/>
      <c r="C4" s="15"/>
      <c r="D4" s="15">
        <v>747459</v>
      </c>
      <c r="E4" s="15">
        <v>780358</v>
      </c>
      <c r="F4" s="15">
        <v>831435</v>
      </c>
      <c r="G4" s="15">
        <v>861980</v>
      </c>
      <c r="H4" s="15">
        <v>882007</v>
      </c>
      <c r="I4" s="15">
        <v>916426</v>
      </c>
      <c r="J4" s="17">
        <v>934650</v>
      </c>
      <c r="K4" s="16">
        <v>922972</v>
      </c>
      <c r="L4" s="19">
        <v>946995</v>
      </c>
      <c r="M4" s="19">
        <v>881321</v>
      </c>
      <c r="N4" s="19">
        <v>907247</v>
      </c>
      <c r="O4" s="19">
        <v>892787</v>
      </c>
      <c r="P4" s="19">
        <v>939574</v>
      </c>
      <c r="Q4" s="19">
        <v>917639</v>
      </c>
      <c r="R4" s="19">
        <v>902448</v>
      </c>
    </row>
    <row r="5" spans="1:18" ht="18" customHeight="1">
      <c r="A5" s="19" t="s">
        <v>62</v>
      </c>
      <c r="B5" s="19"/>
      <c r="C5" s="15"/>
      <c r="D5" s="15">
        <v>489228</v>
      </c>
      <c r="E5" s="15">
        <v>510132</v>
      </c>
      <c r="F5" s="15">
        <v>552290</v>
      </c>
      <c r="G5" s="15">
        <v>575267</v>
      </c>
      <c r="H5" s="15">
        <v>588191</v>
      </c>
      <c r="I5" s="15">
        <v>608580</v>
      </c>
      <c r="J5" s="17">
        <v>614252</v>
      </c>
      <c r="K5" s="16">
        <v>607263</v>
      </c>
      <c r="L5" s="19">
        <v>627332</v>
      </c>
      <c r="M5" s="19">
        <v>587789</v>
      </c>
      <c r="N5" s="19">
        <v>592773</v>
      </c>
      <c r="O5" s="19">
        <v>575242</v>
      </c>
      <c r="P5" s="19">
        <v>608084</v>
      </c>
      <c r="Q5" s="19">
        <v>573829</v>
      </c>
      <c r="R5" s="19">
        <v>570098</v>
      </c>
    </row>
    <row r="6" spans="1:18" ht="18" customHeight="1">
      <c r="A6" s="19" t="s">
        <v>63</v>
      </c>
      <c r="B6" s="19"/>
      <c r="C6" s="15"/>
      <c r="D6" s="15">
        <v>18216</v>
      </c>
      <c r="E6" s="15">
        <v>25176</v>
      </c>
      <c r="F6" s="15">
        <v>87168</v>
      </c>
      <c r="G6" s="15">
        <v>106121</v>
      </c>
      <c r="H6" s="15">
        <v>110565</v>
      </c>
      <c r="I6" s="15">
        <v>120785</v>
      </c>
      <c r="J6" s="17">
        <v>130731</v>
      </c>
      <c r="K6" s="20">
        <v>142709</v>
      </c>
      <c r="L6" s="19">
        <v>150390</v>
      </c>
      <c r="M6" s="19">
        <v>97291</v>
      </c>
      <c r="N6" s="19">
        <v>113316</v>
      </c>
      <c r="O6" s="19">
        <v>142254</v>
      </c>
      <c r="P6" s="19">
        <v>196498</v>
      </c>
      <c r="Q6" s="19">
        <v>200513</v>
      </c>
      <c r="R6" s="19">
        <v>257316</v>
      </c>
    </row>
    <row r="7" spans="1:18" ht="18" customHeight="1">
      <c r="A7" s="19" t="s">
        <v>64</v>
      </c>
      <c r="B7" s="19"/>
      <c r="C7" s="15"/>
      <c r="D7" s="15">
        <v>137632</v>
      </c>
      <c r="E7" s="15">
        <v>146910</v>
      </c>
      <c r="F7" s="15">
        <v>154456</v>
      </c>
      <c r="G7" s="15">
        <v>170680</v>
      </c>
      <c r="H7" s="15">
        <v>201372</v>
      </c>
      <c r="I7" s="15">
        <v>216371</v>
      </c>
      <c r="J7" s="17">
        <v>237148</v>
      </c>
      <c r="K7" s="16">
        <v>263280</v>
      </c>
      <c r="L7" s="19">
        <v>334664</v>
      </c>
      <c r="M7" s="19">
        <v>252396</v>
      </c>
      <c r="N7" s="19">
        <v>266200</v>
      </c>
      <c r="O7" s="19">
        <v>283228</v>
      </c>
      <c r="P7" s="19">
        <v>294545</v>
      </c>
      <c r="Q7" s="19">
        <v>329990</v>
      </c>
      <c r="R7" s="19">
        <v>427490</v>
      </c>
    </row>
    <row r="8" spans="1:18" ht="18" customHeight="1">
      <c r="A8" s="19" t="s">
        <v>65</v>
      </c>
      <c r="B8" s="19"/>
      <c r="C8" s="15"/>
      <c r="D8" s="15">
        <v>137632</v>
      </c>
      <c r="E8" s="15">
        <v>146910</v>
      </c>
      <c r="F8" s="15">
        <v>154456</v>
      </c>
      <c r="G8" s="15">
        <v>170680</v>
      </c>
      <c r="H8" s="15">
        <v>201372</v>
      </c>
      <c r="I8" s="15">
        <v>216371</v>
      </c>
      <c r="J8" s="17">
        <v>237148</v>
      </c>
      <c r="K8" s="16">
        <v>263280</v>
      </c>
      <c r="L8" s="19">
        <v>334664</v>
      </c>
      <c r="M8" s="19">
        <v>252396</v>
      </c>
      <c r="N8" s="19">
        <v>266200</v>
      </c>
      <c r="O8" s="19">
        <v>283228</v>
      </c>
      <c r="P8" s="19">
        <v>294545</v>
      </c>
      <c r="Q8" s="19">
        <v>329990</v>
      </c>
      <c r="R8" s="19">
        <v>427490</v>
      </c>
    </row>
    <row r="9" spans="1:18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spans="1:18" ht="18" customHeight="1">
      <c r="A10" s="19" t="s">
        <v>67</v>
      </c>
      <c r="B10" s="19"/>
      <c r="C10" s="15"/>
      <c r="D10" s="15">
        <v>320994</v>
      </c>
      <c r="E10" s="15">
        <v>360248</v>
      </c>
      <c r="F10" s="15">
        <v>365488</v>
      </c>
      <c r="G10" s="15">
        <v>357045</v>
      </c>
      <c r="H10" s="15">
        <v>362285</v>
      </c>
      <c r="I10" s="15">
        <v>354696</v>
      </c>
      <c r="J10" s="17">
        <v>361563</v>
      </c>
      <c r="K10" s="16">
        <v>408528</v>
      </c>
      <c r="L10" s="19">
        <v>421832</v>
      </c>
      <c r="M10" s="19">
        <v>372434</v>
      </c>
      <c r="N10" s="19">
        <v>410298</v>
      </c>
      <c r="O10" s="19">
        <v>449956</v>
      </c>
      <c r="P10" s="19">
        <v>519090</v>
      </c>
      <c r="Q10" s="19">
        <v>546897</v>
      </c>
      <c r="R10" s="19">
        <v>498557</v>
      </c>
    </row>
    <row r="11" spans="1:18" ht="18" customHeight="1">
      <c r="A11" s="19" t="s">
        <v>68</v>
      </c>
      <c r="B11" s="19"/>
      <c r="C11" s="15"/>
      <c r="D11" s="15">
        <v>22517</v>
      </c>
      <c r="E11" s="15">
        <v>22797</v>
      </c>
      <c r="F11" s="15">
        <v>26713</v>
      </c>
      <c r="G11" s="15">
        <v>21980</v>
      </c>
      <c r="H11" s="15">
        <v>20689</v>
      </c>
      <c r="I11" s="15">
        <v>14895</v>
      </c>
      <c r="J11" s="17">
        <v>22117</v>
      </c>
      <c r="K11" s="17">
        <v>17701</v>
      </c>
      <c r="L11" s="19">
        <v>16563</v>
      </c>
      <c r="M11" s="19">
        <v>42876</v>
      </c>
      <c r="N11" s="19">
        <v>16920</v>
      </c>
      <c r="O11" s="19">
        <v>29680</v>
      </c>
      <c r="P11" s="19">
        <v>36918</v>
      </c>
      <c r="Q11" s="19">
        <v>40497</v>
      </c>
      <c r="R11" s="19">
        <v>30451</v>
      </c>
    </row>
    <row r="12" spans="1:18" ht="18" customHeight="1">
      <c r="A12" s="19" t="s">
        <v>69</v>
      </c>
      <c r="B12" s="19"/>
      <c r="C12" s="15"/>
      <c r="D12" s="15">
        <v>345072</v>
      </c>
      <c r="E12" s="15">
        <v>379422</v>
      </c>
      <c r="F12" s="15">
        <v>390062</v>
      </c>
      <c r="G12" s="15">
        <v>348312</v>
      </c>
      <c r="H12" s="15">
        <v>336766</v>
      </c>
      <c r="I12" s="15">
        <v>444649</v>
      </c>
      <c r="J12" s="17">
        <v>449657</v>
      </c>
      <c r="K12" s="17">
        <v>436826</v>
      </c>
      <c r="L12" s="19">
        <v>469456</v>
      </c>
      <c r="M12" s="19">
        <v>407831</v>
      </c>
      <c r="N12" s="19">
        <v>417810</v>
      </c>
      <c r="O12" s="19">
        <v>423707</v>
      </c>
      <c r="P12" s="19">
        <v>403835</v>
      </c>
      <c r="Q12" s="19">
        <v>373143</v>
      </c>
      <c r="R12" s="19">
        <v>363778</v>
      </c>
    </row>
    <row r="13" spans="1:18" ht="18" customHeight="1">
      <c r="A13" s="19" t="s">
        <v>70</v>
      </c>
      <c r="B13" s="19"/>
      <c r="C13" s="15"/>
      <c r="D13" s="15">
        <v>3736</v>
      </c>
      <c r="E13" s="15">
        <v>3856</v>
      </c>
      <c r="F13" s="15">
        <v>3855</v>
      </c>
      <c r="G13" s="15">
        <v>3856</v>
      </c>
      <c r="H13" s="15">
        <v>3860</v>
      </c>
      <c r="I13" s="15">
        <v>3864</v>
      </c>
      <c r="J13" s="17">
        <v>3864</v>
      </c>
      <c r="K13" s="17">
        <v>3864</v>
      </c>
      <c r="L13" s="19">
        <v>3864</v>
      </c>
      <c r="M13" s="19">
        <v>3864</v>
      </c>
      <c r="N13" s="19">
        <v>3864</v>
      </c>
      <c r="O13" s="19">
        <v>4182</v>
      </c>
      <c r="P13" s="19">
        <v>4291</v>
      </c>
      <c r="Q13" s="19">
        <v>4507</v>
      </c>
      <c r="R13" s="19">
        <v>4021</v>
      </c>
    </row>
    <row r="14" spans="1:18" ht="18" customHeight="1">
      <c r="A14" s="19" t="s">
        <v>71</v>
      </c>
      <c r="B14" s="19"/>
      <c r="C14" s="15"/>
      <c r="D14" s="15">
        <v>153738</v>
      </c>
      <c r="E14" s="15">
        <v>209365</v>
      </c>
      <c r="F14" s="15">
        <v>216513</v>
      </c>
      <c r="G14" s="15">
        <v>223382</v>
      </c>
      <c r="H14" s="15">
        <v>210745</v>
      </c>
      <c r="I14" s="15">
        <v>230825</v>
      </c>
      <c r="J14" s="17">
        <v>176151</v>
      </c>
      <c r="K14" s="17">
        <v>192577</v>
      </c>
      <c r="L14" s="19">
        <v>221561</v>
      </c>
      <c r="M14" s="19">
        <v>342315</v>
      </c>
      <c r="N14" s="19">
        <v>349562</v>
      </c>
      <c r="O14" s="19">
        <v>341472</v>
      </c>
      <c r="P14" s="19">
        <v>330982</v>
      </c>
      <c r="Q14" s="19">
        <v>424489</v>
      </c>
      <c r="R14" s="19">
        <v>438546</v>
      </c>
    </row>
    <row r="15" spans="1:18" ht="18" customHeight="1">
      <c r="A15" s="19" t="s">
        <v>72</v>
      </c>
      <c r="B15" s="19"/>
      <c r="C15" s="15"/>
      <c r="D15" s="15">
        <v>88270</v>
      </c>
      <c r="E15" s="15">
        <v>118338</v>
      </c>
      <c r="F15" s="15">
        <v>144294</v>
      </c>
      <c r="G15" s="15">
        <v>186151</v>
      </c>
      <c r="H15" s="15">
        <v>226594</v>
      </c>
      <c r="I15" s="15">
        <v>346922</v>
      </c>
      <c r="J15" s="17">
        <v>72202</v>
      </c>
      <c r="K15" s="16">
        <v>97998</v>
      </c>
      <c r="L15" s="19">
        <v>108428</v>
      </c>
      <c r="M15" s="19">
        <v>55460</v>
      </c>
      <c r="N15" s="19">
        <v>98677</v>
      </c>
      <c r="O15" s="19">
        <v>13678</v>
      </c>
      <c r="P15" s="19">
        <v>794</v>
      </c>
      <c r="Q15" s="19">
        <v>70704</v>
      </c>
      <c r="R15" s="19">
        <v>20197</v>
      </c>
    </row>
    <row r="16" spans="1:18" ht="18" customHeight="1">
      <c r="A16" s="19" t="s">
        <v>73</v>
      </c>
      <c r="B16" s="19"/>
      <c r="C16" s="15"/>
      <c r="D16" s="15">
        <v>20493</v>
      </c>
      <c r="E16" s="15">
        <v>20204</v>
      </c>
      <c r="F16" s="15">
        <v>20204</v>
      </c>
      <c r="G16" s="15">
        <v>35204</v>
      </c>
      <c r="H16" s="15">
        <v>25241</v>
      </c>
      <c r="I16" s="15">
        <v>25207</v>
      </c>
      <c r="J16" s="17">
        <v>25000</v>
      </c>
      <c r="K16" s="16">
        <v>25180</v>
      </c>
      <c r="L16" s="19">
        <v>25180</v>
      </c>
      <c r="M16" s="19">
        <v>25180</v>
      </c>
      <c r="N16" s="19">
        <v>25000</v>
      </c>
      <c r="O16" s="19">
        <v>20000</v>
      </c>
      <c r="P16" s="19">
        <v>20000</v>
      </c>
      <c r="Q16" s="19">
        <v>25000</v>
      </c>
      <c r="R16" s="19">
        <v>20000</v>
      </c>
    </row>
    <row r="17" spans="1:18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</row>
    <row r="18" spans="1:18" ht="18" customHeight="1">
      <c r="A18" s="19" t="s">
        <v>178</v>
      </c>
      <c r="B18" s="19"/>
      <c r="C18" s="15"/>
      <c r="D18" s="15">
        <v>1155936</v>
      </c>
      <c r="E18" s="15">
        <v>930070</v>
      </c>
      <c r="F18" s="15">
        <v>1482822</v>
      </c>
      <c r="G18" s="15">
        <v>1030273</v>
      </c>
      <c r="H18" s="15">
        <v>672505</v>
      </c>
      <c r="I18" s="15">
        <v>1194144</v>
      </c>
      <c r="J18" s="17">
        <v>1743671</v>
      </c>
      <c r="K18" s="16">
        <v>1628173</v>
      </c>
      <c r="L18" s="19">
        <v>578352</v>
      </c>
      <c r="M18" s="19">
        <v>1023294</v>
      </c>
      <c r="N18" s="19">
        <v>1369254</v>
      </c>
      <c r="O18" s="19">
        <v>1567988</v>
      </c>
      <c r="P18" s="19">
        <v>699151</v>
      </c>
      <c r="Q18" s="19">
        <v>1005465</v>
      </c>
      <c r="R18" s="19">
        <v>618721</v>
      </c>
    </row>
    <row r="19" spans="1:18" ht="18" customHeight="1">
      <c r="A19" s="19" t="s">
        <v>75</v>
      </c>
      <c r="B19" s="19"/>
      <c r="C19" s="15"/>
      <c r="D19" s="15">
        <v>567999</v>
      </c>
      <c r="E19" s="15">
        <v>166140</v>
      </c>
      <c r="F19" s="15">
        <v>854736</v>
      </c>
      <c r="G19" s="15">
        <v>679992</v>
      </c>
      <c r="H19" s="15">
        <v>136266</v>
      </c>
      <c r="I19" s="15">
        <v>541498</v>
      </c>
      <c r="J19" s="17">
        <v>791710</v>
      </c>
      <c r="K19" s="16">
        <v>501445</v>
      </c>
      <c r="L19" s="19">
        <v>55479</v>
      </c>
      <c r="M19" s="19">
        <v>334707</v>
      </c>
      <c r="N19" s="19">
        <v>399970</v>
      </c>
      <c r="O19" s="19">
        <v>562709</v>
      </c>
      <c r="P19" s="19">
        <v>11046</v>
      </c>
      <c r="Q19" s="19">
        <v>194945</v>
      </c>
      <c r="R19" s="19">
        <v>243435</v>
      </c>
    </row>
    <row r="20" spans="1:18" ht="18" customHeight="1">
      <c r="A20" s="19" t="s">
        <v>76</v>
      </c>
      <c r="B20" s="19"/>
      <c r="C20" s="15"/>
      <c r="D20" s="15">
        <v>508560</v>
      </c>
      <c r="E20" s="15">
        <v>682959</v>
      </c>
      <c r="F20" s="15">
        <v>550736</v>
      </c>
      <c r="G20" s="15">
        <v>277749</v>
      </c>
      <c r="H20" s="15">
        <v>470176</v>
      </c>
      <c r="I20" s="15">
        <v>580108</v>
      </c>
      <c r="J20" s="17">
        <v>809106</v>
      </c>
      <c r="K20" s="16">
        <v>1002063</v>
      </c>
      <c r="L20" s="19">
        <v>356215</v>
      </c>
      <c r="M20" s="19">
        <v>553870</v>
      </c>
      <c r="N20" s="19">
        <v>872194</v>
      </c>
      <c r="O20" s="19">
        <v>948593</v>
      </c>
      <c r="P20" s="19">
        <v>651051</v>
      </c>
      <c r="Q20" s="19">
        <v>794925</v>
      </c>
      <c r="R20" s="19">
        <v>365644</v>
      </c>
    </row>
    <row r="21" spans="1:18" ht="18" customHeight="1">
      <c r="A21" s="19" t="s">
        <v>179</v>
      </c>
      <c r="B21" s="19"/>
      <c r="C21" s="15"/>
      <c r="D21" s="15">
        <v>1753</v>
      </c>
      <c r="E21" s="15">
        <v>0</v>
      </c>
      <c r="F21" s="15">
        <v>5118</v>
      </c>
      <c r="G21" s="15">
        <v>0</v>
      </c>
      <c r="H21" s="15">
        <v>1108</v>
      </c>
      <c r="I21" s="15">
        <v>0</v>
      </c>
      <c r="J21" s="17">
        <v>0</v>
      </c>
      <c r="K21" s="16">
        <v>11691</v>
      </c>
      <c r="L21" s="19">
        <v>0</v>
      </c>
      <c r="M21" s="19">
        <v>0</v>
      </c>
      <c r="N21" s="19">
        <v>776</v>
      </c>
      <c r="O21" s="19">
        <v>22773</v>
      </c>
      <c r="P21" s="19">
        <v>0</v>
      </c>
      <c r="Q21" s="19">
        <v>1</v>
      </c>
      <c r="R21" s="19">
        <v>1</v>
      </c>
    </row>
    <row r="22" spans="1:18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</row>
    <row r="23" spans="1:18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3012080</v>
      </c>
      <c r="E23" s="15">
        <f t="shared" si="0"/>
        <v>2992888</v>
      </c>
      <c r="F23" s="15">
        <f t="shared" si="0"/>
        <v>3724273</v>
      </c>
      <c r="G23" s="15">
        <f t="shared" si="0"/>
        <v>3341128</v>
      </c>
      <c r="H23" s="15">
        <f aca="true" t="shared" si="1" ref="H23:R23">SUM(H4:H22)-H5-H8-H9-H13-H19-H20</f>
        <v>3049877</v>
      </c>
      <c r="I23" s="15">
        <f t="shared" si="1"/>
        <v>3864920</v>
      </c>
      <c r="J23" s="17">
        <f t="shared" si="1"/>
        <v>4152890</v>
      </c>
      <c r="K23" s="16">
        <f t="shared" si="1"/>
        <v>4147635</v>
      </c>
      <c r="L23" s="21">
        <f t="shared" si="1"/>
        <v>3273421</v>
      </c>
      <c r="M23" s="21">
        <f t="shared" si="1"/>
        <v>3500398</v>
      </c>
      <c r="N23" s="21">
        <f t="shared" si="1"/>
        <v>3975060</v>
      </c>
      <c r="O23" s="21">
        <v>4187523</v>
      </c>
      <c r="P23" s="21">
        <f t="shared" si="1"/>
        <v>3441387</v>
      </c>
      <c r="Q23" s="21">
        <f t="shared" si="1"/>
        <v>3934340</v>
      </c>
      <c r="R23" s="21">
        <f t="shared" si="1"/>
        <v>3577507</v>
      </c>
    </row>
    <row r="24" spans="1:18" ht="18" customHeight="1">
      <c r="A24" s="19" t="s">
        <v>79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903307</v>
      </c>
      <c r="E24" s="15">
        <f t="shared" si="2"/>
        <v>952444</v>
      </c>
      <c r="F24" s="15">
        <f t="shared" si="2"/>
        <v>1073059</v>
      </c>
      <c r="G24" s="15">
        <f t="shared" si="2"/>
        <v>1138781</v>
      </c>
      <c r="H24" s="15">
        <f aca="true" t="shared" si="3" ref="H24:M24">SUM(H4:H7)-H5</f>
        <v>1193944</v>
      </c>
      <c r="I24" s="15">
        <f t="shared" si="3"/>
        <v>1253582</v>
      </c>
      <c r="J24" s="17">
        <f t="shared" si="3"/>
        <v>1302529</v>
      </c>
      <c r="K24" s="16">
        <f t="shared" si="3"/>
        <v>1328961</v>
      </c>
      <c r="L24" s="21">
        <f t="shared" si="3"/>
        <v>1432049</v>
      </c>
      <c r="M24" s="21">
        <f t="shared" si="3"/>
        <v>1231008</v>
      </c>
      <c r="N24" s="21">
        <f>SUM(N4:N7)-N5</f>
        <v>1286763</v>
      </c>
      <c r="O24" s="21">
        <f>SUM(O4:O7)-O5</f>
        <v>1318269</v>
      </c>
      <c r="P24" s="21">
        <f>SUM(P4:P7)-P5</f>
        <v>1430617</v>
      </c>
      <c r="Q24" s="21">
        <f>SUM(Q4:Q7)-Q5</f>
        <v>1448142</v>
      </c>
      <c r="R24" s="21">
        <f>SUM(R4:R7)-R5</f>
        <v>1587254</v>
      </c>
    </row>
    <row r="25" spans="1:18" ht="18" customHeight="1">
      <c r="A25" s="19" t="s">
        <v>181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1157689</v>
      </c>
      <c r="E25" s="15">
        <f t="shared" si="4"/>
        <v>930070</v>
      </c>
      <c r="F25" s="15">
        <f t="shared" si="4"/>
        <v>1487940</v>
      </c>
      <c r="G25" s="15">
        <f t="shared" si="4"/>
        <v>1030273</v>
      </c>
      <c r="H25" s="15">
        <f aca="true" t="shared" si="5" ref="H25:M25">+H18+H21+H22</f>
        <v>673613</v>
      </c>
      <c r="I25" s="15">
        <f t="shared" si="5"/>
        <v>1194144</v>
      </c>
      <c r="J25" s="17">
        <f t="shared" si="5"/>
        <v>1743671</v>
      </c>
      <c r="K25" s="16">
        <f t="shared" si="5"/>
        <v>1639864</v>
      </c>
      <c r="L25" s="21">
        <f t="shared" si="5"/>
        <v>578352</v>
      </c>
      <c r="M25" s="21">
        <f t="shared" si="5"/>
        <v>1023294</v>
      </c>
      <c r="N25" s="21">
        <f>+N18+N21+N22</f>
        <v>1370030</v>
      </c>
      <c r="O25" s="21">
        <f>+O18+O21+O22</f>
        <v>1590761</v>
      </c>
      <c r="P25" s="21">
        <f>+P18+P21+P22</f>
        <v>699151</v>
      </c>
      <c r="Q25" s="21">
        <f>+Q18+Q21+Q22</f>
        <v>1005467</v>
      </c>
      <c r="R25" s="21">
        <f>+R18+R21+R22</f>
        <v>618723</v>
      </c>
    </row>
    <row r="26" ht="18" customHeight="1"/>
    <row r="27" ht="18" customHeight="1"/>
    <row r="28" ht="18" customHeight="1"/>
    <row r="29" ht="18" customHeight="1"/>
    <row r="30" spans="1:18" ht="18" customHeight="1">
      <c r="A30" s="33" t="s">
        <v>100</v>
      </c>
      <c r="L30" s="34"/>
      <c r="M30" s="34" t="str">
        <f>'財政指標'!$M$1</f>
        <v>上河内町</v>
      </c>
      <c r="O30" s="34"/>
      <c r="P30" s="34"/>
      <c r="Q30" s="34"/>
      <c r="R30" s="34" t="str">
        <f>'財政指標'!$M$1</f>
        <v>上河内町</v>
      </c>
    </row>
    <row r="31" ht="18" customHeight="1"/>
    <row r="32" spans="1:18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200</v>
      </c>
    </row>
    <row r="33" spans="1:18" ht="18" customHeight="1">
      <c r="A33" s="19" t="s">
        <v>61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24.815376749621525</v>
      </c>
      <c r="E33" s="35">
        <f t="shared" si="6"/>
        <v>26.073745492647905</v>
      </c>
      <c r="F33" s="35">
        <f t="shared" si="6"/>
        <v>22.324759758481722</v>
      </c>
      <c r="G33" s="35">
        <f t="shared" si="6"/>
        <v>25.79907145131824</v>
      </c>
      <c r="H33" s="35">
        <f t="shared" si="6"/>
        <v>28.91942855400398</v>
      </c>
      <c r="I33" s="35">
        <f t="shared" si="6"/>
        <v>23.711383418026763</v>
      </c>
      <c r="J33" s="35">
        <f t="shared" si="6"/>
        <v>22.506013884307073</v>
      </c>
      <c r="K33" s="35">
        <f t="shared" si="6"/>
        <v>22.252970668826936</v>
      </c>
      <c r="L33" s="35">
        <f t="shared" si="6"/>
        <v>28.929826013824684</v>
      </c>
      <c r="M33" s="35">
        <f aca="true" t="shared" si="7" ref="M33:N51">M4/M$23*100</f>
        <v>25.177736931628917</v>
      </c>
      <c r="N33" s="35">
        <f t="shared" si="7"/>
        <v>22.823479394021724</v>
      </c>
      <c r="O33" s="35">
        <f aca="true" t="shared" si="8" ref="O33:P51">O4/O$23*100</f>
        <v>21.320169465337862</v>
      </c>
      <c r="P33" s="35">
        <f t="shared" si="8"/>
        <v>27.302189495107644</v>
      </c>
      <c r="Q33" s="35">
        <f aca="true" t="shared" si="9" ref="Q33:R51">Q4/Q$23*100</f>
        <v>23.323835764067162</v>
      </c>
      <c r="R33" s="35">
        <f t="shared" si="9"/>
        <v>25.225611019069984</v>
      </c>
    </row>
    <row r="34" spans="1:18" ht="18" customHeight="1">
      <c r="A34" s="19" t="s">
        <v>62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16.242198082388253</v>
      </c>
      <c r="E34" s="35">
        <f t="shared" si="10"/>
        <v>17.0448075571154</v>
      </c>
      <c r="F34" s="35">
        <f t="shared" si="10"/>
        <v>14.829471416300578</v>
      </c>
      <c r="G34" s="35">
        <f t="shared" si="10"/>
        <v>17.21774801803463</v>
      </c>
      <c r="H34" s="35">
        <f t="shared" si="10"/>
        <v>19.285728572004707</v>
      </c>
      <c r="I34" s="35">
        <f t="shared" si="10"/>
        <v>15.746250892644609</v>
      </c>
      <c r="J34" s="35">
        <f t="shared" si="10"/>
        <v>14.790952806358945</v>
      </c>
      <c r="K34" s="35">
        <f t="shared" si="10"/>
        <v>14.641187086134627</v>
      </c>
      <c r="L34" s="35">
        <f t="shared" si="10"/>
        <v>19.164415454046395</v>
      </c>
      <c r="M34" s="35">
        <f t="shared" si="7"/>
        <v>16.792061931243246</v>
      </c>
      <c r="N34" s="35">
        <f t="shared" si="7"/>
        <v>14.912303210517578</v>
      </c>
      <c r="O34" s="35">
        <f t="shared" si="8"/>
        <v>13.737046936816824</v>
      </c>
      <c r="P34" s="35">
        <f t="shared" si="8"/>
        <v>17.66973606862582</v>
      </c>
      <c r="Q34" s="35">
        <f t="shared" si="9"/>
        <v>14.585140074319963</v>
      </c>
      <c r="R34" s="35">
        <f t="shared" si="9"/>
        <v>15.935622208426148</v>
      </c>
    </row>
    <row r="35" spans="1:18" ht="18" customHeight="1">
      <c r="A35" s="19" t="s">
        <v>63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0.6047648136835675</v>
      </c>
      <c r="E35" s="35">
        <f t="shared" si="10"/>
        <v>0.8411941910288658</v>
      </c>
      <c r="F35" s="35">
        <f t="shared" si="10"/>
        <v>2.340537334400566</v>
      </c>
      <c r="G35" s="35">
        <f t="shared" si="10"/>
        <v>3.176202767448598</v>
      </c>
      <c r="H35" s="35">
        <f t="shared" si="10"/>
        <v>3.6252281649391107</v>
      </c>
      <c r="I35" s="35">
        <f t="shared" si="10"/>
        <v>3.1251617109797873</v>
      </c>
      <c r="J35" s="35">
        <f t="shared" si="10"/>
        <v>3.147952389781574</v>
      </c>
      <c r="K35" s="35">
        <f t="shared" si="10"/>
        <v>3.44073188696691</v>
      </c>
      <c r="L35" s="35">
        <f t="shared" si="10"/>
        <v>4.5942761410768735</v>
      </c>
      <c r="M35" s="35">
        <f t="shared" si="7"/>
        <v>2.7794267966099855</v>
      </c>
      <c r="N35" s="35">
        <f t="shared" si="7"/>
        <v>2.8506739520912894</v>
      </c>
      <c r="O35" s="35">
        <f t="shared" si="8"/>
        <v>3.3970917891077854</v>
      </c>
      <c r="P35" s="35">
        <f t="shared" si="8"/>
        <v>5.709848964966742</v>
      </c>
      <c r="Q35" s="35">
        <f t="shared" si="9"/>
        <v>5.09648378126954</v>
      </c>
      <c r="R35" s="35">
        <f t="shared" si="9"/>
        <v>7.192606471489784</v>
      </c>
    </row>
    <row r="36" spans="1:18" ht="18" customHeight="1">
      <c r="A36" s="19" t="s">
        <v>64</v>
      </c>
      <c r="B36" s="35" t="e">
        <f t="shared" si="10"/>
        <v>#DIV/0!</v>
      </c>
      <c r="C36" s="35" t="e">
        <f t="shared" si="10"/>
        <v>#DIV/0!</v>
      </c>
      <c r="D36" s="35">
        <f t="shared" si="10"/>
        <v>4.569334147831399</v>
      </c>
      <c r="E36" s="35">
        <f t="shared" si="10"/>
        <v>4.908636741501854</v>
      </c>
      <c r="F36" s="35">
        <f t="shared" si="10"/>
        <v>4.147279213956657</v>
      </c>
      <c r="G36" s="35">
        <f t="shared" si="10"/>
        <v>5.10845439025383</v>
      </c>
      <c r="H36" s="35">
        <f t="shared" si="10"/>
        <v>6.602626925610442</v>
      </c>
      <c r="I36" s="35">
        <f t="shared" si="10"/>
        <v>5.598330625213459</v>
      </c>
      <c r="J36" s="35">
        <f t="shared" si="10"/>
        <v>5.710432975590493</v>
      </c>
      <c r="K36" s="35">
        <f t="shared" si="10"/>
        <v>6.347713817633423</v>
      </c>
      <c r="L36" s="35">
        <f t="shared" si="10"/>
        <v>10.223677308846005</v>
      </c>
      <c r="M36" s="35">
        <f t="shared" si="7"/>
        <v>7.210494349499685</v>
      </c>
      <c r="N36" s="35">
        <f t="shared" si="7"/>
        <v>6.696754262828737</v>
      </c>
      <c r="O36" s="35">
        <f t="shared" si="8"/>
        <v>6.763616581926833</v>
      </c>
      <c r="P36" s="35">
        <f t="shared" si="8"/>
        <v>8.558903721086876</v>
      </c>
      <c r="Q36" s="35">
        <f t="shared" si="9"/>
        <v>8.387429657833334</v>
      </c>
      <c r="R36" s="35">
        <f t="shared" si="9"/>
        <v>11.949382628741189</v>
      </c>
    </row>
    <row r="37" spans="1:18" ht="18" customHeight="1">
      <c r="A37" s="19" t="s">
        <v>65</v>
      </c>
      <c r="B37" s="35" t="e">
        <f t="shared" si="10"/>
        <v>#DIV/0!</v>
      </c>
      <c r="C37" s="35" t="e">
        <f t="shared" si="10"/>
        <v>#DIV/0!</v>
      </c>
      <c r="D37" s="35">
        <f t="shared" si="10"/>
        <v>4.569334147831399</v>
      </c>
      <c r="E37" s="35">
        <f t="shared" si="10"/>
        <v>4.908636741501854</v>
      </c>
      <c r="F37" s="35">
        <f t="shared" si="10"/>
        <v>4.147279213956657</v>
      </c>
      <c r="G37" s="35">
        <f t="shared" si="10"/>
        <v>5.10845439025383</v>
      </c>
      <c r="H37" s="35">
        <f t="shared" si="10"/>
        <v>6.602626925610442</v>
      </c>
      <c r="I37" s="35">
        <f t="shared" si="10"/>
        <v>5.598330625213459</v>
      </c>
      <c r="J37" s="35">
        <f t="shared" si="10"/>
        <v>5.710432975590493</v>
      </c>
      <c r="K37" s="35">
        <f t="shared" si="10"/>
        <v>6.347713817633423</v>
      </c>
      <c r="L37" s="35">
        <f t="shared" si="10"/>
        <v>10.223677308846005</v>
      </c>
      <c r="M37" s="35">
        <f t="shared" si="7"/>
        <v>7.210494349499685</v>
      </c>
      <c r="N37" s="35">
        <f t="shared" si="7"/>
        <v>6.696754262828737</v>
      </c>
      <c r="O37" s="35">
        <f t="shared" si="8"/>
        <v>6.763616581926833</v>
      </c>
      <c r="P37" s="35">
        <f t="shared" si="8"/>
        <v>8.558903721086876</v>
      </c>
      <c r="Q37" s="35">
        <f t="shared" si="9"/>
        <v>8.387429657833334</v>
      </c>
      <c r="R37" s="35">
        <f t="shared" si="9"/>
        <v>11.949382628741189</v>
      </c>
    </row>
    <row r="38" spans="1:18" ht="18" customHeight="1">
      <c r="A38" s="19" t="s">
        <v>66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  <c r="R38" s="35">
        <f t="shared" si="9"/>
        <v>0</v>
      </c>
    </row>
    <row r="39" spans="1:18" ht="18" customHeight="1">
      <c r="A39" s="19" t="s">
        <v>67</v>
      </c>
      <c r="B39" s="35" t="e">
        <f t="shared" si="10"/>
        <v>#DIV/0!</v>
      </c>
      <c r="C39" s="35" t="e">
        <f t="shared" si="10"/>
        <v>#DIV/0!</v>
      </c>
      <c r="D39" s="35">
        <f t="shared" si="10"/>
        <v>10.656888263259939</v>
      </c>
      <c r="E39" s="35">
        <f t="shared" si="10"/>
        <v>12.03680191173208</v>
      </c>
      <c r="F39" s="35">
        <f t="shared" si="10"/>
        <v>9.813673702223227</v>
      </c>
      <c r="G39" s="35">
        <f t="shared" si="10"/>
        <v>10.68636101340625</v>
      </c>
      <c r="H39" s="35">
        <f t="shared" si="10"/>
        <v>11.878675762989786</v>
      </c>
      <c r="I39" s="35">
        <f t="shared" si="10"/>
        <v>9.177318029868665</v>
      </c>
      <c r="J39" s="35">
        <f t="shared" si="10"/>
        <v>8.706298505378182</v>
      </c>
      <c r="K39" s="35">
        <f t="shared" si="10"/>
        <v>9.84966131301332</v>
      </c>
      <c r="L39" s="35">
        <f t="shared" si="10"/>
        <v>12.886579514214638</v>
      </c>
      <c r="M39" s="35">
        <f t="shared" si="7"/>
        <v>10.639761535688228</v>
      </c>
      <c r="N39" s="35">
        <f t="shared" si="7"/>
        <v>10.321806463298667</v>
      </c>
      <c r="O39" s="35">
        <f t="shared" si="8"/>
        <v>10.745158892261607</v>
      </c>
      <c r="P39" s="35">
        <f t="shared" si="8"/>
        <v>15.083743850953118</v>
      </c>
      <c r="Q39" s="35">
        <f t="shared" si="9"/>
        <v>13.90060340489129</v>
      </c>
      <c r="R39" s="35">
        <f t="shared" si="9"/>
        <v>13.935877693600599</v>
      </c>
    </row>
    <row r="40" spans="1:18" ht="18" customHeight="1">
      <c r="A40" s="19" t="s">
        <v>68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0.7475565058032987</v>
      </c>
      <c r="E40" s="35">
        <f t="shared" si="10"/>
        <v>0.7617057504323583</v>
      </c>
      <c r="F40" s="35">
        <f t="shared" si="10"/>
        <v>0.7172675042887565</v>
      </c>
      <c r="G40" s="35">
        <f t="shared" si="10"/>
        <v>0.6578616563029013</v>
      </c>
      <c r="H40" s="35">
        <f t="shared" si="10"/>
        <v>0.6783552254730273</v>
      </c>
      <c r="I40" s="35">
        <f t="shared" si="10"/>
        <v>0.38538960702938224</v>
      </c>
      <c r="J40" s="35">
        <f t="shared" si="10"/>
        <v>0.5325688857638897</v>
      </c>
      <c r="K40" s="35">
        <f t="shared" si="10"/>
        <v>0.42677332986147526</v>
      </c>
      <c r="L40" s="35">
        <f t="shared" si="10"/>
        <v>0.5059844120264396</v>
      </c>
      <c r="M40" s="35">
        <f t="shared" si="7"/>
        <v>1.2248892840185603</v>
      </c>
      <c r="N40" s="35">
        <f t="shared" si="7"/>
        <v>0.4256539523931714</v>
      </c>
      <c r="O40" s="35">
        <f t="shared" si="8"/>
        <v>0.7087722264450846</v>
      </c>
      <c r="P40" s="35">
        <f t="shared" si="8"/>
        <v>1.0727651380097618</v>
      </c>
      <c r="Q40" s="35">
        <f t="shared" si="9"/>
        <v>1.0293213092920286</v>
      </c>
      <c r="R40" s="35">
        <f t="shared" si="9"/>
        <v>0.8511793268329034</v>
      </c>
    </row>
    <row r="41" spans="1:18" ht="18" customHeight="1">
      <c r="A41" s="19" t="s">
        <v>69</v>
      </c>
      <c r="B41" s="35" t="e">
        <f t="shared" si="10"/>
        <v>#DIV/0!</v>
      </c>
      <c r="C41" s="35" t="e">
        <f t="shared" si="10"/>
        <v>#DIV/0!</v>
      </c>
      <c r="D41" s="35">
        <f t="shared" si="10"/>
        <v>11.456269421794905</v>
      </c>
      <c r="E41" s="35">
        <f t="shared" si="10"/>
        <v>12.67745401765786</v>
      </c>
      <c r="F41" s="35">
        <f t="shared" si="10"/>
        <v>10.473507178447981</v>
      </c>
      <c r="G41" s="35">
        <f t="shared" si="10"/>
        <v>10.424982221573073</v>
      </c>
      <c r="H41" s="35">
        <f t="shared" si="10"/>
        <v>11.04195349517374</v>
      </c>
      <c r="I41" s="35">
        <f t="shared" si="10"/>
        <v>11.50474007223953</v>
      </c>
      <c r="J41" s="35">
        <f t="shared" si="10"/>
        <v>10.82756827173366</v>
      </c>
      <c r="K41" s="35">
        <f t="shared" si="10"/>
        <v>10.531929641832031</v>
      </c>
      <c r="L41" s="35">
        <f t="shared" si="10"/>
        <v>14.34144890009565</v>
      </c>
      <c r="M41" s="35">
        <f t="shared" si="7"/>
        <v>11.650989401776599</v>
      </c>
      <c r="N41" s="35">
        <f t="shared" si="7"/>
        <v>10.510784742871806</v>
      </c>
      <c r="O41" s="35">
        <f t="shared" si="8"/>
        <v>10.118320544149848</v>
      </c>
      <c r="P41" s="35">
        <f t="shared" si="8"/>
        <v>11.734658148008347</v>
      </c>
      <c r="Q41" s="35">
        <f t="shared" si="9"/>
        <v>9.484259113345567</v>
      </c>
      <c r="R41" s="35">
        <f t="shared" si="9"/>
        <v>10.168477657765589</v>
      </c>
    </row>
    <row r="42" spans="1:18" ht="18" customHeight="1">
      <c r="A42" s="19" t="s">
        <v>70</v>
      </c>
      <c r="B42" s="35" t="e">
        <f t="shared" si="10"/>
        <v>#DIV/0!</v>
      </c>
      <c r="C42" s="35" t="e">
        <f t="shared" si="10"/>
        <v>#DIV/0!</v>
      </c>
      <c r="D42" s="35">
        <f t="shared" si="10"/>
        <v>0.12403389020211947</v>
      </c>
      <c r="E42" s="35">
        <f t="shared" si="10"/>
        <v>0.12883876710388092</v>
      </c>
      <c r="F42" s="35">
        <f t="shared" si="10"/>
        <v>0.1035101347296506</v>
      </c>
      <c r="G42" s="35">
        <f t="shared" si="10"/>
        <v>0.1154101249637847</v>
      </c>
      <c r="H42" s="35">
        <f t="shared" si="10"/>
        <v>0.12656248104431753</v>
      </c>
      <c r="I42" s="35">
        <f t="shared" si="10"/>
        <v>0.09997619614377529</v>
      </c>
      <c r="J42" s="35">
        <f t="shared" si="10"/>
        <v>0.09304363948960845</v>
      </c>
      <c r="K42" s="35">
        <f t="shared" si="10"/>
        <v>0.0931615245796701</v>
      </c>
      <c r="L42" s="35">
        <f t="shared" si="10"/>
        <v>0.11804164511683649</v>
      </c>
      <c r="M42" s="35">
        <f t="shared" si="7"/>
        <v>0.11038744737027045</v>
      </c>
      <c r="N42" s="35">
        <f t="shared" si="7"/>
        <v>0.0972060799082278</v>
      </c>
      <c r="O42" s="35">
        <f t="shared" si="8"/>
        <v>0.09986810818710729</v>
      </c>
      <c r="P42" s="35">
        <f t="shared" si="8"/>
        <v>0.1246880981418248</v>
      </c>
      <c r="Q42" s="35">
        <f t="shared" si="9"/>
        <v>0.11455542733978252</v>
      </c>
      <c r="R42" s="35">
        <f t="shared" si="9"/>
        <v>0.11239670530344176</v>
      </c>
    </row>
    <row r="43" spans="1:18" ht="18" customHeight="1">
      <c r="A43" s="19" t="s">
        <v>71</v>
      </c>
      <c r="B43" s="35" t="e">
        <f t="shared" si="10"/>
        <v>#DIV/0!</v>
      </c>
      <c r="C43" s="35" t="e">
        <f t="shared" si="10"/>
        <v>#DIV/0!</v>
      </c>
      <c r="D43" s="35">
        <f t="shared" si="10"/>
        <v>5.104047701256275</v>
      </c>
      <c r="E43" s="35">
        <f t="shared" si="10"/>
        <v>6.995417135556024</v>
      </c>
      <c r="F43" s="35">
        <f t="shared" si="10"/>
        <v>5.813564150640944</v>
      </c>
      <c r="G43" s="35">
        <f t="shared" si="10"/>
        <v>6.685825864797756</v>
      </c>
      <c r="H43" s="35">
        <f t="shared" si="10"/>
        <v>6.909950794736969</v>
      </c>
      <c r="I43" s="35">
        <f t="shared" si="10"/>
        <v>5.97230990550904</v>
      </c>
      <c r="J43" s="35">
        <f t="shared" si="10"/>
        <v>4.241648586887686</v>
      </c>
      <c r="K43" s="35">
        <f t="shared" si="10"/>
        <v>4.643055620853812</v>
      </c>
      <c r="L43" s="35">
        <f t="shared" si="10"/>
        <v>6.768484713698604</v>
      </c>
      <c r="M43" s="35">
        <f t="shared" si="7"/>
        <v>9.779316523435336</v>
      </c>
      <c r="N43" s="35">
        <f t="shared" si="7"/>
        <v>8.793879840807433</v>
      </c>
      <c r="O43" s="35">
        <f t="shared" si="8"/>
        <v>8.15451043492776</v>
      </c>
      <c r="P43" s="35">
        <f t="shared" si="8"/>
        <v>9.61769193641982</v>
      </c>
      <c r="Q43" s="35">
        <f t="shared" si="9"/>
        <v>10.789331882857098</v>
      </c>
      <c r="R43" s="35">
        <f t="shared" si="9"/>
        <v>12.258424651579997</v>
      </c>
    </row>
    <row r="44" spans="1:18" ht="18" customHeight="1">
      <c r="A44" s="19" t="s">
        <v>72</v>
      </c>
      <c r="B44" s="35" t="e">
        <f t="shared" si="10"/>
        <v>#DIV/0!</v>
      </c>
      <c r="C44" s="35" t="e">
        <f t="shared" si="10"/>
        <v>#DIV/0!</v>
      </c>
      <c r="D44" s="35">
        <f t="shared" si="10"/>
        <v>2.9305330535709544</v>
      </c>
      <c r="E44" s="35">
        <f t="shared" si="10"/>
        <v>3.953973553303699</v>
      </c>
      <c r="F44" s="35">
        <f t="shared" si="10"/>
        <v>3.874420591616136</v>
      </c>
      <c r="G44" s="35">
        <f t="shared" si="10"/>
        <v>5.571501600657023</v>
      </c>
      <c r="H44" s="35">
        <f t="shared" si="10"/>
        <v>7.429611095791731</v>
      </c>
      <c r="I44" s="35">
        <f t="shared" si="10"/>
        <v>8.97617544476988</v>
      </c>
      <c r="J44" s="35">
        <f t="shared" si="10"/>
        <v>1.7385964954525643</v>
      </c>
      <c r="K44" s="35">
        <f t="shared" si="10"/>
        <v>2.362744069813279</v>
      </c>
      <c r="L44" s="35">
        <f t="shared" si="10"/>
        <v>3.3123756461512284</v>
      </c>
      <c r="M44" s="35">
        <f t="shared" si="7"/>
        <v>1.5843912606509316</v>
      </c>
      <c r="N44" s="35">
        <f t="shared" si="7"/>
        <v>2.482402781341665</v>
      </c>
      <c r="O44" s="35">
        <f t="shared" si="8"/>
        <v>0.32663701190417344</v>
      </c>
      <c r="P44" s="35">
        <f t="shared" si="8"/>
        <v>0.023072092734702607</v>
      </c>
      <c r="Q44" s="35">
        <f t="shared" si="9"/>
        <v>1.7970993864282192</v>
      </c>
      <c r="R44" s="35">
        <f t="shared" si="9"/>
        <v>0.5645551497173871</v>
      </c>
    </row>
    <row r="45" spans="1:18" ht="18" customHeight="1">
      <c r="A45" s="19" t="s">
        <v>73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0.6803604153940135</v>
      </c>
      <c r="E45" s="35">
        <f t="shared" si="10"/>
        <v>0.6750670255619321</v>
      </c>
      <c r="F45" s="35">
        <f t="shared" si="10"/>
        <v>0.5424951393198082</v>
      </c>
      <c r="G45" s="35">
        <f t="shared" si="10"/>
        <v>1.0536561305044285</v>
      </c>
      <c r="H45" s="35">
        <f t="shared" si="10"/>
        <v>0.8276071461242535</v>
      </c>
      <c r="I45" s="35">
        <f t="shared" si="10"/>
        <v>0.6521997868002443</v>
      </c>
      <c r="J45" s="35">
        <f t="shared" si="10"/>
        <v>0.601990421128419</v>
      </c>
      <c r="K45" s="35">
        <f t="shared" si="10"/>
        <v>0.60709295779402</v>
      </c>
      <c r="L45" s="35">
        <f t="shared" si="10"/>
        <v>0.7692258343793847</v>
      </c>
      <c r="M45" s="35">
        <f t="shared" si="7"/>
        <v>0.719346771424278</v>
      </c>
      <c r="N45" s="35">
        <f t="shared" si="7"/>
        <v>0.6289213244579956</v>
      </c>
      <c r="O45" s="35">
        <f t="shared" si="8"/>
        <v>0.47760931701151255</v>
      </c>
      <c r="P45" s="35">
        <f t="shared" si="8"/>
        <v>0.5811610260630379</v>
      </c>
      <c r="Q45" s="35">
        <f t="shared" si="9"/>
        <v>0.6354305931871673</v>
      </c>
      <c r="R45" s="35">
        <f t="shared" si="9"/>
        <v>0.5590485217778749</v>
      </c>
    </row>
    <row r="46" spans="1:18" ht="18" customHeight="1">
      <c r="A46" s="19" t="s">
        <v>81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2.5417223727486692E-05</v>
      </c>
      <c r="R46" s="35">
        <f t="shared" si="9"/>
        <v>2.7952426088893748E-05</v>
      </c>
    </row>
    <row r="47" spans="1:18" ht="18" customHeight="1">
      <c r="A47" s="19" t="s">
        <v>74</v>
      </c>
      <c r="B47" s="35" t="e">
        <f t="shared" si="10"/>
        <v>#DIV/0!</v>
      </c>
      <c r="C47" s="35" t="e">
        <f t="shared" si="10"/>
        <v>#DIV/0!</v>
      </c>
      <c r="D47" s="35">
        <f t="shared" si="10"/>
        <v>38.37666994236541</v>
      </c>
      <c r="E47" s="35">
        <f t="shared" si="10"/>
        <v>31.07600418057742</v>
      </c>
      <c r="F47" s="35">
        <f t="shared" si="10"/>
        <v>39.81507263296756</v>
      </c>
      <c r="G47" s="35">
        <f t="shared" si="10"/>
        <v>30.8360829037379</v>
      </c>
      <c r="H47" s="35">
        <f t="shared" si="10"/>
        <v>22.050233501219886</v>
      </c>
      <c r="I47" s="35">
        <f t="shared" si="10"/>
        <v>30.89699139956325</v>
      </c>
      <c r="J47" s="35">
        <f t="shared" si="10"/>
        <v>41.98692958397646</v>
      </c>
      <c r="K47" s="35">
        <f t="shared" si="10"/>
        <v>39.255455217250315</v>
      </c>
      <c r="L47" s="35">
        <f t="shared" si="10"/>
        <v>17.668121515686494</v>
      </c>
      <c r="M47" s="35">
        <f t="shared" si="7"/>
        <v>29.233647145267483</v>
      </c>
      <c r="N47" s="35">
        <f t="shared" si="7"/>
        <v>34.446121567976334</v>
      </c>
      <c r="O47" s="35">
        <f t="shared" si="8"/>
        <v>37.44428388811238</v>
      </c>
      <c r="P47" s="35">
        <f t="shared" si="8"/>
        <v>20.31596562664995</v>
      </c>
      <c r="Q47" s="35">
        <f t="shared" si="9"/>
        <v>25.556128855157407</v>
      </c>
      <c r="R47" s="35">
        <f t="shared" si="9"/>
        <v>17.294753022146427</v>
      </c>
    </row>
    <row r="48" spans="1:18" ht="18" customHeight="1">
      <c r="A48" s="19" t="s">
        <v>75</v>
      </c>
      <c r="B48" s="35" t="e">
        <f t="shared" si="10"/>
        <v>#DIV/0!</v>
      </c>
      <c r="C48" s="35" t="e">
        <f t="shared" si="10"/>
        <v>#DIV/0!</v>
      </c>
      <c r="D48" s="35">
        <f t="shared" si="10"/>
        <v>18.857367666197444</v>
      </c>
      <c r="E48" s="35">
        <f t="shared" si="10"/>
        <v>5.551159949854455</v>
      </c>
      <c r="F48" s="35">
        <f t="shared" si="10"/>
        <v>22.950412066999384</v>
      </c>
      <c r="G48" s="35">
        <f t="shared" si="10"/>
        <v>20.352168489204843</v>
      </c>
      <c r="H48" s="35">
        <f t="shared" si="10"/>
        <v>4.467917886524604</v>
      </c>
      <c r="I48" s="35">
        <f t="shared" si="10"/>
        <v>14.010587541268643</v>
      </c>
      <c r="J48" s="35">
        <f t="shared" si="10"/>
        <v>19.064073452463223</v>
      </c>
      <c r="K48" s="35">
        <f t="shared" si="10"/>
        <v>12.089901835624397</v>
      </c>
      <c r="L48" s="35">
        <f t="shared" si="10"/>
        <v>1.6948324092745783</v>
      </c>
      <c r="M48" s="35">
        <f t="shared" si="7"/>
        <v>9.561969810290144</v>
      </c>
      <c r="N48" s="35">
        <f t="shared" si="7"/>
        <v>10.061986485738581</v>
      </c>
      <c r="O48" s="35">
        <f t="shared" si="8"/>
        <v>13.43775305831156</v>
      </c>
      <c r="P48" s="35">
        <f t="shared" si="8"/>
        <v>0.32097523469461586</v>
      </c>
      <c r="Q48" s="35">
        <f t="shared" si="9"/>
        <v>4.954960679554894</v>
      </c>
      <c r="R48" s="35">
        <f t="shared" si="9"/>
        <v>6.804598844949849</v>
      </c>
    </row>
    <row r="49" spans="1:18" ht="18" customHeight="1">
      <c r="A49" s="19" t="s">
        <v>76</v>
      </c>
      <c r="B49" s="35" t="e">
        <f t="shared" si="10"/>
        <v>#DIV/0!</v>
      </c>
      <c r="C49" s="35" t="e">
        <f t="shared" si="10"/>
        <v>#DIV/0!</v>
      </c>
      <c r="D49" s="35">
        <f t="shared" si="10"/>
        <v>16.884013704815278</v>
      </c>
      <c r="E49" s="35">
        <f t="shared" si="10"/>
        <v>22.819397184258147</v>
      </c>
      <c r="F49" s="35">
        <f t="shared" si="10"/>
        <v>14.787745151872594</v>
      </c>
      <c r="G49" s="35">
        <f t="shared" si="10"/>
        <v>8.313030808756803</v>
      </c>
      <c r="H49" s="35">
        <f t="shared" si="10"/>
        <v>15.416228261008557</v>
      </c>
      <c r="I49" s="35">
        <f t="shared" si="10"/>
        <v>15.009573290003415</v>
      </c>
      <c r="J49" s="35">
        <f t="shared" si="10"/>
        <v>19.482962467101224</v>
      </c>
      <c r="K49" s="35">
        <f t="shared" si="10"/>
        <v>24.159864597535705</v>
      </c>
      <c r="L49" s="35">
        <f t="shared" si="10"/>
        <v>10.88204053190836</v>
      </c>
      <c r="M49" s="35">
        <f t="shared" si="7"/>
        <v>15.823057835137606</v>
      </c>
      <c r="N49" s="35">
        <f t="shared" si="7"/>
        <v>21.941656226572682</v>
      </c>
      <c r="O49" s="35">
        <f t="shared" si="8"/>
        <v>22.652842742595087</v>
      </c>
      <c r="P49" s="35">
        <f t="shared" si="8"/>
        <v>18.918273358968346</v>
      </c>
      <c r="Q49" s="35">
        <f t="shared" si="9"/>
        <v>20.20478657157236</v>
      </c>
      <c r="R49" s="35">
        <f t="shared" si="9"/>
        <v>10.220636884847464</v>
      </c>
    </row>
    <row r="50" spans="1:18" ht="18" customHeight="1">
      <c r="A50" s="19" t="s">
        <v>77</v>
      </c>
      <c r="B50" s="35" t="e">
        <f t="shared" si="10"/>
        <v>#DIV/0!</v>
      </c>
      <c r="C50" s="35" t="e">
        <f t="shared" si="10"/>
        <v>#DIV/0!</v>
      </c>
      <c r="D50" s="35">
        <f t="shared" si="10"/>
        <v>0.058198985418713975</v>
      </c>
      <c r="E50" s="35">
        <f t="shared" si="10"/>
        <v>0</v>
      </c>
      <c r="F50" s="35">
        <f t="shared" si="10"/>
        <v>0.13742279365664117</v>
      </c>
      <c r="G50" s="35">
        <f t="shared" si="10"/>
        <v>0</v>
      </c>
      <c r="H50" s="35">
        <f t="shared" si="10"/>
        <v>0.03632933393707353</v>
      </c>
      <c r="I50" s="35">
        <f t="shared" si="10"/>
        <v>0</v>
      </c>
      <c r="J50" s="35">
        <f t="shared" si="10"/>
        <v>0</v>
      </c>
      <c r="K50" s="35">
        <f t="shared" si="10"/>
        <v>0.2818714761544832</v>
      </c>
      <c r="L50" s="35">
        <f t="shared" si="10"/>
        <v>0</v>
      </c>
      <c r="M50" s="35">
        <f t="shared" si="7"/>
        <v>0</v>
      </c>
      <c r="N50" s="35">
        <f t="shared" si="7"/>
        <v>0.019521717911176184</v>
      </c>
      <c r="O50" s="35">
        <f t="shared" si="8"/>
        <v>0.5438298488151587</v>
      </c>
      <c r="P50" s="35">
        <f t="shared" si="8"/>
        <v>0</v>
      </c>
      <c r="Q50" s="35">
        <f t="shared" si="9"/>
        <v>2.5417223727486692E-05</v>
      </c>
      <c r="R50" s="35">
        <f t="shared" si="9"/>
        <v>2.7952426088893748E-05</v>
      </c>
    </row>
    <row r="51" spans="1:18" ht="18" customHeight="1">
      <c r="A51" s="19" t="s">
        <v>78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2.5417223727486692E-05</v>
      </c>
      <c r="R51" s="35">
        <f t="shared" si="9"/>
        <v>2.7952426088893748E-05</v>
      </c>
    </row>
    <row r="52" spans="1:18" ht="18" customHeight="1">
      <c r="A52" s="19" t="s">
        <v>60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</v>
      </c>
      <c r="E52" s="26">
        <f t="shared" si="11"/>
        <v>100</v>
      </c>
      <c r="F52" s="26">
        <f t="shared" si="11"/>
        <v>100</v>
      </c>
      <c r="G52" s="26">
        <f t="shared" si="11"/>
        <v>100.00000000000001</v>
      </c>
      <c r="H52" s="26">
        <f t="shared" si="11"/>
        <v>100.00000000000001</v>
      </c>
      <c r="I52" s="26">
        <f t="shared" si="11"/>
        <v>99.99999999999996</v>
      </c>
      <c r="J52" s="27">
        <f t="shared" si="11"/>
        <v>100</v>
      </c>
      <c r="K52" s="36">
        <f t="shared" si="11"/>
        <v>99.99999999999999</v>
      </c>
      <c r="L52" s="37">
        <f t="shared" si="11"/>
        <v>99.99999999999997</v>
      </c>
      <c r="M52" s="37">
        <f aca="true" t="shared" si="12" ref="M52:R52">SUM(M33:M51)-M34-M37-M38-M42-M48-M49</f>
        <v>100.00000000000003</v>
      </c>
      <c r="N52" s="37">
        <f t="shared" si="12"/>
        <v>100</v>
      </c>
      <c r="O52" s="37">
        <f t="shared" si="12"/>
        <v>100</v>
      </c>
      <c r="P52" s="37">
        <f t="shared" si="12"/>
        <v>99.99999999999999</v>
      </c>
      <c r="Q52" s="37">
        <f t="shared" si="12"/>
        <v>100</v>
      </c>
      <c r="R52" s="37">
        <f t="shared" si="12"/>
        <v>100.00000000000001</v>
      </c>
    </row>
    <row r="53" spans="1:18" ht="18" customHeight="1">
      <c r="A53" s="19" t="s">
        <v>79</v>
      </c>
      <c r="B53" s="35" t="e">
        <f aca="true" t="shared" si="13" ref="B53:G53">SUM(B33:B36)-B34</f>
        <v>#DIV/0!</v>
      </c>
      <c r="C53" s="26" t="e">
        <f t="shared" si="13"/>
        <v>#DIV/0!</v>
      </c>
      <c r="D53" s="26">
        <f t="shared" si="13"/>
        <v>29.98947571113649</v>
      </c>
      <c r="E53" s="26">
        <f t="shared" si="13"/>
        <v>31.823576425178626</v>
      </c>
      <c r="F53" s="26">
        <f t="shared" si="13"/>
        <v>28.81257630683894</v>
      </c>
      <c r="G53" s="26">
        <f t="shared" si="13"/>
        <v>34.08372860902067</v>
      </c>
      <c r="H53" s="26">
        <f aca="true" t="shared" si="14" ref="H53:M53">SUM(H33:H36)-H34</f>
        <v>39.14728364455353</v>
      </c>
      <c r="I53" s="26">
        <f t="shared" si="14"/>
        <v>32.43487575422001</v>
      </c>
      <c r="J53" s="27">
        <f t="shared" si="14"/>
        <v>31.36439924967914</v>
      </c>
      <c r="K53" s="36">
        <f t="shared" si="14"/>
        <v>32.04141637342726</v>
      </c>
      <c r="L53" s="37">
        <f t="shared" si="14"/>
        <v>43.74777946374756</v>
      </c>
      <c r="M53" s="37">
        <f t="shared" si="14"/>
        <v>35.16765807773859</v>
      </c>
      <c r="N53" s="37">
        <f>SUM(N33:N36)-N34</f>
        <v>32.37090760894175</v>
      </c>
      <c r="O53" s="37">
        <f>SUM(O33:O36)-O34</f>
        <v>31.48087783637248</v>
      </c>
      <c r="P53" s="37">
        <f>SUM(P33:P36)-P34</f>
        <v>41.57094218116126</v>
      </c>
      <c r="Q53" s="37">
        <f>SUM(Q33:Q36)-Q34</f>
        <v>36.80774920317003</v>
      </c>
      <c r="R53" s="37">
        <f>SUM(R33:R36)-R34</f>
        <v>44.36760011930096</v>
      </c>
    </row>
    <row r="54" spans="1:18" ht="18" customHeight="1">
      <c r="A54" s="19" t="s">
        <v>80</v>
      </c>
      <c r="B54" s="35" t="e">
        <f aca="true" t="shared" si="15" ref="B54:L54">+B47+B50+B51</f>
        <v>#DIV/0!</v>
      </c>
      <c r="C54" s="26" t="e">
        <f t="shared" si="15"/>
        <v>#DIV/0!</v>
      </c>
      <c r="D54" s="26">
        <f t="shared" si="15"/>
        <v>38.43486892778412</v>
      </c>
      <c r="E54" s="26">
        <f t="shared" si="15"/>
        <v>31.07600418057742</v>
      </c>
      <c r="F54" s="26">
        <f t="shared" si="15"/>
        <v>39.9524954266242</v>
      </c>
      <c r="G54" s="26">
        <f t="shared" si="15"/>
        <v>30.8360829037379</v>
      </c>
      <c r="H54" s="26">
        <f t="shared" si="15"/>
        <v>22.086562835156958</v>
      </c>
      <c r="I54" s="26">
        <f t="shared" si="15"/>
        <v>30.89699139956325</v>
      </c>
      <c r="J54" s="27">
        <f t="shared" si="15"/>
        <v>41.98692958397646</v>
      </c>
      <c r="K54" s="36">
        <f t="shared" si="15"/>
        <v>39.5373266934048</v>
      </c>
      <c r="L54" s="37">
        <f t="shared" si="15"/>
        <v>17.668121515686494</v>
      </c>
      <c r="M54" s="37">
        <f aca="true" t="shared" si="16" ref="M54:R54">+M47+M50+M51</f>
        <v>29.233647145267483</v>
      </c>
      <c r="N54" s="37">
        <f t="shared" si="16"/>
        <v>34.46564328588751</v>
      </c>
      <c r="O54" s="37">
        <f t="shared" si="16"/>
        <v>37.98811373692754</v>
      </c>
      <c r="P54" s="37">
        <f t="shared" si="16"/>
        <v>20.31596562664995</v>
      </c>
      <c r="Q54" s="37">
        <f t="shared" si="16"/>
        <v>25.556179689604864</v>
      </c>
      <c r="R54" s="37">
        <f t="shared" si="16"/>
        <v>17.294808926998602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1"/>
  <sheetViews>
    <sheetView view="pageBreakPreview" zoomScaleSheetLayoutView="10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6" sqref="S16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7" ht="15" customHeight="1">
      <c r="A1" s="38" t="s">
        <v>102</v>
      </c>
      <c r="L1" s="39" t="str">
        <f>'財政指標'!$M$1</f>
        <v>上河内町</v>
      </c>
      <c r="Q1" s="39" t="str">
        <f>'財政指標'!$M$1</f>
        <v>上河内町</v>
      </c>
    </row>
    <row r="2" spans="13:18" ht="15" customHeight="1">
      <c r="M2" s="22" t="s">
        <v>171</v>
      </c>
      <c r="R2" s="22" t="s">
        <v>171</v>
      </c>
    </row>
    <row r="3" spans="1:18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185</v>
      </c>
      <c r="P3" s="2" t="s">
        <v>186</v>
      </c>
      <c r="Q3" s="2" t="s">
        <v>189</v>
      </c>
      <c r="R3" s="2" t="s">
        <v>200</v>
      </c>
    </row>
    <row r="4" spans="1:18" ht="18" customHeight="1">
      <c r="A4" s="24" t="s">
        <v>94</v>
      </c>
      <c r="B4" s="19"/>
      <c r="C4" s="21"/>
      <c r="D4" s="21">
        <v>81798</v>
      </c>
      <c r="E4" s="21">
        <v>82273</v>
      </c>
      <c r="F4" s="21">
        <v>81886</v>
      </c>
      <c r="G4" s="21">
        <v>81745</v>
      </c>
      <c r="H4" s="21">
        <v>85754</v>
      </c>
      <c r="I4" s="21">
        <v>87741</v>
      </c>
      <c r="J4" s="23">
        <v>89026</v>
      </c>
      <c r="K4" s="16">
        <v>92311</v>
      </c>
      <c r="L4" s="68">
        <v>90190</v>
      </c>
      <c r="M4" s="68">
        <v>85424</v>
      </c>
      <c r="N4" s="68">
        <v>82868</v>
      </c>
      <c r="O4" s="68">
        <v>81186</v>
      </c>
      <c r="P4" s="68">
        <v>76919</v>
      </c>
      <c r="Q4" s="68">
        <v>76956</v>
      </c>
      <c r="R4" s="68">
        <v>76640</v>
      </c>
    </row>
    <row r="5" spans="1:18" ht="18" customHeight="1">
      <c r="A5" s="24" t="s">
        <v>93</v>
      </c>
      <c r="B5" s="19"/>
      <c r="C5" s="21"/>
      <c r="D5" s="21">
        <v>423920</v>
      </c>
      <c r="E5" s="21">
        <v>502894</v>
      </c>
      <c r="F5" s="21">
        <v>540641</v>
      </c>
      <c r="G5" s="21">
        <v>622857</v>
      </c>
      <c r="H5" s="21">
        <v>583310</v>
      </c>
      <c r="I5" s="21">
        <v>592769</v>
      </c>
      <c r="J5" s="23">
        <v>520107</v>
      </c>
      <c r="K5" s="16">
        <v>693838</v>
      </c>
      <c r="L5" s="68">
        <v>583445</v>
      </c>
      <c r="M5" s="68">
        <v>620688</v>
      </c>
      <c r="N5" s="68">
        <v>863598</v>
      </c>
      <c r="O5" s="68">
        <v>519736</v>
      </c>
      <c r="P5" s="68">
        <v>530727</v>
      </c>
      <c r="Q5" s="68">
        <v>605308</v>
      </c>
      <c r="R5" s="68">
        <v>525908</v>
      </c>
    </row>
    <row r="6" spans="1:18" ht="18" customHeight="1">
      <c r="A6" s="24" t="s">
        <v>95</v>
      </c>
      <c r="B6" s="19"/>
      <c r="C6" s="21"/>
      <c r="D6" s="21">
        <v>251738</v>
      </c>
      <c r="E6" s="21">
        <v>342178</v>
      </c>
      <c r="F6" s="21">
        <v>426630</v>
      </c>
      <c r="G6" s="21">
        <v>342677</v>
      </c>
      <c r="H6" s="21">
        <v>368408</v>
      </c>
      <c r="I6" s="21">
        <v>405585</v>
      </c>
      <c r="J6" s="23">
        <v>385862</v>
      </c>
      <c r="K6" s="25">
        <v>495373</v>
      </c>
      <c r="L6" s="68">
        <v>599322</v>
      </c>
      <c r="M6" s="68">
        <v>532946</v>
      </c>
      <c r="N6" s="68">
        <v>475427</v>
      </c>
      <c r="O6" s="68">
        <v>488128</v>
      </c>
      <c r="P6" s="68">
        <v>628881</v>
      </c>
      <c r="Q6" s="68">
        <v>1072078</v>
      </c>
      <c r="R6" s="68">
        <v>655755</v>
      </c>
    </row>
    <row r="7" spans="1:18" ht="18" customHeight="1">
      <c r="A7" s="24" t="s">
        <v>104</v>
      </c>
      <c r="B7" s="19"/>
      <c r="C7" s="21"/>
      <c r="D7" s="21">
        <v>195579</v>
      </c>
      <c r="E7" s="21">
        <v>235749</v>
      </c>
      <c r="F7" s="21">
        <v>288459</v>
      </c>
      <c r="G7" s="21">
        <v>302175</v>
      </c>
      <c r="H7" s="21">
        <v>302390</v>
      </c>
      <c r="I7" s="21">
        <v>326096</v>
      </c>
      <c r="J7" s="23">
        <v>323865</v>
      </c>
      <c r="K7" s="16">
        <v>358312</v>
      </c>
      <c r="L7" s="68">
        <v>323050</v>
      </c>
      <c r="M7" s="68">
        <v>343572</v>
      </c>
      <c r="N7" s="68">
        <v>419191</v>
      </c>
      <c r="O7" s="68">
        <v>696920</v>
      </c>
      <c r="P7" s="68">
        <v>402989</v>
      </c>
      <c r="Q7" s="68">
        <v>337665</v>
      </c>
      <c r="R7" s="68">
        <v>330411</v>
      </c>
    </row>
    <row r="8" spans="1:18" ht="18" customHeight="1">
      <c r="A8" s="24" t="s">
        <v>105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3</v>
      </c>
      <c r="J8" s="23">
        <v>3</v>
      </c>
      <c r="K8" s="16">
        <v>5</v>
      </c>
      <c r="L8" s="68">
        <v>3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</row>
    <row r="9" spans="1:18" ht="18" customHeight="1">
      <c r="A9" s="24" t="s">
        <v>106</v>
      </c>
      <c r="B9" s="19"/>
      <c r="C9" s="21"/>
      <c r="D9" s="21">
        <v>380842</v>
      </c>
      <c r="E9" s="21">
        <v>346788</v>
      </c>
      <c r="F9" s="21">
        <v>258010</v>
      </c>
      <c r="G9" s="21">
        <v>263024</v>
      </c>
      <c r="H9" s="21">
        <v>326965</v>
      </c>
      <c r="I9" s="21">
        <v>522403</v>
      </c>
      <c r="J9" s="23">
        <v>473421</v>
      </c>
      <c r="K9" s="16">
        <v>369773</v>
      </c>
      <c r="L9" s="68">
        <v>332690</v>
      </c>
      <c r="M9" s="68">
        <v>351325</v>
      </c>
      <c r="N9" s="68">
        <v>506329</v>
      </c>
      <c r="O9" s="68">
        <v>587555</v>
      </c>
      <c r="P9" s="68">
        <v>392017</v>
      </c>
      <c r="Q9" s="68">
        <v>204684</v>
      </c>
      <c r="R9" s="68">
        <v>168833</v>
      </c>
    </row>
    <row r="10" spans="1:18" ht="18" customHeight="1">
      <c r="A10" s="24" t="s">
        <v>107</v>
      </c>
      <c r="B10" s="19"/>
      <c r="C10" s="21"/>
      <c r="D10" s="21">
        <v>30419</v>
      </c>
      <c r="E10" s="21">
        <v>33556</v>
      </c>
      <c r="F10" s="21">
        <v>31587</v>
      </c>
      <c r="G10" s="21">
        <v>28446</v>
      </c>
      <c r="H10" s="21">
        <v>38348</v>
      </c>
      <c r="I10" s="21">
        <v>36927</v>
      </c>
      <c r="J10" s="23">
        <v>61968</v>
      </c>
      <c r="K10" s="16">
        <v>63749</v>
      </c>
      <c r="L10" s="68">
        <v>37313</v>
      </c>
      <c r="M10" s="68">
        <v>37108</v>
      </c>
      <c r="N10" s="68">
        <v>36884</v>
      </c>
      <c r="O10" s="68">
        <v>499762</v>
      </c>
      <c r="P10" s="68">
        <v>198505</v>
      </c>
      <c r="Q10" s="68">
        <v>174239</v>
      </c>
      <c r="R10" s="68">
        <v>170678</v>
      </c>
    </row>
    <row r="11" spans="1:18" ht="18" customHeight="1">
      <c r="A11" s="24" t="s">
        <v>108</v>
      </c>
      <c r="B11" s="19"/>
      <c r="C11" s="21"/>
      <c r="D11" s="21">
        <v>394778</v>
      </c>
      <c r="E11" s="21">
        <v>522294</v>
      </c>
      <c r="F11" s="21">
        <v>421771</v>
      </c>
      <c r="G11" s="21">
        <v>374452</v>
      </c>
      <c r="H11" s="21">
        <v>316145</v>
      </c>
      <c r="I11" s="21">
        <v>405083</v>
      </c>
      <c r="J11" s="23">
        <v>338584</v>
      </c>
      <c r="K11" s="23">
        <v>494705</v>
      </c>
      <c r="L11" s="68">
        <v>246216</v>
      </c>
      <c r="M11" s="68">
        <v>309401</v>
      </c>
      <c r="N11" s="68">
        <v>295623</v>
      </c>
      <c r="O11" s="68">
        <v>336814</v>
      </c>
      <c r="P11" s="68">
        <v>281659</v>
      </c>
      <c r="Q11" s="68">
        <v>458840</v>
      </c>
      <c r="R11" s="68">
        <v>287821</v>
      </c>
    </row>
    <row r="12" spans="1:18" ht="18" customHeight="1">
      <c r="A12" s="24" t="s">
        <v>109</v>
      </c>
      <c r="B12" s="19"/>
      <c r="C12" s="21"/>
      <c r="D12" s="21">
        <v>228471</v>
      </c>
      <c r="E12" s="21">
        <v>190341</v>
      </c>
      <c r="F12" s="21">
        <v>193461</v>
      </c>
      <c r="G12" s="21">
        <v>197571</v>
      </c>
      <c r="H12" s="21">
        <v>211145</v>
      </c>
      <c r="I12" s="21">
        <v>207456</v>
      </c>
      <c r="J12" s="23">
        <v>234598</v>
      </c>
      <c r="K12" s="23">
        <v>221386</v>
      </c>
      <c r="L12" s="68">
        <v>238032</v>
      </c>
      <c r="M12" s="68">
        <v>331706</v>
      </c>
      <c r="N12" s="68">
        <v>234271</v>
      </c>
      <c r="O12" s="68">
        <v>225220</v>
      </c>
      <c r="P12" s="68">
        <v>223752</v>
      </c>
      <c r="Q12" s="68">
        <v>258585</v>
      </c>
      <c r="R12" s="68">
        <v>206874</v>
      </c>
    </row>
    <row r="13" spans="1:18" ht="18" customHeight="1">
      <c r="A13" s="24" t="s">
        <v>110</v>
      </c>
      <c r="B13" s="19"/>
      <c r="C13" s="21"/>
      <c r="D13" s="21">
        <v>885145</v>
      </c>
      <c r="E13" s="21">
        <v>589900</v>
      </c>
      <c r="F13" s="21">
        <v>1322221</v>
      </c>
      <c r="G13" s="21">
        <v>957454</v>
      </c>
      <c r="H13" s="21">
        <v>614931</v>
      </c>
      <c r="I13" s="21">
        <v>1064486</v>
      </c>
      <c r="J13" s="23">
        <v>1488308</v>
      </c>
      <c r="K13" s="23">
        <v>1083212</v>
      </c>
      <c r="L13" s="68">
        <v>488496</v>
      </c>
      <c r="M13" s="68">
        <v>635832</v>
      </c>
      <c r="N13" s="68">
        <v>793893</v>
      </c>
      <c r="O13" s="68">
        <v>446201</v>
      </c>
      <c r="P13" s="68">
        <v>411393</v>
      </c>
      <c r="Q13" s="68">
        <v>415992</v>
      </c>
      <c r="R13" s="68">
        <v>727094</v>
      </c>
    </row>
    <row r="14" spans="1:18" ht="18" customHeight="1">
      <c r="A14" s="24" t="s">
        <v>111</v>
      </c>
      <c r="B14" s="19"/>
      <c r="C14" s="21"/>
      <c r="D14" s="21">
        <v>1753</v>
      </c>
      <c r="E14" s="21">
        <v>0</v>
      </c>
      <c r="F14" s="21">
        <v>5118</v>
      </c>
      <c r="G14" s="21">
        <v>0</v>
      </c>
      <c r="H14" s="21">
        <v>1108</v>
      </c>
      <c r="I14" s="21">
        <v>0</v>
      </c>
      <c r="J14" s="23">
        <v>0</v>
      </c>
      <c r="K14" s="23">
        <v>11691</v>
      </c>
      <c r="L14" s="68">
        <v>0</v>
      </c>
      <c r="M14" s="68">
        <v>0</v>
      </c>
      <c r="N14" s="68">
        <v>776</v>
      </c>
      <c r="O14" s="68">
        <v>22773</v>
      </c>
      <c r="P14" s="68">
        <v>0</v>
      </c>
      <c r="Q14" s="68">
        <v>0</v>
      </c>
      <c r="R14" s="68">
        <v>0</v>
      </c>
    </row>
    <row r="15" spans="1:18" ht="18" customHeight="1">
      <c r="A15" s="24" t="s">
        <v>112</v>
      </c>
      <c r="B15" s="19"/>
      <c r="C15" s="21"/>
      <c r="D15" s="21">
        <v>137637</v>
      </c>
      <c r="E15" s="21">
        <v>146915</v>
      </c>
      <c r="F15" s="21">
        <v>154489</v>
      </c>
      <c r="G15" s="21">
        <v>170727</v>
      </c>
      <c r="H15" s="21">
        <v>201373</v>
      </c>
      <c r="I15" s="21">
        <v>216371</v>
      </c>
      <c r="J15" s="23">
        <v>237148</v>
      </c>
      <c r="K15" s="16">
        <v>263280</v>
      </c>
      <c r="L15" s="68">
        <v>334664</v>
      </c>
      <c r="M15" s="68">
        <v>252396</v>
      </c>
      <c r="N15" s="68">
        <v>266200</v>
      </c>
      <c r="O15" s="68">
        <v>283228</v>
      </c>
      <c r="P15" s="68">
        <v>294545</v>
      </c>
      <c r="Q15" s="68">
        <v>329990</v>
      </c>
      <c r="R15" s="68">
        <v>427490</v>
      </c>
    </row>
    <row r="16" spans="1:18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18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</row>
    <row r="18" spans="1:18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18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3012080</v>
      </c>
      <c r="E19" s="21">
        <f t="shared" si="0"/>
        <v>2992888</v>
      </c>
      <c r="F19" s="21">
        <f t="shared" si="0"/>
        <v>3724273</v>
      </c>
      <c r="G19" s="21">
        <f t="shared" si="0"/>
        <v>3341128</v>
      </c>
      <c r="H19" s="21">
        <f aca="true" t="shared" si="1" ref="H19:R19">SUM(H4:H18)</f>
        <v>3049877</v>
      </c>
      <c r="I19" s="21">
        <f t="shared" si="1"/>
        <v>3864920</v>
      </c>
      <c r="J19" s="21">
        <f t="shared" si="1"/>
        <v>4152890</v>
      </c>
      <c r="K19" s="21">
        <f t="shared" si="1"/>
        <v>4147635</v>
      </c>
      <c r="L19" s="69">
        <f t="shared" si="1"/>
        <v>3273421</v>
      </c>
      <c r="M19" s="69">
        <f t="shared" si="1"/>
        <v>3500398</v>
      </c>
      <c r="N19" s="69">
        <f t="shared" si="1"/>
        <v>3975060</v>
      </c>
      <c r="O19" s="69">
        <f t="shared" si="1"/>
        <v>4187523</v>
      </c>
      <c r="P19" s="69">
        <f t="shared" si="1"/>
        <v>3441387</v>
      </c>
      <c r="Q19" s="69">
        <f t="shared" si="1"/>
        <v>3934337</v>
      </c>
      <c r="R19" s="69">
        <f t="shared" si="1"/>
        <v>3577504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8" ht="18" customHeight="1">
      <c r="A30" s="38" t="s">
        <v>103</v>
      </c>
      <c r="L30" s="39"/>
      <c r="M30" s="39" t="str">
        <f>'財政指標'!$M$1</f>
        <v>上河内町</v>
      </c>
      <c r="N30" s="39"/>
      <c r="O30" s="39"/>
      <c r="P30" s="39"/>
      <c r="Q30" s="39"/>
      <c r="R30" s="39" t="str">
        <f>'財政指標'!$M$1</f>
        <v>上河内町</v>
      </c>
    </row>
    <row r="31" ht="18" customHeight="1"/>
    <row r="32" spans="1:18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200</v>
      </c>
    </row>
    <row r="33" spans="1:18" s="41" customFormat="1" ht="18" customHeight="1">
      <c r="A33" s="24" t="s">
        <v>94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2.7156649225784175</v>
      </c>
      <c r="E33" s="40">
        <f t="shared" si="2"/>
        <v>2.7489501778883807</v>
      </c>
      <c r="F33" s="40">
        <f t="shared" si="2"/>
        <v>2.198710996750238</v>
      </c>
      <c r="G33" s="40">
        <f t="shared" si="2"/>
        <v>2.4466288032065817</v>
      </c>
      <c r="H33" s="40">
        <f t="shared" si="2"/>
        <v>2.811719948050364</v>
      </c>
      <c r="I33" s="40">
        <f t="shared" si="2"/>
        <v>2.2701892924045</v>
      </c>
      <c r="J33" s="40">
        <f t="shared" si="2"/>
        <v>2.143711969255145</v>
      </c>
      <c r="K33" s="40">
        <f t="shared" si="2"/>
        <v>2.225629786613335</v>
      </c>
      <c r="L33" s="40">
        <f t="shared" si="2"/>
        <v>2.75522152512616</v>
      </c>
      <c r="M33" s="40">
        <f aca="true" t="shared" si="3" ref="M33:N47">M4/M$19*100</f>
        <v>2.4404082050098306</v>
      </c>
      <c r="N33" s="40">
        <f t="shared" si="3"/>
        <v>2.0846980926074075</v>
      </c>
      <c r="O33" s="40">
        <f aca="true" t="shared" si="4" ref="O33:P47">O4/O$19*100</f>
        <v>1.938759500544833</v>
      </c>
      <c r="P33" s="40">
        <f t="shared" si="4"/>
        <v>2.2351162481871407</v>
      </c>
      <c r="Q33" s="40">
        <f aca="true" t="shared" si="5" ref="Q33:R47">Q4/Q$19*100</f>
        <v>1.956009360662292</v>
      </c>
      <c r="R33" s="40">
        <f t="shared" si="5"/>
        <v>2.1422757319069388</v>
      </c>
    </row>
    <row r="34" spans="1:18" s="41" customFormat="1" ht="18" customHeight="1">
      <c r="A34" s="24" t="s">
        <v>93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14.073995378608803</v>
      </c>
      <c r="E34" s="40">
        <f t="shared" si="6"/>
        <v>16.80296756844894</v>
      </c>
      <c r="F34" s="40">
        <f t="shared" si="6"/>
        <v>14.516685538358761</v>
      </c>
      <c r="G34" s="40">
        <f t="shared" si="6"/>
        <v>18.64211727296889</v>
      </c>
      <c r="H34" s="40">
        <f t="shared" si="6"/>
        <v>19.12568933107794</v>
      </c>
      <c r="I34" s="40">
        <f t="shared" si="6"/>
        <v>15.337160924417581</v>
      </c>
      <c r="J34" s="40">
        <f t="shared" si="6"/>
        <v>12.523977278473545</v>
      </c>
      <c r="K34" s="40">
        <f t="shared" si="6"/>
        <v>16.728521193402987</v>
      </c>
      <c r="L34" s="40">
        <f t="shared" si="6"/>
        <v>17.823707980122325</v>
      </c>
      <c r="M34" s="40">
        <f t="shared" si="3"/>
        <v>17.731926483788417</v>
      </c>
      <c r="N34" s="40">
        <f t="shared" si="3"/>
        <v>21.725407918371044</v>
      </c>
      <c r="O34" s="40">
        <f t="shared" si="4"/>
        <v>12.411537799314774</v>
      </c>
      <c r="P34" s="40">
        <f t="shared" si="4"/>
        <v>15.421892393967898</v>
      </c>
      <c r="Q34" s="40">
        <f t="shared" si="5"/>
        <v>15.385260591555832</v>
      </c>
      <c r="R34" s="40">
        <f t="shared" si="5"/>
        <v>14.700416826927377</v>
      </c>
    </row>
    <row r="35" spans="1:18" s="41" customFormat="1" ht="18" customHeight="1">
      <c r="A35" s="24" t="s">
        <v>95</v>
      </c>
      <c r="B35" s="40" t="e">
        <f t="shared" si="6"/>
        <v>#DIV/0!</v>
      </c>
      <c r="C35" s="40" t="e">
        <f t="shared" si="6"/>
        <v>#DIV/0!</v>
      </c>
      <c r="D35" s="40">
        <f t="shared" si="6"/>
        <v>8.357613343603091</v>
      </c>
      <c r="E35" s="40">
        <f t="shared" si="6"/>
        <v>11.433037253649319</v>
      </c>
      <c r="F35" s="40">
        <f t="shared" si="6"/>
        <v>11.455390085528101</v>
      </c>
      <c r="G35" s="40">
        <f t="shared" si="6"/>
        <v>10.256326605864846</v>
      </c>
      <c r="H35" s="40">
        <f t="shared" si="6"/>
        <v>12.0794379576619</v>
      </c>
      <c r="I35" s="40">
        <f t="shared" si="6"/>
        <v>10.494007637932997</v>
      </c>
      <c r="J35" s="40">
        <f t="shared" si="6"/>
        <v>9.29140911509816</v>
      </c>
      <c r="K35" s="40">
        <f t="shared" si="6"/>
        <v>11.94350515414206</v>
      </c>
      <c r="L35" s="40">
        <f t="shared" si="6"/>
        <v>18.308735723269326</v>
      </c>
      <c r="M35" s="40">
        <f t="shared" si="3"/>
        <v>15.225297237628407</v>
      </c>
      <c r="N35" s="40">
        <f t="shared" si="3"/>
        <v>11.96024714092366</v>
      </c>
      <c r="O35" s="40">
        <f t="shared" si="4"/>
        <v>11.65672403470978</v>
      </c>
      <c r="P35" s="40">
        <f t="shared" si="4"/>
        <v>18.27405636157747</v>
      </c>
      <c r="Q35" s="40">
        <f t="shared" si="5"/>
        <v>27.249267157338075</v>
      </c>
      <c r="R35" s="40">
        <f t="shared" si="5"/>
        <v>18.329958540926857</v>
      </c>
    </row>
    <row r="36" spans="1:18" s="41" customFormat="1" ht="18" customHeight="1">
      <c r="A36" s="24" t="s">
        <v>104</v>
      </c>
      <c r="B36" s="40" t="e">
        <f t="shared" si="6"/>
        <v>#DIV/0!</v>
      </c>
      <c r="C36" s="40" t="e">
        <f t="shared" si="6"/>
        <v>#DIV/0!</v>
      </c>
      <c r="D36" s="40">
        <f t="shared" si="6"/>
        <v>6.493154232291307</v>
      </c>
      <c r="E36" s="40">
        <f t="shared" si="6"/>
        <v>7.876973678934862</v>
      </c>
      <c r="F36" s="40">
        <f t="shared" si="6"/>
        <v>7.7453774199689445</v>
      </c>
      <c r="G36" s="40">
        <f t="shared" si="6"/>
        <v>9.044101273581855</v>
      </c>
      <c r="H36" s="40">
        <f t="shared" si="6"/>
        <v>9.914826073313776</v>
      </c>
      <c r="I36" s="40">
        <f t="shared" si="6"/>
        <v>8.437328586361426</v>
      </c>
      <c r="J36" s="40">
        <f t="shared" si="6"/>
        <v>7.798545109550218</v>
      </c>
      <c r="K36" s="40">
        <f t="shared" si="6"/>
        <v>8.63894725548415</v>
      </c>
      <c r="L36" s="40">
        <f t="shared" si="6"/>
        <v>9.868880293735515</v>
      </c>
      <c r="M36" s="40">
        <f t="shared" si="3"/>
        <v>9.815226725646626</v>
      </c>
      <c r="N36" s="40">
        <f t="shared" si="3"/>
        <v>10.545526356834865</v>
      </c>
      <c r="O36" s="40">
        <f t="shared" si="4"/>
        <v>16.642774260583167</v>
      </c>
      <c r="P36" s="40">
        <f t="shared" si="4"/>
        <v>11.710075036605879</v>
      </c>
      <c r="Q36" s="40">
        <f t="shared" si="5"/>
        <v>8.582513394251686</v>
      </c>
      <c r="R36" s="40">
        <f t="shared" si="5"/>
        <v>9.235796801345296</v>
      </c>
    </row>
    <row r="37" spans="1:18" s="41" customFormat="1" ht="18" customHeight="1">
      <c r="A37" s="24" t="s">
        <v>105</v>
      </c>
      <c r="B37" s="40" t="e">
        <f t="shared" si="6"/>
        <v>#DIV/0!</v>
      </c>
      <c r="C37" s="40" t="e">
        <f t="shared" si="6"/>
        <v>#DIV/0!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7.762127029796219E-05</v>
      </c>
      <c r="J37" s="40">
        <f t="shared" si="6"/>
        <v>7.223885053541029E-05</v>
      </c>
      <c r="K37" s="40">
        <f t="shared" si="6"/>
        <v>0.00012055062704408657</v>
      </c>
      <c r="L37" s="40">
        <f t="shared" si="6"/>
        <v>9.164723999754385E-05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  <c r="Q37" s="40">
        <f t="shared" si="5"/>
        <v>0</v>
      </c>
      <c r="R37" s="40">
        <f t="shared" si="5"/>
        <v>0</v>
      </c>
    </row>
    <row r="38" spans="1:18" s="41" customFormat="1" ht="18" customHeight="1">
      <c r="A38" s="24" t="s">
        <v>106</v>
      </c>
      <c r="B38" s="40" t="e">
        <f t="shared" si="6"/>
        <v>#DIV/0!</v>
      </c>
      <c r="C38" s="40" t="e">
        <f t="shared" si="6"/>
        <v>#DIV/0!</v>
      </c>
      <c r="D38" s="40">
        <f t="shared" si="6"/>
        <v>12.643820881251495</v>
      </c>
      <c r="E38" s="40">
        <f t="shared" si="6"/>
        <v>11.587069078428595</v>
      </c>
      <c r="F38" s="40">
        <f t="shared" si="6"/>
        <v>6.9277950354337605</v>
      </c>
      <c r="G38" s="40">
        <f t="shared" si="6"/>
        <v>7.872311387052516</v>
      </c>
      <c r="H38" s="40">
        <f t="shared" si="6"/>
        <v>10.720596273226757</v>
      </c>
      <c r="I38" s="40">
        <f t="shared" si="6"/>
        <v>13.516528155822114</v>
      </c>
      <c r="J38" s="40">
        <f t="shared" si="6"/>
        <v>11.39979628644149</v>
      </c>
      <c r="K38" s="40">
        <f t="shared" si="6"/>
        <v>8.915273402794604</v>
      </c>
      <c r="L38" s="40">
        <f t="shared" si="6"/>
        <v>10.163373424927622</v>
      </c>
      <c r="M38" s="40">
        <f t="shared" si="3"/>
        <v>10.036715824886198</v>
      </c>
      <c r="N38" s="40">
        <f t="shared" si="3"/>
        <v>12.737644211659699</v>
      </c>
      <c r="O38" s="40">
        <f t="shared" si="4"/>
        <v>14.03108711283496</v>
      </c>
      <c r="P38" s="40">
        <f t="shared" si="4"/>
        <v>11.391250097707697</v>
      </c>
      <c r="Q38" s="40">
        <f t="shared" si="5"/>
        <v>5.202502988432359</v>
      </c>
      <c r="R38" s="40">
        <f t="shared" si="5"/>
        <v>4.7192959113393025</v>
      </c>
    </row>
    <row r="39" spans="1:18" s="41" customFormat="1" ht="18" customHeight="1">
      <c r="A39" s="24" t="s">
        <v>107</v>
      </c>
      <c r="B39" s="40" t="e">
        <f t="shared" si="6"/>
        <v>#DIV/0!</v>
      </c>
      <c r="C39" s="40" t="e">
        <f t="shared" si="6"/>
        <v>#DIV/0!</v>
      </c>
      <c r="D39" s="40">
        <f t="shared" si="6"/>
        <v>1.0099001354545696</v>
      </c>
      <c r="E39" s="40">
        <f t="shared" si="6"/>
        <v>1.1211913041851216</v>
      </c>
      <c r="F39" s="40">
        <f t="shared" si="6"/>
        <v>0.848138683710888</v>
      </c>
      <c r="G39" s="40">
        <f t="shared" si="6"/>
        <v>0.8513891117011979</v>
      </c>
      <c r="H39" s="40">
        <f t="shared" si="6"/>
        <v>1.2573621821470176</v>
      </c>
      <c r="I39" s="40">
        <f t="shared" si="6"/>
        <v>0.9554402160976164</v>
      </c>
      <c r="J39" s="40">
        <f t="shared" si="6"/>
        <v>1.4921656966594348</v>
      </c>
      <c r="K39" s="40">
        <f t="shared" si="6"/>
        <v>1.536996384686695</v>
      </c>
      <c r="L39" s="40">
        <f t="shared" si="6"/>
        <v>1.1398778220094512</v>
      </c>
      <c r="M39" s="40">
        <f t="shared" si="3"/>
        <v>1.0601080220020695</v>
      </c>
      <c r="N39" s="40">
        <f t="shared" si="3"/>
        <v>0.9278853652523483</v>
      </c>
      <c r="O39" s="40">
        <f t="shared" si="4"/>
        <v>11.934549374415376</v>
      </c>
      <c r="P39" s="40">
        <f t="shared" si="4"/>
        <v>5.7681684739321675</v>
      </c>
      <c r="Q39" s="40">
        <f t="shared" si="5"/>
        <v>4.4286750219922695</v>
      </c>
      <c r="R39" s="40">
        <f t="shared" si="5"/>
        <v>4.770868180720413</v>
      </c>
    </row>
    <row r="40" spans="1:18" s="41" customFormat="1" ht="18" customHeight="1">
      <c r="A40" s="24" t="s">
        <v>108</v>
      </c>
      <c r="B40" s="40" t="e">
        <f t="shared" si="6"/>
        <v>#DIV/0!</v>
      </c>
      <c r="C40" s="40" t="e">
        <f t="shared" si="6"/>
        <v>#DIV/0!</v>
      </c>
      <c r="D40" s="40">
        <f t="shared" si="6"/>
        <v>13.106491195452977</v>
      </c>
      <c r="E40" s="40">
        <f t="shared" si="6"/>
        <v>17.45117090916867</v>
      </c>
      <c r="F40" s="40">
        <f t="shared" si="6"/>
        <v>11.324921669276126</v>
      </c>
      <c r="G40" s="40">
        <f t="shared" si="6"/>
        <v>11.207352726384624</v>
      </c>
      <c r="H40" s="40">
        <f t="shared" si="6"/>
        <v>10.365827867812374</v>
      </c>
      <c r="I40" s="40">
        <f t="shared" si="6"/>
        <v>10.481019012036471</v>
      </c>
      <c r="J40" s="40">
        <f t="shared" si="6"/>
        <v>8.152972989893785</v>
      </c>
      <c r="K40" s="40">
        <f t="shared" si="6"/>
        <v>11.92739959036897</v>
      </c>
      <c r="L40" s="40">
        <f t="shared" si="6"/>
        <v>7.521672281078419</v>
      </c>
      <c r="M40" s="40">
        <f t="shared" si="3"/>
        <v>8.839023448190748</v>
      </c>
      <c r="N40" s="40">
        <f t="shared" si="3"/>
        <v>7.436944348009841</v>
      </c>
      <c r="O40" s="40">
        <f t="shared" si="4"/>
        <v>8.043275224995778</v>
      </c>
      <c r="P40" s="40">
        <f t="shared" si="4"/>
        <v>8.18446167199446</v>
      </c>
      <c r="Q40" s="40">
        <f t="shared" si="5"/>
        <v>11.662447827931365</v>
      </c>
      <c r="R40" s="40">
        <f t="shared" si="5"/>
        <v>8.045301975902753</v>
      </c>
    </row>
    <row r="41" spans="1:18" s="41" customFormat="1" ht="18" customHeight="1">
      <c r="A41" s="24" t="s">
        <v>109</v>
      </c>
      <c r="B41" s="40" t="e">
        <f t="shared" si="6"/>
        <v>#DIV/0!</v>
      </c>
      <c r="C41" s="40" t="e">
        <f t="shared" si="6"/>
        <v>#DIV/0!</v>
      </c>
      <c r="D41" s="40">
        <f t="shared" si="6"/>
        <v>7.585157100741016</v>
      </c>
      <c r="E41" s="40">
        <f t="shared" si="6"/>
        <v>6.359776911130653</v>
      </c>
      <c r="F41" s="40">
        <f t="shared" si="6"/>
        <v>5.194597710747843</v>
      </c>
      <c r="G41" s="40">
        <f t="shared" si="6"/>
        <v>5.913302333822589</v>
      </c>
      <c r="H41" s="40">
        <f t="shared" si="6"/>
        <v>6.923066077746743</v>
      </c>
      <c r="I41" s="40">
        <f t="shared" si="6"/>
        <v>5.367666083644681</v>
      </c>
      <c r="J41" s="40">
        <f t="shared" si="6"/>
        <v>5.649029952635393</v>
      </c>
      <c r="K41" s="40">
        <f t="shared" si="6"/>
        <v>5.337644223756429</v>
      </c>
      <c r="L41" s="40">
        <f t="shared" si="6"/>
        <v>7.27165861036512</v>
      </c>
      <c r="M41" s="40">
        <f t="shared" si="3"/>
        <v>9.476236702226434</v>
      </c>
      <c r="N41" s="40">
        <f t="shared" si="3"/>
        <v>5.8935211040839635</v>
      </c>
      <c r="O41" s="40">
        <f t="shared" si="4"/>
        <v>5.3783585188666425</v>
      </c>
      <c r="P41" s="40">
        <f t="shared" si="4"/>
        <v>6.501797095182843</v>
      </c>
      <c r="Q41" s="40">
        <f t="shared" si="5"/>
        <v>6.572517809226815</v>
      </c>
      <c r="R41" s="40">
        <f t="shared" si="5"/>
        <v>5.782635043874165</v>
      </c>
    </row>
    <row r="42" spans="1:18" s="41" customFormat="1" ht="18" customHeight="1">
      <c r="A42" s="24" t="s">
        <v>110</v>
      </c>
      <c r="B42" s="40" t="e">
        <f t="shared" si="6"/>
        <v>#DIV/0!</v>
      </c>
      <c r="C42" s="40" t="e">
        <f t="shared" si="6"/>
        <v>#DIV/0!</v>
      </c>
      <c r="D42" s="40">
        <f t="shared" si="6"/>
        <v>29.38650367852115</v>
      </c>
      <c r="E42" s="40">
        <f t="shared" si="6"/>
        <v>19.710059313946932</v>
      </c>
      <c r="F42" s="40">
        <f t="shared" si="6"/>
        <v>35.5027947736377</v>
      </c>
      <c r="G42" s="40">
        <f t="shared" si="6"/>
        <v>28.656609384615017</v>
      </c>
      <c r="H42" s="40">
        <f t="shared" si="6"/>
        <v>20.16248524120809</v>
      </c>
      <c r="I42" s="40">
        <f t="shared" si="6"/>
        <v>27.54225184479886</v>
      </c>
      <c r="J42" s="40">
        <f t="shared" si="6"/>
        <v>35.837886387551805</v>
      </c>
      <c r="K42" s="40">
        <f t="shared" si="6"/>
        <v>26.11637716433582</v>
      </c>
      <c r="L42" s="40">
        <f t="shared" si="6"/>
        <v>14.923103383280061</v>
      </c>
      <c r="M42" s="40">
        <f t="shared" si="3"/>
        <v>18.164563001121586</v>
      </c>
      <c r="N42" s="40">
        <f t="shared" si="3"/>
        <v>19.97184948151726</v>
      </c>
      <c r="O42" s="40">
        <f t="shared" si="4"/>
        <v>10.655487742992694</v>
      </c>
      <c r="P42" s="40">
        <f t="shared" si="4"/>
        <v>11.954278899757568</v>
      </c>
      <c r="Q42" s="40">
        <f t="shared" si="5"/>
        <v>10.573369795215815</v>
      </c>
      <c r="R42" s="40">
        <f t="shared" si="5"/>
        <v>20.324058337880267</v>
      </c>
    </row>
    <row r="43" spans="1:18" s="41" customFormat="1" ht="18" customHeight="1">
      <c r="A43" s="24" t="s">
        <v>111</v>
      </c>
      <c r="B43" s="40" t="e">
        <f t="shared" si="6"/>
        <v>#DIV/0!</v>
      </c>
      <c r="C43" s="40" t="e">
        <f t="shared" si="6"/>
        <v>#DIV/0!</v>
      </c>
      <c r="D43" s="40">
        <f t="shared" si="6"/>
        <v>0.058198985418713975</v>
      </c>
      <c r="E43" s="40">
        <f t="shared" si="6"/>
        <v>0</v>
      </c>
      <c r="F43" s="40">
        <f t="shared" si="6"/>
        <v>0.13742279365664117</v>
      </c>
      <c r="G43" s="40">
        <f t="shared" si="6"/>
        <v>0</v>
      </c>
      <c r="H43" s="40">
        <f t="shared" si="6"/>
        <v>0.03632933393707353</v>
      </c>
      <c r="I43" s="40">
        <f t="shared" si="6"/>
        <v>0</v>
      </c>
      <c r="J43" s="40">
        <f t="shared" si="6"/>
        <v>0</v>
      </c>
      <c r="K43" s="40">
        <f t="shared" si="6"/>
        <v>0.2818714761544832</v>
      </c>
      <c r="L43" s="40">
        <f t="shared" si="6"/>
        <v>0</v>
      </c>
      <c r="M43" s="40">
        <f t="shared" si="3"/>
        <v>0</v>
      </c>
      <c r="N43" s="40">
        <f t="shared" si="3"/>
        <v>0.019521717911176184</v>
      </c>
      <c r="O43" s="40">
        <f t="shared" si="4"/>
        <v>0.5438298488151587</v>
      </c>
      <c r="P43" s="40">
        <f t="shared" si="4"/>
        <v>0</v>
      </c>
      <c r="Q43" s="40">
        <f t="shared" si="5"/>
        <v>0</v>
      </c>
      <c r="R43" s="40">
        <f t="shared" si="5"/>
        <v>0</v>
      </c>
    </row>
    <row r="44" spans="1:18" s="41" customFormat="1" ht="18" customHeight="1">
      <c r="A44" s="24" t="s">
        <v>112</v>
      </c>
      <c r="B44" s="40" t="e">
        <f t="shared" si="6"/>
        <v>#DIV/0!</v>
      </c>
      <c r="C44" s="40" t="e">
        <f t="shared" si="6"/>
        <v>#DIV/0!</v>
      </c>
      <c r="D44" s="40">
        <f t="shared" si="6"/>
        <v>4.5695001460784574</v>
      </c>
      <c r="E44" s="40">
        <f t="shared" si="6"/>
        <v>4.908803804218534</v>
      </c>
      <c r="F44" s="40">
        <f t="shared" si="6"/>
        <v>4.1481652929309965</v>
      </c>
      <c r="G44" s="40">
        <f t="shared" si="6"/>
        <v>5.1098611008018855</v>
      </c>
      <c r="H44" s="40">
        <f t="shared" si="6"/>
        <v>6.602659713817967</v>
      </c>
      <c r="I44" s="40">
        <f t="shared" si="6"/>
        <v>5.598330625213459</v>
      </c>
      <c r="J44" s="40">
        <f t="shared" si="6"/>
        <v>5.710432975590493</v>
      </c>
      <c r="K44" s="40">
        <f t="shared" si="6"/>
        <v>6.347713817633423</v>
      </c>
      <c r="L44" s="40">
        <f t="shared" si="6"/>
        <v>10.223677308846005</v>
      </c>
      <c r="M44" s="40">
        <f t="shared" si="3"/>
        <v>7.210494349499685</v>
      </c>
      <c r="N44" s="40">
        <f t="shared" si="3"/>
        <v>6.696754262828737</v>
      </c>
      <c r="O44" s="40">
        <f t="shared" si="4"/>
        <v>6.763616581926833</v>
      </c>
      <c r="P44" s="40">
        <f t="shared" si="4"/>
        <v>8.558903721086876</v>
      </c>
      <c r="Q44" s="40">
        <f t="shared" si="5"/>
        <v>8.387436053393495</v>
      </c>
      <c r="R44" s="40">
        <f t="shared" si="5"/>
        <v>11.949392649176632</v>
      </c>
    </row>
    <row r="45" spans="1:18" s="41" customFormat="1" ht="18" customHeight="1">
      <c r="A45" s="24" t="s">
        <v>82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  <c r="R45" s="40">
        <f t="shared" si="5"/>
        <v>0</v>
      </c>
    </row>
    <row r="46" spans="1:18" s="41" customFormat="1" ht="18" customHeight="1">
      <c r="A46" s="24" t="s">
        <v>114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  <c r="R46" s="40">
        <f t="shared" si="5"/>
        <v>0</v>
      </c>
    </row>
    <row r="47" spans="1:18" s="41" customFormat="1" ht="18" customHeight="1">
      <c r="A47" s="24" t="s">
        <v>113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  <c r="R47" s="40">
        <f t="shared" si="5"/>
        <v>0</v>
      </c>
    </row>
    <row r="48" spans="1:18" s="41" customFormat="1" ht="18" customHeight="1">
      <c r="A48" s="24" t="s">
        <v>115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100.00000000000001</v>
      </c>
      <c r="F48" s="37">
        <f t="shared" si="7"/>
        <v>100</v>
      </c>
      <c r="G48" s="37">
        <f t="shared" si="7"/>
        <v>100</v>
      </c>
      <c r="H48" s="37">
        <f t="shared" si="7"/>
        <v>100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100.00000000000001</v>
      </c>
      <c r="M48" s="37">
        <f aca="true" t="shared" si="8" ref="M48:R48">SUM(M33:M47)</f>
        <v>99.99999999999999</v>
      </c>
      <c r="N48" s="37">
        <f t="shared" si="8"/>
        <v>100</v>
      </c>
      <c r="O48" s="37">
        <f t="shared" si="8"/>
        <v>100</v>
      </c>
      <c r="P48" s="37">
        <f t="shared" si="8"/>
        <v>99.99999999999999</v>
      </c>
      <c r="Q48" s="37">
        <f t="shared" si="8"/>
        <v>99.99999999999999</v>
      </c>
      <c r="R48" s="37">
        <f t="shared" si="8"/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F95"/>
  <sheetViews>
    <sheetView tabSelected="1" view="pageBreakPreview" zoomScale="60" zoomScaleNormal="25" workbookViewId="0" topLeftCell="A64">
      <selection activeCell="P112" sqref="P112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2" ht="13.5">
      <c r="M1" s="39" t="str">
        <f>'財政指標'!$M$1</f>
        <v>上河内町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  <c r="AF1" t="str">
        <f>'歳入'!R3</f>
        <v>０５(H17)</v>
      </c>
    </row>
    <row r="2" spans="16:32" ht="13.5">
      <c r="P2" t="s">
        <v>140</v>
      </c>
      <c r="Q2" s="47">
        <f>'歳入'!B4</f>
        <v>0</v>
      </c>
      <c r="R2" s="47">
        <f>'歳入'!D4</f>
        <v>923546</v>
      </c>
      <c r="S2" s="47">
        <f>'歳入'!E4</f>
        <v>1041597</v>
      </c>
      <c r="T2" s="47">
        <f>'歳入'!F4</f>
        <v>1045532</v>
      </c>
      <c r="U2" s="47">
        <f>'歳入'!G4</f>
        <v>1029219</v>
      </c>
      <c r="V2" s="47">
        <f>'歳入'!H4</f>
        <v>1093084</v>
      </c>
      <c r="W2" s="47">
        <f>'歳入'!I4</f>
        <v>1188339</v>
      </c>
      <c r="X2" s="47">
        <f>'歳入'!J4</f>
        <v>1169938</v>
      </c>
      <c r="Y2" s="47">
        <f>'歳入'!K4</f>
        <v>1178158</v>
      </c>
      <c r="Z2" s="47">
        <f>'歳入'!L4</f>
        <v>1144971</v>
      </c>
      <c r="AA2" s="47">
        <f>'歳入'!M4</f>
        <v>1141692</v>
      </c>
      <c r="AB2" s="47">
        <f>'歳入'!N4</f>
        <v>1136743</v>
      </c>
      <c r="AC2" s="47">
        <f>'歳入'!O4</f>
        <v>1140539</v>
      </c>
      <c r="AD2" s="47">
        <f>'歳入'!P4</f>
        <v>1080193</v>
      </c>
      <c r="AE2" s="47">
        <f>'歳入'!Q4</f>
        <v>1102496</v>
      </c>
      <c r="AF2" s="47">
        <f>'歳入'!R4</f>
        <v>1136562</v>
      </c>
    </row>
    <row r="3" spans="16:32" ht="13.5">
      <c r="P3" s="47" t="s">
        <v>175</v>
      </c>
      <c r="Q3" s="47">
        <f>'歳入'!B15</f>
        <v>0</v>
      </c>
      <c r="R3" s="47">
        <f>'歳入'!D15</f>
        <v>982661</v>
      </c>
      <c r="S3" s="47">
        <f>'歳入'!E15</f>
        <v>1060152</v>
      </c>
      <c r="T3" s="47">
        <f>'歳入'!F15</f>
        <v>1130259</v>
      </c>
      <c r="U3" s="47">
        <f>'歳入'!G15</f>
        <v>1123927</v>
      </c>
      <c r="V3" s="47">
        <f>'歳入'!H15</f>
        <v>1178444</v>
      </c>
      <c r="W3" s="47">
        <f>'歳入'!I15</f>
        <v>1229926</v>
      </c>
      <c r="X3" s="47">
        <f>'歳入'!J15</f>
        <v>1191353</v>
      </c>
      <c r="Y3" s="47">
        <f>'歳入'!K15</f>
        <v>1269300</v>
      </c>
      <c r="Z3" s="47">
        <f>'歳入'!L15</f>
        <v>1315367</v>
      </c>
      <c r="AA3" s="47">
        <f>'歳入'!M15</f>
        <v>1427256</v>
      </c>
      <c r="AB3" s="47">
        <f>'歳入'!N15</f>
        <v>1261549</v>
      </c>
      <c r="AC3" s="47">
        <f>'歳入'!O15</f>
        <v>1095086</v>
      </c>
      <c r="AD3" s="47">
        <f>'歳入'!P15</f>
        <v>892385</v>
      </c>
      <c r="AE3" s="47">
        <f>'歳入'!Q15</f>
        <v>907196</v>
      </c>
      <c r="AF3" s="47">
        <f>'歳入'!R15</f>
        <v>940780</v>
      </c>
    </row>
    <row r="4" spans="16:32" ht="13.5">
      <c r="P4" t="s">
        <v>141</v>
      </c>
      <c r="Q4" s="47">
        <f>'歳入'!B22</f>
        <v>0</v>
      </c>
      <c r="R4" s="47">
        <f>'歳入'!D22</f>
        <v>220841</v>
      </c>
      <c r="S4" s="47">
        <f>'歳入'!E22</f>
        <v>112131</v>
      </c>
      <c r="T4" s="47">
        <f>'歳入'!F22</f>
        <v>388838</v>
      </c>
      <c r="U4" s="47">
        <f>'歳入'!G22</f>
        <v>331484</v>
      </c>
      <c r="V4" s="47">
        <f>'歳入'!H22</f>
        <v>131098</v>
      </c>
      <c r="W4" s="47">
        <f>'歳入'!I22</f>
        <v>417433</v>
      </c>
      <c r="X4" s="47">
        <f>'歳入'!J22</f>
        <v>449905</v>
      </c>
      <c r="Y4" s="47">
        <f>'歳入'!K22</f>
        <v>369382</v>
      </c>
      <c r="Z4" s="47">
        <f>'歳入'!L22</f>
        <v>203427</v>
      </c>
      <c r="AA4" s="47">
        <f>'歳入'!M22</f>
        <v>178152</v>
      </c>
      <c r="AB4" s="47">
        <f>'歳入'!N22</f>
        <v>177169</v>
      </c>
      <c r="AC4" s="47">
        <f>'歳入'!O22</f>
        <v>179106</v>
      </c>
      <c r="AD4" s="47">
        <f>'歳入'!P22</f>
        <v>140520</v>
      </c>
      <c r="AE4" s="47">
        <f>'歳入'!Q22</f>
        <v>209960</v>
      </c>
      <c r="AF4" s="47">
        <f>'歳入'!R22</f>
        <v>227668</v>
      </c>
    </row>
    <row r="5" spans="16:32" ht="13.5">
      <c r="P5" t="s">
        <v>182</v>
      </c>
      <c r="Q5" s="47">
        <f>'歳入'!B28</f>
        <v>0</v>
      </c>
      <c r="R5" s="47">
        <f>'歳入'!D23</f>
        <v>178366</v>
      </c>
      <c r="S5" s="47">
        <f>'歳入'!E23</f>
        <v>123129</v>
      </c>
      <c r="T5" s="47">
        <f>'歳入'!F23</f>
        <v>154015</v>
      </c>
      <c r="U5" s="47">
        <f>'歳入'!G23</f>
        <v>123727</v>
      </c>
      <c r="V5" s="47">
        <f>'歳入'!H23</f>
        <v>190554</v>
      </c>
      <c r="W5" s="47">
        <f>'歳入'!I23</f>
        <v>189805</v>
      </c>
      <c r="X5" s="47">
        <f>'歳入'!J23</f>
        <v>187665</v>
      </c>
      <c r="Y5" s="47">
        <f>'歳入'!K23</f>
        <v>211036</v>
      </c>
      <c r="Z5" s="47">
        <f>'歳入'!L23</f>
        <v>148959</v>
      </c>
      <c r="AA5" s="47">
        <f>'歳入'!M23</f>
        <v>167025</v>
      </c>
      <c r="AB5" s="47">
        <f>'歳入'!N23</f>
        <v>268503</v>
      </c>
      <c r="AC5" s="47">
        <f>'歳入'!O23</f>
        <v>401534</v>
      </c>
      <c r="AD5" s="47">
        <f>'歳入'!P23</f>
        <v>199409</v>
      </c>
      <c r="AE5" s="47">
        <f>'歳入'!Q23</f>
        <v>185283</v>
      </c>
      <c r="AF5" s="47">
        <f>'歳入'!R23</f>
        <v>181026</v>
      </c>
    </row>
    <row r="6" spans="16:32" ht="13.5">
      <c r="P6" t="s">
        <v>142</v>
      </c>
      <c r="Q6" s="47">
        <f>'歳入'!B29</f>
        <v>0</v>
      </c>
      <c r="R6" s="47">
        <f>'歳入'!D29</f>
        <v>244100</v>
      </c>
      <c r="S6" s="47">
        <f>'歳入'!E29</f>
        <v>184800</v>
      </c>
      <c r="T6" s="47">
        <f>'歳入'!F29</f>
        <v>467300</v>
      </c>
      <c r="U6" s="47">
        <f>'歳入'!G29</f>
        <v>353200</v>
      </c>
      <c r="V6" s="47">
        <f>'歳入'!H29</f>
        <v>150500</v>
      </c>
      <c r="W6" s="47">
        <f>'歳入'!I29</f>
        <v>316900</v>
      </c>
      <c r="X6" s="47">
        <f>'歳入'!J29</f>
        <v>540800</v>
      </c>
      <c r="Y6" s="47">
        <f>'歳入'!K29</f>
        <v>368000</v>
      </c>
      <c r="Z6" s="47">
        <f>'歳入'!L29</f>
        <v>58500</v>
      </c>
      <c r="AA6" s="47">
        <f>'歳入'!M29</f>
        <v>388300</v>
      </c>
      <c r="AB6" s="47">
        <f>'歳入'!N29</f>
        <v>905800</v>
      </c>
      <c r="AC6" s="47">
        <f>'歳入'!O29</f>
        <v>369070</v>
      </c>
      <c r="AD6" s="47">
        <f>'歳入'!P29</f>
        <v>478700</v>
      </c>
      <c r="AE6" s="47">
        <f>'歳入'!Q29</f>
        <v>698100</v>
      </c>
      <c r="AF6" s="47">
        <f>'歳入'!R29</f>
        <v>465300</v>
      </c>
    </row>
    <row r="7" spans="16:32" ht="13.5">
      <c r="P7" s="72" t="str">
        <f>'歳入'!A32</f>
        <v>　 歳 入 合 計</v>
      </c>
      <c r="Q7" s="47">
        <f>'歳入'!B32</f>
        <v>0</v>
      </c>
      <c r="R7" s="47">
        <f>'歳入'!D32</f>
        <v>3161828</v>
      </c>
      <c r="S7" s="47">
        <f>'歳入'!E32</f>
        <v>3160782</v>
      </c>
      <c r="T7" s="47">
        <f>'歳入'!F32</f>
        <v>3876300</v>
      </c>
      <c r="U7" s="47">
        <f>'歳入'!G32</f>
        <v>3523647</v>
      </c>
      <c r="V7" s="47">
        <f>'歳入'!H32</f>
        <v>3255895</v>
      </c>
      <c r="W7" s="47">
        <f>'歳入'!I32</f>
        <v>4077010</v>
      </c>
      <c r="X7" s="47">
        <f>'歳入'!J32</f>
        <v>4435757</v>
      </c>
      <c r="Y7" s="47">
        <f>'歳入'!K32</f>
        <v>4374986</v>
      </c>
      <c r="Z7" s="47">
        <f>'歳入'!L32</f>
        <v>3456407</v>
      </c>
      <c r="AA7" s="47">
        <f>'歳入'!M32</f>
        <v>3804410</v>
      </c>
      <c r="AB7" s="47">
        <f>'歳入'!N32</f>
        <v>4675226</v>
      </c>
      <c r="AC7" s="47">
        <f>'歳入'!O32</f>
        <v>4567053</v>
      </c>
      <c r="AD7" s="47">
        <f>'歳入'!P32</f>
        <v>3752586</v>
      </c>
      <c r="AE7" s="47">
        <f>'歳入'!Q32</f>
        <v>4254608</v>
      </c>
      <c r="AF7" s="47">
        <f>'歳入'!R32</f>
        <v>3828888</v>
      </c>
    </row>
    <row r="30" spans="17:32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</row>
    <row r="31" spans="16:32" ht="13.5">
      <c r="P31" t="s">
        <v>144</v>
      </c>
      <c r="Q31">
        <f>'税'!B4</f>
        <v>0</v>
      </c>
      <c r="R31" s="47">
        <f>'税'!D4</f>
        <v>446699</v>
      </c>
      <c r="S31" s="47">
        <f>'税'!E4</f>
        <v>510005</v>
      </c>
      <c r="T31" s="47">
        <f>'税'!F4</f>
        <v>424225</v>
      </c>
      <c r="U31" s="47">
        <f>'税'!G4</f>
        <v>374230</v>
      </c>
      <c r="V31" s="47">
        <f>'税'!H4</f>
        <v>407270</v>
      </c>
      <c r="W31" s="47">
        <f>'税'!I4</f>
        <v>470457</v>
      </c>
      <c r="X31" s="47">
        <f>'税'!J4</f>
        <v>438769</v>
      </c>
      <c r="Y31" s="47">
        <f>'税'!K4</f>
        <v>412772</v>
      </c>
      <c r="Z31" s="47">
        <f>'税'!L4</f>
        <v>364361</v>
      </c>
      <c r="AA31" s="47">
        <f>'税'!M4</f>
        <v>378286</v>
      </c>
      <c r="AB31" s="47">
        <f>'税'!N4</f>
        <v>361970</v>
      </c>
      <c r="AC31" s="47">
        <f>'税'!O4</f>
        <v>365076</v>
      </c>
      <c r="AD31" s="47">
        <f>'税'!P4</f>
        <v>343221</v>
      </c>
      <c r="AE31" s="47">
        <f>'税'!Q4</f>
        <v>343348</v>
      </c>
      <c r="AF31" s="47">
        <f>'税'!R4</f>
        <v>382849</v>
      </c>
    </row>
    <row r="32" spans="16:32" ht="13.5">
      <c r="P32" t="s">
        <v>145</v>
      </c>
      <c r="Q32">
        <f>'税'!B9</f>
        <v>0</v>
      </c>
      <c r="R32" s="47">
        <f>'税'!D9</f>
        <v>402173</v>
      </c>
      <c r="S32" s="47">
        <f>'税'!E9</f>
        <v>455510</v>
      </c>
      <c r="T32" s="47">
        <f>'税'!F9</f>
        <v>553596</v>
      </c>
      <c r="U32" s="47">
        <f>'税'!G9</f>
        <v>586956</v>
      </c>
      <c r="V32" s="47">
        <f>'税'!H9</f>
        <v>619357</v>
      </c>
      <c r="W32" s="47">
        <f>'税'!I9</f>
        <v>654362</v>
      </c>
      <c r="X32" s="47">
        <f>'税'!J9</f>
        <v>658323</v>
      </c>
      <c r="Y32" s="47">
        <f>'税'!K9</f>
        <v>691395</v>
      </c>
      <c r="Z32" s="47">
        <f>'税'!L9</f>
        <v>703736</v>
      </c>
      <c r="AA32" s="47">
        <f>'税'!M9</f>
        <v>687769</v>
      </c>
      <c r="AB32" s="47">
        <f>'税'!N9</f>
        <v>700300</v>
      </c>
      <c r="AC32" s="47">
        <f>'税'!O9</f>
        <v>706346</v>
      </c>
      <c r="AD32" s="47">
        <f>'税'!P9</f>
        <v>670544</v>
      </c>
      <c r="AE32" s="47">
        <f>'税'!Q9</f>
        <v>678986</v>
      </c>
      <c r="AF32" s="47">
        <f>'税'!R9</f>
        <v>676881</v>
      </c>
    </row>
    <row r="33" spans="16:32" ht="13.5">
      <c r="P33" t="s">
        <v>146</v>
      </c>
      <c r="Q33">
        <f>'税'!B12</f>
        <v>0</v>
      </c>
      <c r="R33" s="47">
        <f>'税'!D12</f>
        <v>53142</v>
      </c>
      <c r="S33" s="47">
        <f>'税'!E12</f>
        <v>51486</v>
      </c>
      <c r="T33" s="47">
        <f>'税'!F12</f>
        <v>49969</v>
      </c>
      <c r="U33" s="47">
        <f>'税'!G12</f>
        <v>49439</v>
      </c>
      <c r="V33" s="47">
        <f>'税'!H12</f>
        <v>48570</v>
      </c>
      <c r="W33" s="47">
        <f>'税'!I12</f>
        <v>46304</v>
      </c>
      <c r="X33" s="47">
        <f>'税'!J12</f>
        <v>55134</v>
      </c>
      <c r="Y33" s="47">
        <f>'税'!K12</f>
        <v>55579</v>
      </c>
      <c r="Z33" s="47">
        <f>'税'!L12</f>
        <v>57274</v>
      </c>
      <c r="AA33" s="47">
        <f>'税'!M12</f>
        <v>57011</v>
      </c>
      <c r="AB33" s="47">
        <f>'税'!N12</f>
        <v>55226</v>
      </c>
      <c r="AC33" s="47">
        <f>'税'!O12</f>
        <v>51871</v>
      </c>
      <c r="AD33" s="47">
        <f>'税'!P12</f>
        <v>50211</v>
      </c>
      <c r="AE33" s="47">
        <f>'税'!Q12</f>
        <v>51492</v>
      </c>
      <c r="AF33" s="47">
        <f>'税'!R12</f>
        <v>47721</v>
      </c>
    </row>
    <row r="34" spans="16:32" ht="13.5">
      <c r="P34" t="s">
        <v>143</v>
      </c>
      <c r="Q34">
        <f>'税'!B22</f>
        <v>0</v>
      </c>
      <c r="R34" s="47">
        <f>'税'!D22</f>
        <v>923546</v>
      </c>
      <c r="S34" s="47">
        <f>'税'!E22</f>
        <v>1041597</v>
      </c>
      <c r="T34" s="47">
        <f>'税'!F22</f>
        <v>1045532</v>
      </c>
      <c r="U34" s="47">
        <f>'税'!G22</f>
        <v>1029219</v>
      </c>
      <c r="V34" s="47">
        <f>'税'!H22</f>
        <v>1093084</v>
      </c>
      <c r="W34" s="47">
        <f>'税'!I22</f>
        <v>1188339</v>
      </c>
      <c r="X34" s="47">
        <f>'税'!J22</f>
        <v>1169938</v>
      </c>
      <c r="Y34" s="47">
        <f>'税'!K22</f>
        <v>1178158</v>
      </c>
      <c r="Z34" s="47">
        <f>'税'!L22</f>
        <v>1144971</v>
      </c>
      <c r="AA34" s="47">
        <f>'税'!M22</f>
        <v>1141692</v>
      </c>
      <c r="AB34" s="47">
        <f>'税'!N22</f>
        <v>1136743</v>
      </c>
      <c r="AC34" s="47">
        <f>'税'!O22</f>
        <v>1140545</v>
      </c>
      <c r="AD34" s="47">
        <f>'税'!P22</f>
        <v>1080199</v>
      </c>
      <c r="AE34" s="47">
        <f>'税'!Q22</f>
        <v>1102502</v>
      </c>
      <c r="AF34" s="47">
        <f>'税'!R22</f>
        <v>1136527</v>
      </c>
    </row>
    <row r="39" spans="16:32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</row>
    <row r="40" spans="13:32" ht="13.5">
      <c r="M40" s="39" t="str">
        <f>'財政指標'!$M$1</f>
        <v>上河内町</v>
      </c>
      <c r="P40" t="s">
        <v>149</v>
      </c>
      <c r="Q40">
        <f>'歳出（性質別）'!B4</f>
        <v>0</v>
      </c>
      <c r="R40" s="47">
        <f>'歳出（性質別）'!D4</f>
        <v>747459</v>
      </c>
      <c r="S40" s="47">
        <f>'歳出（性質別）'!E4</f>
        <v>780358</v>
      </c>
      <c r="T40" s="47">
        <f>'歳出（性質別）'!F4</f>
        <v>831435</v>
      </c>
      <c r="U40" s="47">
        <f>'歳出（性質別）'!G4</f>
        <v>861980</v>
      </c>
      <c r="V40" s="47">
        <f>'歳出（性質別）'!H4</f>
        <v>882007</v>
      </c>
      <c r="W40" s="47">
        <f>'歳出（性質別）'!I4</f>
        <v>916426</v>
      </c>
      <c r="X40" s="47">
        <f>'歳出（性質別）'!J4</f>
        <v>934650</v>
      </c>
      <c r="Y40" s="47">
        <f>'歳出（性質別）'!K4</f>
        <v>922972</v>
      </c>
      <c r="Z40" s="47">
        <f>'歳出（性質別）'!L4</f>
        <v>946995</v>
      </c>
      <c r="AA40" s="47">
        <f>'歳出（性質別）'!M4</f>
        <v>881321</v>
      </c>
      <c r="AB40" s="47">
        <f>'歳出（性質別）'!N4</f>
        <v>907247</v>
      </c>
      <c r="AC40" s="47">
        <f>'歳出（性質別）'!O4</f>
        <v>892787</v>
      </c>
      <c r="AD40" s="47">
        <f>'歳出（性質別）'!P4</f>
        <v>939574</v>
      </c>
      <c r="AE40" s="47">
        <f>'歳出（性質別）'!Q4</f>
        <v>917639</v>
      </c>
      <c r="AF40" s="47">
        <f>'歳出（性質別）'!R4</f>
        <v>902448</v>
      </c>
    </row>
    <row r="41" spans="16:32" ht="13.5">
      <c r="P41" t="s">
        <v>150</v>
      </c>
      <c r="Q41">
        <f>'歳出（性質別）'!B6</f>
        <v>0</v>
      </c>
      <c r="R41" s="47">
        <f>'歳出（性質別）'!D6</f>
        <v>18216</v>
      </c>
      <c r="S41" s="47">
        <f>'歳出（性質別）'!E6</f>
        <v>25176</v>
      </c>
      <c r="T41" s="47">
        <f>'歳出（性質別）'!F6</f>
        <v>87168</v>
      </c>
      <c r="U41" s="47">
        <f>'歳出（性質別）'!G6</f>
        <v>106121</v>
      </c>
      <c r="V41" s="47">
        <f>'歳出（性質別）'!H6</f>
        <v>110565</v>
      </c>
      <c r="W41" s="47">
        <f>'歳出（性質別）'!I6</f>
        <v>120785</v>
      </c>
      <c r="X41" s="47">
        <f>'歳出（性質別）'!J6</f>
        <v>130731</v>
      </c>
      <c r="Y41" s="47">
        <f>'歳出（性質別）'!K6</f>
        <v>142709</v>
      </c>
      <c r="Z41" s="47">
        <f>'歳出（性質別）'!L6</f>
        <v>150390</v>
      </c>
      <c r="AA41" s="47">
        <f>'歳出（性質別）'!M6</f>
        <v>97291</v>
      </c>
      <c r="AB41" s="47">
        <f>'歳出（性質別）'!N6</f>
        <v>113316</v>
      </c>
      <c r="AC41" s="47">
        <f>'歳出（性質別）'!O6</f>
        <v>142254</v>
      </c>
      <c r="AD41" s="47">
        <f>'歳出（性質別）'!P6</f>
        <v>196498</v>
      </c>
      <c r="AE41" s="47">
        <f>'歳出（性質別）'!Q6</f>
        <v>200513</v>
      </c>
      <c r="AF41" s="47">
        <f>'歳出（性質別）'!R6</f>
        <v>257316</v>
      </c>
    </row>
    <row r="42" spans="16:32" ht="13.5">
      <c r="P42" t="s">
        <v>151</v>
      </c>
      <c r="Q42">
        <f>'歳出（性質別）'!B7</f>
        <v>0</v>
      </c>
      <c r="R42" s="47">
        <f>'歳出（性質別）'!D7</f>
        <v>137632</v>
      </c>
      <c r="S42" s="47">
        <f>'歳出（性質別）'!E7</f>
        <v>146910</v>
      </c>
      <c r="T42" s="47">
        <f>'歳出（性質別）'!F7</f>
        <v>154456</v>
      </c>
      <c r="U42" s="47">
        <f>'歳出（性質別）'!G7</f>
        <v>170680</v>
      </c>
      <c r="V42" s="47">
        <f>'歳出（性質別）'!H7</f>
        <v>201372</v>
      </c>
      <c r="W42" s="47">
        <f>'歳出（性質別）'!I7</f>
        <v>216371</v>
      </c>
      <c r="X42" s="47">
        <f>'歳出（性質別）'!J7</f>
        <v>237148</v>
      </c>
      <c r="Y42" s="47">
        <f>'歳出（性質別）'!K7</f>
        <v>263280</v>
      </c>
      <c r="Z42" s="47">
        <f>'歳出（性質別）'!L7</f>
        <v>334664</v>
      </c>
      <c r="AA42" s="47">
        <f>'歳出（性質別）'!M7</f>
        <v>252396</v>
      </c>
      <c r="AB42" s="47">
        <f>'歳出（性質別）'!N7</f>
        <v>266200</v>
      </c>
      <c r="AC42" s="47">
        <f>'歳出（性質別）'!O7</f>
        <v>283228</v>
      </c>
      <c r="AD42" s="47">
        <f>'歳出（性質別）'!P7</f>
        <v>294545</v>
      </c>
      <c r="AE42" s="47">
        <f>'歳出（性質別）'!Q7</f>
        <v>329990</v>
      </c>
      <c r="AF42" s="47">
        <f>'歳出（性質別）'!R7</f>
        <v>427490</v>
      </c>
    </row>
    <row r="43" spans="16:32" ht="13.5">
      <c r="P43" t="s">
        <v>152</v>
      </c>
      <c r="Q43">
        <f>'歳出（性質別）'!B10</f>
        <v>0</v>
      </c>
      <c r="R43" s="47">
        <f>'歳出（性質別）'!D10</f>
        <v>320994</v>
      </c>
      <c r="S43" s="47">
        <f>'歳出（性質別）'!E10</f>
        <v>360248</v>
      </c>
      <c r="T43" s="47">
        <f>'歳出（性質別）'!F10</f>
        <v>365488</v>
      </c>
      <c r="U43" s="47">
        <f>'歳出（性質別）'!G10</f>
        <v>357045</v>
      </c>
      <c r="V43" s="47">
        <f>'歳出（性質別）'!H10</f>
        <v>362285</v>
      </c>
      <c r="W43" s="47">
        <f>'歳出（性質別）'!I10</f>
        <v>354696</v>
      </c>
      <c r="X43" s="47">
        <f>'歳出（性質別）'!J10</f>
        <v>361563</v>
      </c>
      <c r="Y43" s="47">
        <f>'歳出（性質別）'!K10</f>
        <v>408528</v>
      </c>
      <c r="Z43" s="47">
        <f>'歳出（性質別）'!L10</f>
        <v>421832</v>
      </c>
      <c r="AA43" s="47">
        <f>'歳出（性質別）'!M10</f>
        <v>372434</v>
      </c>
      <c r="AB43" s="47">
        <f>'歳出（性質別）'!N10</f>
        <v>410298</v>
      </c>
      <c r="AC43" s="47">
        <f>'歳出（性質別）'!O10</f>
        <v>449956</v>
      </c>
      <c r="AD43" s="47">
        <f>'歳出（性質別）'!P10</f>
        <v>519090</v>
      </c>
      <c r="AE43" s="47">
        <f>'歳出（性質別）'!Q10</f>
        <v>546897</v>
      </c>
      <c r="AF43" s="47">
        <f>'歳出（性質別）'!R10</f>
        <v>498557</v>
      </c>
    </row>
    <row r="44" spans="16:32" ht="13.5">
      <c r="P44" t="s">
        <v>153</v>
      </c>
      <c r="Q44">
        <f>'歳出（性質別）'!B11</f>
        <v>0</v>
      </c>
      <c r="R44" s="47">
        <f>'歳出（性質別）'!D11</f>
        <v>22517</v>
      </c>
      <c r="S44" s="47">
        <f>'歳出（性質別）'!E11</f>
        <v>22797</v>
      </c>
      <c r="T44" s="47">
        <f>'歳出（性質別）'!F11</f>
        <v>26713</v>
      </c>
      <c r="U44" s="47">
        <f>'歳出（性質別）'!G11</f>
        <v>21980</v>
      </c>
      <c r="V44" s="47">
        <f>'歳出（性質別）'!H11</f>
        <v>20689</v>
      </c>
      <c r="W44" s="47">
        <f>'歳出（性質別）'!I11</f>
        <v>14895</v>
      </c>
      <c r="X44" s="47">
        <f>'歳出（性質別）'!J11</f>
        <v>22117</v>
      </c>
      <c r="Y44" s="47">
        <f>'歳出（性質別）'!K11</f>
        <v>17701</v>
      </c>
      <c r="Z44" s="47">
        <f>'歳出（性質別）'!L11</f>
        <v>16563</v>
      </c>
      <c r="AA44" s="47">
        <f>'歳出（性質別）'!M11</f>
        <v>42876</v>
      </c>
      <c r="AB44" s="47">
        <f>'歳出（性質別）'!N11</f>
        <v>16920</v>
      </c>
      <c r="AC44" s="47">
        <f>'歳出（性質別）'!O11</f>
        <v>29680</v>
      </c>
      <c r="AD44" s="47">
        <f>'歳出（性質別）'!P11</f>
        <v>36918</v>
      </c>
      <c r="AE44" s="47">
        <f>'歳出（性質別）'!Q11</f>
        <v>40497</v>
      </c>
      <c r="AF44" s="47">
        <f>'歳出（性質別）'!R11</f>
        <v>30451</v>
      </c>
    </row>
    <row r="45" spans="16:32" ht="13.5">
      <c r="P45" t="s">
        <v>154</v>
      </c>
      <c r="Q45">
        <f>'歳出（性質別）'!B16</f>
        <v>0</v>
      </c>
      <c r="R45" s="47">
        <f>'歳出（性質別）'!D16</f>
        <v>20493</v>
      </c>
      <c r="S45" s="47">
        <f>'歳出（性質別）'!E16</f>
        <v>20204</v>
      </c>
      <c r="T45" s="47">
        <f>'歳出（性質別）'!F16</f>
        <v>20204</v>
      </c>
      <c r="U45" s="47">
        <f>'歳出（性質別）'!G16</f>
        <v>35204</v>
      </c>
      <c r="V45" s="47">
        <f>'歳出（性質別）'!H16</f>
        <v>25241</v>
      </c>
      <c r="W45" s="47">
        <f>'歳出（性質別）'!I16</f>
        <v>25207</v>
      </c>
      <c r="X45" s="47">
        <f>'歳出（性質別）'!J16</f>
        <v>25000</v>
      </c>
      <c r="Y45" s="47">
        <f>'歳出（性質別）'!K16</f>
        <v>25180</v>
      </c>
      <c r="Z45" s="47">
        <f>'歳出（性質別）'!L16</f>
        <v>25180</v>
      </c>
      <c r="AA45" s="47">
        <f>'歳出（性質別）'!M16</f>
        <v>25180</v>
      </c>
      <c r="AB45" s="47">
        <f>'歳出（性質別）'!N16</f>
        <v>25000</v>
      </c>
      <c r="AC45" s="47">
        <f>'歳出（性質別）'!O16</f>
        <v>20000</v>
      </c>
      <c r="AD45" s="47">
        <f>'歳出（性質別）'!P16</f>
        <v>20000</v>
      </c>
      <c r="AE45" s="47">
        <f>'歳出（性質別）'!Q16</f>
        <v>25000</v>
      </c>
      <c r="AF45" s="47">
        <f>'歳出（性質別）'!R16</f>
        <v>20000</v>
      </c>
    </row>
    <row r="46" spans="16:32" ht="13.5">
      <c r="P46" t="s">
        <v>156</v>
      </c>
      <c r="Q46">
        <f>'歳出（性質別）'!B18</f>
        <v>0</v>
      </c>
      <c r="R46" s="47">
        <f>'歳出（性質別）'!D18</f>
        <v>1155936</v>
      </c>
      <c r="S46" s="47">
        <f>'歳出（性質別）'!E18</f>
        <v>930070</v>
      </c>
      <c r="T46" s="47">
        <f>'歳出（性質別）'!F18</f>
        <v>1482822</v>
      </c>
      <c r="U46" s="47">
        <f>'歳出（性質別）'!G18</f>
        <v>1030273</v>
      </c>
      <c r="V46" s="47">
        <f>'歳出（性質別）'!H18</f>
        <v>672505</v>
      </c>
      <c r="W46" s="47">
        <f>'歳出（性質別）'!I18</f>
        <v>1194144</v>
      </c>
      <c r="X46" s="47">
        <f>'歳出（性質別）'!J18</f>
        <v>1743671</v>
      </c>
      <c r="Y46" s="47">
        <f>'歳出（性質別）'!K18</f>
        <v>1628173</v>
      </c>
      <c r="Z46" s="47">
        <f>'歳出（性質別）'!L18</f>
        <v>578352</v>
      </c>
      <c r="AA46" s="47">
        <f>'歳出（性質別）'!M18</f>
        <v>1023294</v>
      </c>
      <c r="AB46" s="47">
        <f>'歳出（性質別）'!N18</f>
        <v>1369254</v>
      </c>
      <c r="AC46" s="47">
        <f>'歳出（性質別）'!O18</f>
        <v>1567988</v>
      </c>
      <c r="AD46" s="47">
        <f>'歳出（性質別）'!P18</f>
        <v>699151</v>
      </c>
      <c r="AE46" s="47">
        <f>'歳出（性質別）'!Q18</f>
        <v>1005465</v>
      </c>
      <c r="AF46" s="47">
        <f>'歳出（性質別）'!R18</f>
        <v>618721</v>
      </c>
    </row>
    <row r="47" spans="16:32" ht="13.5">
      <c r="P47" t="s">
        <v>155</v>
      </c>
      <c r="Q47">
        <f>'歳出（性質別）'!B23</f>
        <v>0</v>
      </c>
      <c r="R47" s="47">
        <f>'歳出（性質別）'!D23</f>
        <v>3012080</v>
      </c>
      <c r="S47" s="47">
        <f>'歳出（性質別）'!E23</f>
        <v>2992888</v>
      </c>
      <c r="T47" s="47">
        <f>'歳出（性質別）'!F23</f>
        <v>3724273</v>
      </c>
      <c r="U47" s="47">
        <f>'歳出（性質別）'!G23</f>
        <v>3341128</v>
      </c>
      <c r="V47" s="47">
        <f>'歳出（性質別）'!H23</f>
        <v>3049877</v>
      </c>
      <c r="W47" s="47">
        <f>'歳出（性質別）'!I23</f>
        <v>3864920</v>
      </c>
      <c r="X47" s="47">
        <f>'歳出（性質別）'!J23</f>
        <v>4152890</v>
      </c>
      <c r="Y47" s="47">
        <f>'歳出（性質別）'!K23</f>
        <v>4147635</v>
      </c>
      <c r="Z47" s="47">
        <f>'歳出（性質別）'!L23</f>
        <v>3273421</v>
      </c>
      <c r="AA47" s="47">
        <f>'歳出（性質別）'!M23</f>
        <v>3500398</v>
      </c>
      <c r="AB47" s="47">
        <f>'歳出（性質別）'!N23</f>
        <v>3975060</v>
      </c>
      <c r="AC47" s="47">
        <f>'歳出（性質別）'!O23</f>
        <v>4187523</v>
      </c>
      <c r="AD47" s="47">
        <f>'歳出（性質別）'!P23</f>
        <v>3441387</v>
      </c>
      <c r="AE47" s="47">
        <f>'歳出（性質別）'!Q23</f>
        <v>3934340</v>
      </c>
      <c r="AF47" s="47">
        <f>'歳出（性質別）'!R23</f>
        <v>3577507</v>
      </c>
    </row>
    <row r="54" spans="16:32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</row>
    <row r="55" spans="16:32" ht="13.5">
      <c r="P55" t="s">
        <v>157</v>
      </c>
      <c r="Q55">
        <f>'歳出（目的別）'!B5</f>
        <v>0</v>
      </c>
      <c r="R55" s="47">
        <f>'歳出（目的別）'!D5</f>
        <v>423920</v>
      </c>
      <c r="S55" s="47">
        <f>'歳出（目的別）'!E5</f>
        <v>502894</v>
      </c>
      <c r="T55" s="47">
        <f>'歳出（目的別）'!F5</f>
        <v>540641</v>
      </c>
      <c r="U55" s="47">
        <f>'歳出（目的別）'!G5</f>
        <v>622857</v>
      </c>
      <c r="V55" s="47">
        <f>'歳出（目的別）'!H5</f>
        <v>583310</v>
      </c>
      <c r="W55" s="47">
        <f>'歳出（目的別）'!I5</f>
        <v>592769</v>
      </c>
      <c r="X55" s="47">
        <f>'歳出（目的別）'!J5</f>
        <v>520107</v>
      </c>
      <c r="Y55" s="47">
        <f>'歳出（目的別）'!K5</f>
        <v>693838</v>
      </c>
      <c r="Z55" s="47">
        <f>'歳出（目的別）'!L5</f>
        <v>583445</v>
      </c>
      <c r="AA55" s="47">
        <f>'歳出（目的別）'!M5</f>
        <v>620688</v>
      </c>
      <c r="AB55" s="47">
        <f>'歳出（目的別）'!N5</f>
        <v>863598</v>
      </c>
      <c r="AC55" s="47">
        <f>'歳出（目的別）'!O5</f>
        <v>519736</v>
      </c>
      <c r="AD55" s="47">
        <f>'歳出（目的別）'!P5</f>
        <v>530727</v>
      </c>
      <c r="AE55" s="47">
        <f>'歳出（目的別）'!Q5</f>
        <v>605308</v>
      </c>
      <c r="AF55" s="47">
        <f>'歳出（目的別）'!R5</f>
        <v>525908</v>
      </c>
    </row>
    <row r="56" spans="16:32" ht="13.5">
      <c r="P56" t="s">
        <v>158</v>
      </c>
      <c r="Q56">
        <f>'歳出（目的別）'!B6</f>
        <v>0</v>
      </c>
      <c r="R56" s="47">
        <f>'歳出（目的別）'!D6</f>
        <v>251738</v>
      </c>
      <c r="S56" s="47">
        <f>'歳出（目的別）'!E6</f>
        <v>342178</v>
      </c>
      <c r="T56" s="47">
        <f>'歳出（目的別）'!F6</f>
        <v>426630</v>
      </c>
      <c r="U56" s="47">
        <f>'歳出（目的別）'!G6</f>
        <v>342677</v>
      </c>
      <c r="V56" s="47">
        <f>'歳出（目的別）'!H6</f>
        <v>368408</v>
      </c>
      <c r="W56" s="47">
        <f>'歳出（目的別）'!I6</f>
        <v>405585</v>
      </c>
      <c r="X56" s="47">
        <f>'歳出（目的別）'!J6</f>
        <v>385862</v>
      </c>
      <c r="Y56" s="47">
        <f>'歳出（目的別）'!K6</f>
        <v>495373</v>
      </c>
      <c r="Z56" s="47">
        <f>'歳出（目的別）'!L6</f>
        <v>599322</v>
      </c>
      <c r="AA56" s="47">
        <f>'歳出（目的別）'!M6</f>
        <v>532946</v>
      </c>
      <c r="AB56" s="47">
        <f>'歳出（目的別）'!N6</f>
        <v>475427</v>
      </c>
      <c r="AC56" s="47">
        <f>'歳出（目的別）'!O6</f>
        <v>488128</v>
      </c>
      <c r="AD56" s="47">
        <f>'歳出（目的別）'!P6</f>
        <v>628881</v>
      </c>
      <c r="AE56" s="47">
        <f>'歳出（目的別）'!Q6</f>
        <v>1072078</v>
      </c>
      <c r="AF56" s="47">
        <f>'歳出（目的別）'!R6</f>
        <v>655755</v>
      </c>
    </row>
    <row r="57" spans="16:32" ht="13.5">
      <c r="P57" t="s">
        <v>159</v>
      </c>
      <c r="Q57">
        <f>'歳出（目的別）'!B7</f>
        <v>0</v>
      </c>
      <c r="R57" s="47">
        <f>'歳出（目的別）'!D7</f>
        <v>195579</v>
      </c>
      <c r="S57" s="47">
        <f>'歳出（目的別）'!E7</f>
        <v>235749</v>
      </c>
      <c r="T57" s="47">
        <f>'歳出（目的別）'!F7</f>
        <v>288459</v>
      </c>
      <c r="U57" s="47">
        <f>'歳出（目的別）'!G7</f>
        <v>302175</v>
      </c>
      <c r="V57" s="47">
        <f>'歳出（目的別）'!H7</f>
        <v>302390</v>
      </c>
      <c r="W57" s="47">
        <f>'歳出（目的別）'!I7</f>
        <v>326096</v>
      </c>
      <c r="X57" s="47">
        <f>'歳出（目的別）'!J7</f>
        <v>323865</v>
      </c>
      <c r="Y57" s="47">
        <f>'歳出（目的別）'!K7</f>
        <v>358312</v>
      </c>
      <c r="Z57" s="47">
        <f>'歳出（目的別）'!L7</f>
        <v>323050</v>
      </c>
      <c r="AA57" s="47">
        <f>'歳出（目的別）'!M7</f>
        <v>343572</v>
      </c>
      <c r="AB57" s="47">
        <f>'歳出（目的別）'!N7</f>
        <v>419191</v>
      </c>
      <c r="AC57" s="47">
        <f>'歳出（目的別）'!O7</f>
        <v>696920</v>
      </c>
      <c r="AD57" s="47">
        <f>'歳出（目的別）'!P7</f>
        <v>402989</v>
      </c>
      <c r="AE57" s="47">
        <f>'歳出（目的別）'!Q7</f>
        <v>337665</v>
      </c>
      <c r="AF57" s="47">
        <f>'歳出（目的別）'!R7</f>
        <v>330411</v>
      </c>
    </row>
    <row r="58" spans="16:32" ht="13.5">
      <c r="P58" t="s">
        <v>173</v>
      </c>
      <c r="Q58">
        <f>'歳出（目的別）'!B9</f>
        <v>0</v>
      </c>
      <c r="R58" s="47">
        <f>'歳出（目的別）'!D9</f>
        <v>380842</v>
      </c>
      <c r="S58" s="47">
        <f>'歳出（目的別）'!E9</f>
        <v>346788</v>
      </c>
      <c r="T58" s="47">
        <f>'歳出（目的別）'!F9</f>
        <v>258010</v>
      </c>
      <c r="U58" s="47">
        <f>'歳出（目的別）'!G9</f>
        <v>263024</v>
      </c>
      <c r="V58" s="47">
        <f>'歳出（目的別）'!H9</f>
        <v>326965</v>
      </c>
      <c r="W58" s="47">
        <f>'歳出（目的別）'!I9</f>
        <v>522403</v>
      </c>
      <c r="X58" s="47">
        <f>'歳出（目的別）'!J9</f>
        <v>473421</v>
      </c>
      <c r="Y58" s="47">
        <f>'歳出（目的別）'!K9</f>
        <v>369773</v>
      </c>
      <c r="Z58" s="47">
        <f>'歳出（目的別）'!L9</f>
        <v>332690</v>
      </c>
      <c r="AA58" s="47">
        <f>'歳出（目的別）'!M9</f>
        <v>351325</v>
      </c>
      <c r="AB58" s="47">
        <f>'歳出（目的別）'!N9</f>
        <v>506329</v>
      </c>
      <c r="AC58" s="47">
        <f>'歳出（目的別）'!O9</f>
        <v>587555</v>
      </c>
      <c r="AD58" s="47">
        <f>'歳出（目的別）'!P9</f>
        <v>392017</v>
      </c>
      <c r="AE58" s="47">
        <f>'歳出（目的別）'!Q9</f>
        <v>204684</v>
      </c>
      <c r="AF58" s="47">
        <f>'歳出（目的別）'!R9</f>
        <v>168833</v>
      </c>
    </row>
    <row r="59" spans="16:32" ht="13.5">
      <c r="P59" t="s">
        <v>160</v>
      </c>
      <c r="Q59">
        <f>'歳出（目的別）'!B10</f>
        <v>0</v>
      </c>
      <c r="R59" s="47">
        <f>'歳出（目的別）'!D10</f>
        <v>30419</v>
      </c>
      <c r="S59" s="47">
        <f>'歳出（目的別）'!E10</f>
        <v>33556</v>
      </c>
      <c r="T59" s="47">
        <f>'歳出（目的別）'!F10</f>
        <v>31587</v>
      </c>
      <c r="U59" s="47">
        <f>'歳出（目的別）'!G10</f>
        <v>28446</v>
      </c>
      <c r="V59" s="47">
        <f>'歳出（目的別）'!H10</f>
        <v>38348</v>
      </c>
      <c r="W59" s="47">
        <f>'歳出（目的別）'!I10</f>
        <v>36927</v>
      </c>
      <c r="X59" s="47">
        <f>'歳出（目的別）'!J10</f>
        <v>61968</v>
      </c>
      <c r="Y59" s="47">
        <f>'歳出（目的別）'!K10</f>
        <v>63749</v>
      </c>
      <c r="Z59" s="47">
        <f>'歳出（目的別）'!L10</f>
        <v>37313</v>
      </c>
      <c r="AA59" s="47">
        <f>'歳出（目的別）'!M10</f>
        <v>37108</v>
      </c>
      <c r="AB59" s="47">
        <f>'歳出（目的別）'!N10</f>
        <v>36884</v>
      </c>
      <c r="AC59" s="47">
        <f>'歳出（目的別）'!O10</f>
        <v>499762</v>
      </c>
      <c r="AD59" s="47">
        <f>'歳出（目的別）'!P10</f>
        <v>198505</v>
      </c>
      <c r="AE59" s="47">
        <f>'歳出（目的別）'!Q10</f>
        <v>174239</v>
      </c>
      <c r="AF59" s="47">
        <f>'歳出（目的別）'!R10</f>
        <v>170678</v>
      </c>
    </row>
    <row r="60" spans="16:32" ht="13.5">
      <c r="P60" t="s">
        <v>161</v>
      </c>
      <c r="Q60">
        <f>'歳出（目的別）'!B11</f>
        <v>0</v>
      </c>
      <c r="R60" s="47">
        <f>'歳出（目的別）'!D11</f>
        <v>394778</v>
      </c>
      <c r="S60" s="47">
        <f>'歳出（目的別）'!E11</f>
        <v>522294</v>
      </c>
      <c r="T60" s="47">
        <f>'歳出（目的別）'!F11</f>
        <v>421771</v>
      </c>
      <c r="U60" s="47">
        <f>'歳出（目的別）'!G11</f>
        <v>374452</v>
      </c>
      <c r="V60" s="47">
        <f>'歳出（目的別）'!H11</f>
        <v>316145</v>
      </c>
      <c r="W60" s="47">
        <f>'歳出（目的別）'!I11</f>
        <v>405083</v>
      </c>
      <c r="X60" s="47">
        <f>'歳出（目的別）'!J11</f>
        <v>338584</v>
      </c>
      <c r="Y60" s="47">
        <f>'歳出（目的別）'!K11</f>
        <v>494705</v>
      </c>
      <c r="Z60" s="47">
        <f>'歳出（目的別）'!L11</f>
        <v>246216</v>
      </c>
      <c r="AA60" s="47">
        <f>'歳出（目的別）'!M11</f>
        <v>309401</v>
      </c>
      <c r="AB60" s="47">
        <f>'歳出（目的別）'!N11</f>
        <v>295623</v>
      </c>
      <c r="AC60" s="47">
        <f>'歳出（目的別）'!O11</f>
        <v>336814</v>
      </c>
      <c r="AD60" s="47">
        <f>'歳出（目的別）'!P11</f>
        <v>281659</v>
      </c>
      <c r="AE60" s="47">
        <f>'歳出（目的別）'!Q11</f>
        <v>458840</v>
      </c>
      <c r="AF60" s="47">
        <f>'歳出（目的別）'!R11</f>
        <v>287821</v>
      </c>
    </row>
    <row r="61" spans="16:32" ht="13.5">
      <c r="P61" t="s">
        <v>162</v>
      </c>
      <c r="Q61">
        <f>'歳出（目的別）'!B13</f>
        <v>0</v>
      </c>
      <c r="R61" s="47">
        <f>'歳出（目的別）'!D13</f>
        <v>885145</v>
      </c>
      <c r="S61" s="47">
        <f>'歳出（目的別）'!E13</f>
        <v>589900</v>
      </c>
      <c r="T61" s="47">
        <f>'歳出（目的別）'!F13</f>
        <v>1322221</v>
      </c>
      <c r="U61" s="47">
        <f>'歳出（目的別）'!G13</f>
        <v>957454</v>
      </c>
      <c r="V61" s="47">
        <f>'歳出（目的別）'!H13</f>
        <v>614931</v>
      </c>
      <c r="W61" s="47">
        <f>'歳出（目的別）'!I13</f>
        <v>1064486</v>
      </c>
      <c r="X61" s="47">
        <f>'歳出（目的別）'!J13</f>
        <v>1488308</v>
      </c>
      <c r="Y61" s="47">
        <f>'歳出（目的別）'!K13</f>
        <v>1083212</v>
      </c>
      <c r="Z61" s="47">
        <f>'歳出（目的別）'!L13</f>
        <v>488496</v>
      </c>
      <c r="AA61" s="47">
        <f>'歳出（目的別）'!M13</f>
        <v>635832</v>
      </c>
      <c r="AB61" s="47">
        <f>'歳出（目的別）'!N13</f>
        <v>793893</v>
      </c>
      <c r="AC61" s="47">
        <f>'歳出（目的別）'!O13</f>
        <v>446201</v>
      </c>
      <c r="AD61" s="47">
        <f>'歳出（目的別）'!P13</f>
        <v>411393</v>
      </c>
      <c r="AE61" s="47">
        <f>'歳出（目的別）'!Q13</f>
        <v>415992</v>
      </c>
      <c r="AF61" s="47">
        <f>'歳出（目的別）'!R13</f>
        <v>727094</v>
      </c>
    </row>
    <row r="62" spans="16:32" ht="13.5">
      <c r="P62" t="s">
        <v>163</v>
      </c>
      <c r="Q62">
        <f>'歳出（目的別）'!B15</f>
        <v>0</v>
      </c>
      <c r="R62" s="47">
        <f>'歳出（目的別）'!D15</f>
        <v>137637</v>
      </c>
      <c r="S62" s="47">
        <f>'歳出（目的別）'!E15</f>
        <v>146915</v>
      </c>
      <c r="T62" s="47">
        <f>'歳出（目的別）'!F15</f>
        <v>154489</v>
      </c>
      <c r="U62" s="47">
        <f>'歳出（目的別）'!G15</f>
        <v>170727</v>
      </c>
      <c r="V62" s="47">
        <f>'歳出（目的別）'!H15</f>
        <v>201373</v>
      </c>
      <c r="W62" s="47">
        <f>'歳出（目的別）'!I15</f>
        <v>216371</v>
      </c>
      <c r="X62" s="47">
        <f>'歳出（目的別）'!J15</f>
        <v>237148</v>
      </c>
      <c r="Y62" s="47">
        <f>'歳出（目的別）'!K15</f>
        <v>263280</v>
      </c>
      <c r="Z62" s="47">
        <f>'歳出（目的別）'!L15</f>
        <v>334664</v>
      </c>
      <c r="AA62" s="47">
        <f>'歳出（目的別）'!M15</f>
        <v>252396</v>
      </c>
      <c r="AB62" s="47">
        <f>'歳出（目的別）'!N15</f>
        <v>266200</v>
      </c>
      <c r="AC62" s="47">
        <f>'歳出（目的別）'!O15</f>
        <v>283228</v>
      </c>
      <c r="AD62" s="47">
        <f>'歳出（目的別）'!P15</f>
        <v>294545</v>
      </c>
      <c r="AE62" s="47">
        <f>'歳出（目的別）'!Q15</f>
        <v>329990</v>
      </c>
      <c r="AF62" s="47">
        <f>'歳出（目的別）'!R15</f>
        <v>427490</v>
      </c>
    </row>
    <row r="63" spans="16:32" ht="13.5">
      <c r="P63" t="s">
        <v>164</v>
      </c>
      <c r="Q63">
        <f>'歳出（目的別）'!B19</f>
        <v>0</v>
      </c>
      <c r="R63" s="47">
        <f>'歳出（目的別）'!D19</f>
        <v>3012080</v>
      </c>
      <c r="S63" s="47">
        <f>'歳出（目的別）'!E19</f>
        <v>2992888</v>
      </c>
      <c r="T63" s="47">
        <f>'歳出（目的別）'!F19</f>
        <v>3724273</v>
      </c>
      <c r="U63" s="47">
        <f>'歳出（目的別）'!G19</f>
        <v>3341128</v>
      </c>
      <c r="V63" s="47">
        <f>'歳出（目的別）'!H19</f>
        <v>3049877</v>
      </c>
      <c r="W63" s="47">
        <f>'歳出（目的別）'!I19</f>
        <v>3864920</v>
      </c>
      <c r="X63" s="47">
        <f>'歳出（目的別）'!J19</f>
        <v>4152890</v>
      </c>
      <c r="Y63" s="47">
        <f>'歳出（目的別）'!K19</f>
        <v>4147635</v>
      </c>
      <c r="Z63" s="47">
        <f>'歳出（目的別）'!L19</f>
        <v>3273421</v>
      </c>
      <c r="AA63" s="47">
        <f>'歳出（目的別）'!M19</f>
        <v>3500398</v>
      </c>
      <c r="AB63" s="47">
        <f>'歳出（目的別）'!N19</f>
        <v>3975060</v>
      </c>
      <c r="AC63" s="47">
        <f>'歳出（目的別）'!O19</f>
        <v>4187523</v>
      </c>
      <c r="AD63" s="47">
        <f>'歳出（目的別）'!P19</f>
        <v>3441387</v>
      </c>
      <c r="AE63" s="47">
        <f>'歳出（目的別）'!Q19</f>
        <v>3934337</v>
      </c>
      <c r="AF63" s="47">
        <f>'歳出（目的別）'!R19</f>
        <v>3577504</v>
      </c>
    </row>
    <row r="77" spans="16:32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</row>
    <row r="78" spans="16:32" ht="13.5">
      <c r="P78" t="s">
        <v>165</v>
      </c>
      <c r="Q78">
        <f>'歳出（性質別）'!B19</f>
        <v>0</v>
      </c>
      <c r="R78" s="47">
        <f>'歳出（性質別）'!D19</f>
        <v>567999</v>
      </c>
      <c r="S78" s="47">
        <f>'歳出（性質別）'!E19</f>
        <v>166140</v>
      </c>
      <c r="T78" s="47">
        <f>'歳出（性質別）'!F19</f>
        <v>854736</v>
      </c>
      <c r="U78" s="47">
        <f>'歳出（性質別）'!G19</f>
        <v>679992</v>
      </c>
      <c r="V78" s="47">
        <f>'歳出（性質別）'!H19</f>
        <v>136266</v>
      </c>
      <c r="W78" s="47">
        <f>'歳出（性質別）'!I19</f>
        <v>541498</v>
      </c>
      <c r="X78" s="47">
        <f>'歳出（性質別）'!J19</f>
        <v>791710</v>
      </c>
      <c r="Y78" s="47">
        <f>'歳出（性質別）'!K19</f>
        <v>501445</v>
      </c>
      <c r="Z78" s="47">
        <f>'歳出（性質別）'!L19</f>
        <v>55479</v>
      </c>
      <c r="AA78" s="47">
        <f>'歳出（性質別）'!M19</f>
        <v>334707</v>
      </c>
      <c r="AB78" s="47">
        <f>'歳出（性質別）'!N19</f>
        <v>399970</v>
      </c>
      <c r="AC78" s="47">
        <f>'歳出（性質別）'!O19</f>
        <v>562709</v>
      </c>
      <c r="AD78" s="47">
        <f>'歳出（性質別）'!P19</f>
        <v>11046</v>
      </c>
      <c r="AE78" s="47">
        <f>'歳出（性質別）'!Q19</f>
        <v>194945</v>
      </c>
      <c r="AF78" s="47">
        <f>'歳出（性質別）'!R19</f>
        <v>243435</v>
      </c>
    </row>
    <row r="79" spans="13:32" ht="13.5">
      <c r="M79" s="39" t="str">
        <f>'財政指標'!$M$1</f>
        <v>上河内町</v>
      </c>
      <c r="P79" t="s">
        <v>166</v>
      </c>
      <c r="Q79">
        <f>'歳出（性質別）'!B20</f>
        <v>0</v>
      </c>
      <c r="R79" s="47">
        <f>'歳出（性質別）'!D20</f>
        <v>508560</v>
      </c>
      <c r="S79" s="47">
        <f>'歳出（性質別）'!E20</f>
        <v>682959</v>
      </c>
      <c r="T79" s="47">
        <f>'歳出（性質別）'!F20</f>
        <v>550736</v>
      </c>
      <c r="U79" s="47">
        <f>'歳出（性質別）'!G20</f>
        <v>277749</v>
      </c>
      <c r="V79" s="47">
        <f>'歳出（性質別）'!H20</f>
        <v>470176</v>
      </c>
      <c r="W79" s="47">
        <f>'歳出（性質別）'!I20</f>
        <v>580108</v>
      </c>
      <c r="X79" s="47">
        <f>'歳出（性質別）'!J20</f>
        <v>809106</v>
      </c>
      <c r="Y79" s="47">
        <f>'歳出（性質別）'!K20</f>
        <v>1002063</v>
      </c>
      <c r="Z79" s="47">
        <f>'歳出（性質別）'!L20</f>
        <v>356215</v>
      </c>
      <c r="AA79" s="47">
        <f>'歳出（性質別）'!M20</f>
        <v>553870</v>
      </c>
      <c r="AB79" s="47">
        <f>'歳出（性質別）'!N20</f>
        <v>872194</v>
      </c>
      <c r="AC79" s="47">
        <f>'歳出（性質別）'!O20</f>
        <v>948593</v>
      </c>
      <c r="AD79" s="47">
        <f>'歳出（性質別）'!P20</f>
        <v>651051</v>
      </c>
      <c r="AE79" s="47">
        <f>'歳出（性質別）'!Q20</f>
        <v>794925</v>
      </c>
      <c r="AF79" s="47">
        <f>'歳出（性質別）'!R20</f>
        <v>365644</v>
      </c>
    </row>
    <row r="93" spans="17:32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</row>
    <row r="94" spans="16:32" ht="13.5">
      <c r="P94" t="s">
        <v>147</v>
      </c>
      <c r="Q94">
        <f>'財政指標'!C6</f>
        <v>0</v>
      </c>
      <c r="R94" s="47">
        <f>'財政指標'!E6</f>
        <v>3012080</v>
      </c>
      <c r="S94" s="47">
        <f>'財政指標'!F6</f>
        <v>2992888</v>
      </c>
      <c r="T94" s="47">
        <f>'財政指標'!G6</f>
        <v>3724273</v>
      </c>
      <c r="U94" s="47">
        <f>'財政指標'!H6</f>
        <v>3341128</v>
      </c>
      <c r="V94" s="47">
        <f>'財政指標'!I6</f>
        <v>3049877</v>
      </c>
      <c r="W94" s="47">
        <f>'財政指標'!J6</f>
        <v>3864920</v>
      </c>
      <c r="X94" s="47">
        <f>'財政指標'!K6</f>
        <v>4152890</v>
      </c>
      <c r="Y94" s="47">
        <f>'財政指標'!L6</f>
        <v>4147635</v>
      </c>
      <c r="Z94" s="47">
        <f>'財政指標'!M6</f>
        <v>3273421</v>
      </c>
      <c r="AA94" s="47">
        <f>'財政指標'!N6</f>
        <v>3500398</v>
      </c>
      <c r="AB94" s="47">
        <f>'財政指標'!O6</f>
        <v>3975060</v>
      </c>
      <c r="AC94" s="47">
        <f>'財政指標'!P6</f>
        <v>4187523</v>
      </c>
      <c r="AD94" s="47">
        <f>'財政指標'!Q6</f>
        <v>3441387</v>
      </c>
      <c r="AE94" s="47">
        <f>'財政指標'!R6</f>
        <v>3934337</v>
      </c>
      <c r="AF94" s="47">
        <f>'財政指標'!S6</f>
        <v>3577504</v>
      </c>
    </row>
    <row r="95" spans="16:32" ht="13.5">
      <c r="P95" t="s">
        <v>148</v>
      </c>
      <c r="Q95">
        <f>'財政指標'!B30</f>
        <v>0</v>
      </c>
      <c r="R95" s="47">
        <f>'財政指標'!E30</f>
        <v>1220455</v>
      </c>
      <c r="S95" s="47">
        <f>'財政指標'!F30</f>
        <v>1327118</v>
      </c>
      <c r="T95" s="47">
        <f>'財政指標'!G30</f>
        <v>1711720</v>
      </c>
      <c r="U95" s="47">
        <f>'財政指標'!H30</f>
        <v>1976274</v>
      </c>
      <c r="V95" s="47">
        <f>'財政指標'!I30</f>
        <v>2017255</v>
      </c>
      <c r="W95" s="47">
        <f>'財政指標'!J30</f>
        <v>2209754</v>
      </c>
      <c r="X95" s="47">
        <f>'財政指標'!K30</f>
        <v>2606354</v>
      </c>
      <c r="Y95" s="47">
        <f>'財政指標'!L30</f>
        <v>2807144</v>
      </c>
      <c r="Z95" s="47">
        <f>'財政指標'!M30</f>
        <v>2625921</v>
      </c>
      <c r="AA95" s="47">
        <f>'財政指標'!N30</f>
        <v>2847709</v>
      </c>
      <c r="AB95" s="47">
        <f>'財政指標'!O30</f>
        <v>3570298</v>
      </c>
      <c r="AC95" s="47">
        <f>'財政指標'!P30</f>
        <v>3740344</v>
      </c>
      <c r="AD95" s="47">
        <f>'財政指標'!Q30</f>
        <v>4005536</v>
      </c>
      <c r="AE95" s="47">
        <f>'財政指標'!R30</f>
        <v>4453525</v>
      </c>
      <c r="AF95" s="47">
        <f>'財政指標'!S30</f>
        <v>4570655</v>
      </c>
    </row>
  </sheetData>
  <printOptions/>
  <pageMargins left="0.7874015748031497" right="0.7874015748031497" top="0.7874015748031497" bottom="0.74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2007-02-19T20:08:49Z</cp:lastPrinted>
  <dcterms:created xsi:type="dcterms:W3CDTF">2002-01-04T12:12:41Z</dcterms:created>
  <dcterms:modified xsi:type="dcterms:W3CDTF">2007-06-27T05:03:21Z</dcterms:modified>
  <cp:category/>
  <cp:version/>
  <cp:contentType/>
  <cp:contentStatus/>
</cp:coreProperties>
</file>