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00" windowHeight="6540" tabRatio="601" firstSheet="3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Area" localSheetId="1">'歳入'!$A$1:$R$72</definedName>
    <definedName name="_xlnm.Print_Area" localSheetId="0">'財政指標'!$A$1:$S$38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<sst xmlns="http://schemas.openxmlformats.org/spreadsheetml/2006/main" count="421" uniqueCount="214">
  <si>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</si>
  <si>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</si>
  <si>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</si>
  <si>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</si>
  <si>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</si>
  <si>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</si>
  <si>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</si>
  <si>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</si>
  <si>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</si>
  <si>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</si>
  <si>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</si>
  <si>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</si>
  <si>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</si>
  <si>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</si>
  <si>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</si>
  <si>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</si>
  <si>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</si>
  <si>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</si>
  <si>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</si>
  <si>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</si>
  <si>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</si>
  <si>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</si>
  <si>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</si>
  <si>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</si>
  <si>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</si>
  <si>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</si>
  <si>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</si>
  <si>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</si>
  <si>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</si>
  <si>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</si>
  <si>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</si>
  <si>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</si>
  <si>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</si>
  <si>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</si>
  <si>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</si>
  <si>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</si>
  <si>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</si>
  <si>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</si>
  <si>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</si>
  <si>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</si>
  <si>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</si>
  <si>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</si>
  <si>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</si>
  <si>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</si>
  <si>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</si>
  <si>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</si>
  <si>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</si>
  <si>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</si>
  <si>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</si>
  <si>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</si>
  <si>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</si>
  <si>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</si>
  <si>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</si>
  <si>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</si>
  <si>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</si>
  <si>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</si>
  <si>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</si>
  <si>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</si>
  <si>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</si>
  <si>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</si>
  <si>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</si>
  <si>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</si>
  <si>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</si>
  <si>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</si>
  <si>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</si>
  <si>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</si>
  <si>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</si>
  <si>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</si>
  <si>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</si>
  <si>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</si>
  <si>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</si>
  <si>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</si>
  <si>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</si>
  <si>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</si>
  <si>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</si>
  <si>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</si>
  <si>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</si>
  <si>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</si>
  <si>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</si>
  <si>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</si>
  <si>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</si>
  <si>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</si>
  <si>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</si>
  <si>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</si>
  <si>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</si>
  <si>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</si>
  <si>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</si>
  <si>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</si>
  <si>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</si>
  <si>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</si>
  <si>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</si>
  <si>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</si>
  <si>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</si>
  <si>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</si>
  <si>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</si>
  <si>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</si>
  <si>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</si>
  <si>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</si>
  <si>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</si>
  <si>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</si>
  <si>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</si>
  <si>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</si>
  <si>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</si>
  <si>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</si>
  <si>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</si>
  <si>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</si>
  <si>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</si>
  <si>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</si>
  <si>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</si>
  <si>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</si>
  <si>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</si>
  <si>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</si>
  <si>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</si>
  <si>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</si>
  <si>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</si>
  <si>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</si>
  <si>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</si>
  <si>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</si>
  <si>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</si>
  <si>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</si>
  <si>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</si>
  <si>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</si>
  <si>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</si>
  <si>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</si>
  <si>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</si>
  <si>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</si>
  <si>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</si>
  <si>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</si>
  <si>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</si>
  <si>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</si>
  <si>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</si>
  <si>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</si>
  <si>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</si>
  <si>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</si>
  <si>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</si>
  <si>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</si>
  <si>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</si>
  <si>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</si>
  <si>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</si>
  <si>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</si>
  <si>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</si>
  <si>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</si>
  <si>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</si>
  <si>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</si>
  <si>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</si>
  <si>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</si>
  <si>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</si>
  <si>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</si>
  <si>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</si>
  <si>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</si>
  <si>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</si>
  <si>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</si>
  <si>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</si>
  <si>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</si>
  <si>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</si>
  <si>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</si>
  <si>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</si>
  <si>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</si>
  <si>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</si>
  <si>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</si>
  <si>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</si>
  <si>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</si>
  <si>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</si>
  <si>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</si>
  <si>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</si>
  <si>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</si>
  <si>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</si>
  <si>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</si>
  <si>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</si>
  <si>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</si>
  <si>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</si>
  <si>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</si>
  <si>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</si>
  <si>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</si>
  <si>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</si>
  <si>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</si>
  <si>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</si>
  <si>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</si>
  <si>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</si>
  <si>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</si>
  <si>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</si>
  <si>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</si>
  <si>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</si>
  <si>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宇都宮市</t>
  </si>
  <si>
    <t>０１(H13)</t>
  </si>
  <si>
    <t>０１(H13）</t>
  </si>
  <si>
    <t xml:space="preserve">  前年度繰上充用金</t>
  </si>
  <si>
    <t xml:space="preserve"> (1)減税補てん債</t>
  </si>
  <si>
    <t xml:space="preserve"> (2)臨時財政対策債</t>
  </si>
  <si>
    <t>０１(H13)</t>
  </si>
  <si>
    <t>０３(H15)</t>
  </si>
  <si>
    <t>０２(H14)</t>
  </si>
  <si>
    <t>０２(H14)</t>
  </si>
  <si>
    <t>０２(H14）</t>
  </si>
  <si>
    <t>０３(H15）</t>
  </si>
  <si>
    <t>０３(H15)</t>
  </si>
  <si>
    <t>０４(H16)</t>
  </si>
  <si>
    <t>０４(H16）</t>
  </si>
  <si>
    <t>3-2配当割交付金</t>
  </si>
  <si>
    <t>3-3株式等譲渡所得割交付金</t>
  </si>
  <si>
    <t>3-1利子割交付金</t>
  </si>
  <si>
    <t>０４(H16)</t>
  </si>
  <si>
    <t>０５(H17)</t>
  </si>
  <si>
    <t>21実質公債費比率</t>
  </si>
  <si>
    <t>22起債制限比率</t>
  </si>
  <si>
    <t>23積立金現在高</t>
  </si>
  <si>
    <t>24地方債現在高</t>
  </si>
  <si>
    <t>25債務負担行為額</t>
  </si>
  <si>
    <t>26収益事業収入</t>
  </si>
  <si>
    <t>27土地開発基金現在高</t>
  </si>
  <si>
    <t>０５(H17）</t>
  </si>
  <si>
    <t>０４(H16)</t>
  </si>
  <si>
    <t>０５(H17)</t>
  </si>
  <si>
    <t>０５(H17）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</si>
</sst>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  <numFmt numFmtId="206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2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3" fontId="4" fillId="0" borderId="1" xfId="0" applyNumberFormat="1" applyFont="1" applyBorder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vertical="center"/>
    </xf>
    <xf numFmtId="191" fontId="4" fillId="0" borderId="2" xfId="0" applyNumberFormat="1" applyFont="1" applyBorder="1" applyAlignment="1">
      <alignment/>
    </xf>
    <xf numFmtId="183" fontId="4" fillId="0" borderId="2" xfId="16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0.9965"/>
          <c:h val="0.82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グラフ!$Q$1:$AF$1</c:f>
              <c:strCache/>
            </c:strRef>
          </c:cat>
          <c:val>
            <c:numRef>
              <c:f>グラフ!$Q$7:$AF$7</c:f>
              <c:numCache/>
            </c:numRef>
          </c:val>
        </c:ser>
        <c:gapWidth val="90"/>
        <c:axId val="10968592"/>
        <c:axId val="31608465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グラフ!$Q$2:$AF$2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グラフ!$Q$3:$AF$3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グラフ!$Q$4:$AF$4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グラフ!$Q$5:$AF$5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グラフ!$Q$6:$AF$6</c:f>
              <c:numCache/>
            </c:numRef>
          </c:val>
          <c:smooth val="0"/>
        </c:ser>
        <c:axId val="16040730"/>
        <c:axId val="10148843"/>
      </c:lineChart>
      <c:catAx>
        <c:axId val="10968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8465"/>
        <c:crosses val="autoZero"/>
        <c:auto val="0"/>
        <c:lblOffset val="100"/>
        <c:noMultiLvlLbl val="0"/>
      </c:catAx>
      <c:valAx>
        <c:axId val="31608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68592"/>
        <c:crossesAt val="1"/>
        <c:crossBetween val="between"/>
        <c:dispUnits/>
      </c:valAx>
      <c:catAx>
        <c:axId val="16040730"/>
        <c:scaling>
          <c:orientation val="minMax"/>
        </c:scaling>
        <c:axPos val="b"/>
        <c:delete val="1"/>
        <c:majorTickMark val="in"/>
        <c:minorTickMark val="none"/>
        <c:tickLblPos val="nextTo"/>
        <c:crossAx val="10148843"/>
        <c:crosses val="autoZero"/>
        <c:auto val="0"/>
        <c:lblOffset val="100"/>
        <c:noMultiLvlLbl val="0"/>
      </c:catAx>
      <c:valAx>
        <c:axId val="10148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407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12"/>
          <c:w val="0.75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5"/>
          <c:w val="0.95275"/>
          <c:h val="0.794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グラフ!$Q$30:$AF$30</c:f>
              <c:strCache/>
            </c:strRef>
          </c:cat>
          <c:val>
            <c:numRef>
              <c:f>グラフ!$Q$34:$AF$34</c:f>
              <c:numCache/>
            </c:numRef>
          </c:val>
        </c:ser>
        <c:gapWidth val="90"/>
        <c:axId val="24230724"/>
        <c:axId val="16749925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グラフ!$Q$31:$AF$31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グラフ!$Q$32:$AF$32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グラフ!$Q$33:$AF$33</c:f>
              <c:numCache/>
            </c:numRef>
          </c:val>
          <c:smooth val="0"/>
        </c:ser>
        <c:axId val="16531598"/>
        <c:axId val="14566655"/>
      </c:line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9925"/>
        <c:crosses val="autoZero"/>
        <c:auto val="0"/>
        <c:lblOffset val="100"/>
        <c:noMultiLvlLbl val="0"/>
      </c:catAx>
      <c:valAx>
        <c:axId val="16749925"/>
        <c:scaling>
          <c:orientation val="minMax"/>
          <c:max val="9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0724"/>
        <c:crossesAt val="1"/>
        <c:crossBetween val="between"/>
        <c:dispUnits/>
      </c:valAx>
      <c:catAx>
        <c:axId val="16531598"/>
        <c:scaling>
          <c:orientation val="minMax"/>
        </c:scaling>
        <c:axPos val="b"/>
        <c:delete val="1"/>
        <c:majorTickMark val="in"/>
        <c:minorTickMark val="none"/>
        <c:tickLblPos val="nextTo"/>
        <c:crossAx val="14566655"/>
        <c:crosses val="autoZero"/>
        <c:auto val="0"/>
        <c:lblOffset val="100"/>
        <c:noMultiLvlLbl val="0"/>
      </c:catAx>
      <c:valAx>
        <c:axId val="14566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15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91625"/>
          <c:w val="0.87325"/>
          <c:h val="0.0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"/>
          <c:w val="0.934"/>
          <c:h val="0.8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グラフ!$Q$93:$AF$93</c:f>
              <c:strCache/>
            </c:strRef>
          </c:cat>
          <c:val>
            <c:numRef>
              <c:f>グラフ!$Q$94:$AF$94</c:f>
              <c:numCache/>
            </c:numRef>
          </c:val>
        </c:ser>
        <c:gapWidth val="100"/>
        <c:axId val="63991032"/>
        <c:axId val="39048377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グラフ!$Q$93:$AF$93</c:f>
              <c:strCache/>
            </c:strRef>
          </c:cat>
          <c:val>
            <c:numRef>
              <c:f>グラフ!$Q$95:$AF$95</c:f>
              <c:numCache/>
            </c:numRef>
          </c:val>
          <c:smooth val="0"/>
        </c:ser>
        <c:axId val="63991032"/>
        <c:axId val="39048377"/>
      </c:lineChart>
      <c:catAx>
        <c:axId val="63991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48377"/>
        <c:crosses val="autoZero"/>
        <c:auto val="0"/>
        <c:lblOffset val="100"/>
        <c:noMultiLvlLbl val="0"/>
      </c:catAx>
      <c:valAx>
        <c:axId val="39048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91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3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3"/>
          <c:w val="0.969"/>
          <c:h val="0.813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グラフ!$R$39:$AF$39</c:f>
              <c:strCache/>
            </c:strRef>
          </c:cat>
          <c:val>
            <c:numRef>
              <c:f>グラフ!$R$47:$AF$47</c:f>
              <c:numCache/>
            </c:numRef>
          </c:val>
        </c:ser>
        <c:gapWidth val="90"/>
        <c:axId val="15891074"/>
        <c:axId val="8801939"/>
      </c:barChart>
      <c:lineChart>
        <c:grouping val="standard"/>
        <c:varyColors val="0"/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グラフ!$R$44:$AF$44</c:f>
              <c:numCache/>
            </c:numRef>
          </c:val>
          <c:smooth val="0"/>
        </c:ser>
        <c:axId val="15891074"/>
        <c:axId val="8801939"/>
      </c:line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グラフ!$R$40:$AF$40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グラフ!$R$41:$AF$41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グラフ!$R$42:$AF$42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グラフ!$R$43:$AF$43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グラフ!$R$45:$AF$45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グラフ!$R$46:$AF$46</c:f>
              <c:numCache/>
            </c:numRef>
          </c:val>
          <c:smooth val="0"/>
        </c:ser>
        <c:axId val="12108588"/>
        <c:axId val="41868429"/>
      </c:lineChart>
      <c:catAx>
        <c:axId val="15891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1939"/>
        <c:crosses val="autoZero"/>
        <c:auto val="0"/>
        <c:lblOffset val="100"/>
        <c:noMultiLvlLbl val="0"/>
      </c:catAx>
      <c:valAx>
        <c:axId val="8801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91074"/>
        <c:crossesAt val="1"/>
        <c:crossBetween val="between"/>
        <c:dispUnits/>
      </c:valAx>
      <c:catAx>
        <c:axId val="12108588"/>
        <c:scaling>
          <c:orientation val="minMax"/>
        </c:scaling>
        <c:axPos val="b"/>
        <c:delete val="1"/>
        <c:majorTickMark val="in"/>
        <c:minorTickMark val="none"/>
        <c:tickLblPos val="nextTo"/>
        <c:crossAx val="41868429"/>
        <c:crosses val="autoZero"/>
        <c:auto val="1"/>
        <c:lblOffset val="100"/>
        <c:noMultiLvlLbl val="0"/>
      </c:catAx>
      <c:valAx>
        <c:axId val="41868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1085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8765"/>
          <c:w val="0.78375"/>
          <c:h val="0.1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3"/>
          <c:w val="0.973"/>
          <c:h val="0.82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グラフ!$Q$54:$AF$54</c:f>
              <c:strCache/>
            </c:strRef>
          </c:cat>
          <c:val>
            <c:numRef>
              <c:f>グラフ!$Q$63:$AF$63</c:f>
              <c:numCache/>
            </c:numRef>
          </c:val>
        </c:ser>
        <c:gapWidth val="90"/>
        <c:axId val="41271542"/>
        <c:axId val="35899559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グラフ!$Q$55:$AF$55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グラフ!$Q$56:$AF$56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グラフ!$Q$57:$AF$57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グラフ!$Q$58:$AF$58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グラフ!$Q$59:$AF$59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グラフ!$Q$60:$AF$60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グラフ!$Q$61:$AF$61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グラフ!$Q$62:$AF$62</c:f>
              <c:numCache/>
            </c:numRef>
          </c:val>
          <c:smooth val="0"/>
        </c:ser>
        <c:axId val="54660576"/>
        <c:axId val="22183137"/>
      </c:lineChart>
      <c:catAx>
        <c:axId val="41271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99559"/>
        <c:crosses val="autoZero"/>
        <c:auto val="0"/>
        <c:lblOffset val="100"/>
        <c:noMultiLvlLbl val="0"/>
      </c:catAx>
      <c:valAx>
        <c:axId val="35899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71542"/>
        <c:crossesAt val="1"/>
        <c:crossBetween val="between"/>
        <c:dispUnits/>
      </c:valAx>
      <c:catAx>
        <c:axId val="54660576"/>
        <c:scaling>
          <c:orientation val="minMax"/>
        </c:scaling>
        <c:axPos val="b"/>
        <c:delete val="1"/>
        <c:majorTickMark val="in"/>
        <c:minorTickMark val="none"/>
        <c:tickLblPos val="nextTo"/>
        <c:crossAx val="22183137"/>
        <c:crosses val="autoZero"/>
        <c:auto val="0"/>
        <c:lblOffset val="100"/>
        <c:noMultiLvlLbl val="0"/>
      </c:catAx>
      <c:valAx>
        <c:axId val="22183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05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35"/>
          <c:w val="0.97025"/>
          <c:h val="0.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85"/>
          <c:w val="0.971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グラフ!$Q$78:$AF$78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グラフ!$Q$79:$AF$79</c:f>
              <c:numCache/>
            </c:numRef>
          </c:val>
        </c:ser>
        <c:gapWidth val="70"/>
        <c:axId val="65430506"/>
        <c:axId val="52003643"/>
      </c:bar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03643"/>
        <c:crosses val="autoZero"/>
        <c:auto val="1"/>
        <c:lblOffset val="100"/>
        <c:noMultiLvlLbl val="0"/>
      </c:catAx>
      <c:valAx>
        <c:axId val="52003643"/>
        <c:scaling>
          <c:orientation val="minMax"/>
          <c:max val="4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3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25"/>
          <c:y val="0.94025"/>
          <c:w val="0.514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38100</xdr:rowOff>
    </xdr:from>
    <xdr:to>
      <xdr:col>13</xdr:col>
      <xdr:colOff>676275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209550"/>
        <a:ext cx="478155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685800</xdr:colOff>
      <xdr:row>113</xdr:row>
      <xdr:rowOff>38100</xdr:rowOff>
    </xdr:to>
    <xdr:graphicFrame>
      <xdr:nvGraphicFramePr>
        <xdr:cNvPr id="3" name="Chart 6"/>
        <xdr:cNvGraphicFramePr/>
      </xdr:nvGraphicFramePr>
      <xdr:xfrm>
        <a:off x="4981575" y="13611225"/>
        <a:ext cx="4743450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7</xdr:col>
      <xdr:colOff>9525</xdr:colOff>
      <xdr:row>77</xdr:row>
      <xdr:rowOff>19050</xdr:rowOff>
    </xdr:to>
    <xdr:graphicFrame>
      <xdr:nvGraphicFramePr>
        <xdr:cNvPr id="4" name="Chart 7"/>
        <xdr:cNvGraphicFramePr/>
      </xdr:nvGraphicFramePr>
      <xdr:xfrm>
        <a:off x="0" y="6896100"/>
        <a:ext cx="4876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47625</xdr:rowOff>
    </xdr:from>
    <xdr:to>
      <xdr:col>13</xdr:col>
      <xdr:colOff>685800</xdr:colOff>
      <xdr:row>77</xdr:row>
      <xdr:rowOff>9525</xdr:rowOff>
    </xdr:to>
    <xdr:graphicFrame>
      <xdr:nvGraphicFramePr>
        <xdr:cNvPr id="5" name="Chart 8"/>
        <xdr:cNvGraphicFramePr/>
      </xdr:nvGraphicFramePr>
      <xdr:xfrm>
        <a:off x="4943475" y="6905625"/>
        <a:ext cx="4781550" cy="630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79</xdr:row>
      <xdr:rowOff>66675</xdr:rowOff>
    </xdr:from>
    <xdr:to>
      <xdr:col>7</xdr:col>
      <xdr:colOff>19050</xdr:colOff>
      <xdr:row>113</xdr:row>
      <xdr:rowOff>47625</xdr:rowOff>
    </xdr:to>
    <xdr:graphicFrame>
      <xdr:nvGraphicFramePr>
        <xdr:cNvPr id="6" name="Chart 9"/>
        <xdr:cNvGraphicFramePr/>
      </xdr:nvGraphicFramePr>
      <xdr:xfrm>
        <a:off x="9525" y="13611225"/>
        <a:ext cx="4876800" cy="581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31" sqref="T31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9.375" style="45" customWidth="1"/>
    <col min="4" max="8" width="8.625" style="43" customWidth="1"/>
    <col min="9" max="9" width="8.625" style="45" customWidth="1"/>
    <col min="10" max="14" width="8.625" style="43" customWidth="1"/>
    <col min="15" max="15" width="10.125" style="43" customWidth="1"/>
    <col min="16" max="16384" width="9.00390625" style="43" customWidth="1"/>
  </cols>
  <sheetData>
    <row r="1" spans="1:16" ht="13.5" customHeight="1">
      <c r="A1" s="44" t="s">
        <v>139</v>
      </c>
      <c r="M1" s="46" t="s">
        <v>183</v>
      </c>
      <c r="P1" s="46" t="s">
        <v>183</v>
      </c>
    </row>
    <row r="2" spans="13:16" ht="13.5" customHeight="1">
      <c r="M2" s="22" t="s">
        <v>172</v>
      </c>
      <c r="P2" s="22" t="s">
        <v>172</v>
      </c>
    </row>
    <row r="3" spans="1:19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74" t="s">
        <v>192</v>
      </c>
      <c r="Q3" s="48" t="s">
        <v>195</v>
      </c>
      <c r="R3" s="48" t="s">
        <v>196</v>
      </c>
      <c r="S3" s="48" t="s">
        <v>202</v>
      </c>
    </row>
    <row r="4" spans="1:19" ht="13.5" customHeight="1">
      <c r="A4" s="79" t="s">
        <v>85</v>
      </c>
      <c r="B4" s="79"/>
      <c r="C4" s="50">
        <v>421858</v>
      </c>
      <c r="D4" s="50">
        <v>425144</v>
      </c>
      <c r="E4" s="50">
        <v>427407</v>
      </c>
      <c r="F4" s="50">
        <v>428344</v>
      </c>
      <c r="G4" s="50">
        <v>429132</v>
      </c>
      <c r="H4" s="50">
        <v>430503</v>
      </c>
      <c r="I4" s="50">
        <v>432217</v>
      </c>
      <c r="J4" s="50">
        <v>434770</v>
      </c>
      <c r="K4" s="50">
        <v>436803</v>
      </c>
      <c r="L4" s="50">
        <v>438680</v>
      </c>
      <c r="M4" s="50">
        <v>439767</v>
      </c>
      <c r="N4" s="50">
        <v>441645</v>
      </c>
      <c r="O4" s="50">
        <v>443404</v>
      </c>
      <c r="P4" s="50">
        <v>445780</v>
      </c>
      <c r="Q4" s="50">
        <v>448051</v>
      </c>
      <c r="R4" s="50">
        <v>450217</v>
      </c>
      <c r="S4" s="50">
        <v>453283</v>
      </c>
    </row>
    <row r="5" spans="1:19" ht="13.5" customHeight="1">
      <c r="A5" s="80" t="s">
        <v>13</v>
      </c>
      <c r="B5" s="52" t="s">
        <v>22</v>
      </c>
      <c r="C5" s="53">
        <v>104649309</v>
      </c>
      <c r="D5" s="53">
        <v>116531953</v>
      </c>
      <c r="E5" s="53">
        <v>124478069</v>
      </c>
      <c r="F5" s="53">
        <v>130090110</v>
      </c>
      <c r="G5" s="53">
        <v>135617205</v>
      </c>
      <c r="H5" s="53">
        <v>141158602</v>
      </c>
      <c r="I5" s="54">
        <v>150337762</v>
      </c>
      <c r="J5" s="53">
        <v>145589893</v>
      </c>
      <c r="K5" s="53">
        <v>143255234</v>
      </c>
      <c r="L5" s="53">
        <v>157525191</v>
      </c>
      <c r="M5" s="55">
        <v>170872297</v>
      </c>
      <c r="N5" s="55">
        <v>159992971</v>
      </c>
      <c r="O5" s="55">
        <v>157102019</v>
      </c>
      <c r="P5" s="55">
        <v>158804858</v>
      </c>
      <c r="Q5" s="55">
        <v>165373636</v>
      </c>
      <c r="R5" s="55">
        <v>154711373</v>
      </c>
      <c r="S5" s="55">
        <v>153526744</v>
      </c>
    </row>
    <row r="6" spans="1:19" ht="13.5" customHeight="1">
      <c r="A6" s="80"/>
      <c r="B6" s="52" t="s">
        <v>23</v>
      </c>
      <c r="C6" s="53">
        <v>101206772</v>
      </c>
      <c r="D6" s="53">
        <v>113868266</v>
      </c>
      <c r="E6" s="53">
        <v>122170097</v>
      </c>
      <c r="F6" s="53">
        <v>127433380</v>
      </c>
      <c r="G6" s="53">
        <v>132057027</v>
      </c>
      <c r="H6" s="53">
        <v>137826968</v>
      </c>
      <c r="I6" s="54">
        <v>146874740</v>
      </c>
      <c r="J6" s="53">
        <v>142903241</v>
      </c>
      <c r="K6" s="53">
        <v>139551528</v>
      </c>
      <c r="L6" s="53">
        <v>149424048</v>
      </c>
      <c r="M6" s="55">
        <v>166906876</v>
      </c>
      <c r="N6" s="55">
        <v>151453790</v>
      </c>
      <c r="O6" s="55">
        <v>149625187</v>
      </c>
      <c r="P6" s="55">
        <v>152757951</v>
      </c>
      <c r="Q6" s="55">
        <v>157624329</v>
      </c>
      <c r="R6" s="55">
        <v>146628022</v>
      </c>
      <c r="S6" s="55">
        <v>147744690</v>
      </c>
    </row>
    <row r="7" spans="1:19" ht="13.5" customHeight="1">
      <c r="A7" s="80"/>
      <c r="B7" s="52" t="s">
        <v>24</v>
      </c>
      <c r="C7" s="54">
        <f aca="true" t="shared" si="0" ref="C7:K7">+C5-C6</f>
        <v>3442537</v>
      </c>
      <c r="D7" s="54">
        <f t="shared" si="0"/>
        <v>2663687</v>
      </c>
      <c r="E7" s="54">
        <f t="shared" si="0"/>
        <v>2307972</v>
      </c>
      <c r="F7" s="54">
        <f t="shared" si="0"/>
        <v>2656730</v>
      </c>
      <c r="G7" s="54">
        <f t="shared" si="0"/>
        <v>3560178</v>
      </c>
      <c r="H7" s="54">
        <f t="shared" si="0"/>
        <v>3331634</v>
      </c>
      <c r="I7" s="54">
        <f t="shared" si="0"/>
        <v>3463022</v>
      </c>
      <c r="J7" s="54">
        <f t="shared" si="0"/>
        <v>2686652</v>
      </c>
      <c r="K7" s="54">
        <f t="shared" si="0"/>
        <v>3703706</v>
      </c>
      <c r="L7" s="54">
        <f aca="true" t="shared" si="1" ref="L7:R7">+L5-L6</f>
        <v>8101143</v>
      </c>
      <c r="M7" s="54">
        <f t="shared" si="1"/>
        <v>3965421</v>
      </c>
      <c r="N7" s="54">
        <f t="shared" si="1"/>
        <v>8539181</v>
      </c>
      <c r="O7" s="54">
        <f t="shared" si="1"/>
        <v>7476832</v>
      </c>
      <c r="P7" s="54">
        <f t="shared" si="1"/>
        <v>6046907</v>
      </c>
      <c r="Q7" s="54">
        <f t="shared" si="1"/>
        <v>7749307</v>
      </c>
      <c r="R7" s="54">
        <f t="shared" si="1"/>
        <v>8083351</v>
      </c>
      <c r="S7" s="54">
        <v>5782054</v>
      </c>
    </row>
    <row r="8" spans="1:19" ht="13.5" customHeight="1">
      <c r="A8" s="80"/>
      <c r="B8" s="52" t="s">
        <v>25</v>
      </c>
      <c r="C8" s="53">
        <v>940110</v>
      </c>
      <c r="D8" s="53">
        <v>597833</v>
      </c>
      <c r="E8" s="53">
        <v>671712</v>
      </c>
      <c r="F8" s="53">
        <v>669350</v>
      </c>
      <c r="G8" s="53">
        <v>1171413</v>
      </c>
      <c r="H8" s="53">
        <v>2476286</v>
      </c>
      <c r="I8" s="54">
        <v>1339270</v>
      </c>
      <c r="J8" s="53">
        <v>1266568</v>
      </c>
      <c r="K8" s="53">
        <v>1861493</v>
      </c>
      <c r="L8" s="54">
        <v>5657022</v>
      </c>
      <c r="M8" s="55">
        <v>2509398</v>
      </c>
      <c r="N8" s="55">
        <v>2223451</v>
      </c>
      <c r="O8" s="55">
        <v>3037514</v>
      </c>
      <c r="P8" s="55">
        <v>3039875</v>
      </c>
      <c r="Q8" s="55">
        <v>2997830</v>
      </c>
      <c r="R8" s="55">
        <v>2847063</v>
      </c>
      <c r="S8" s="55">
        <v>3051951</v>
      </c>
    </row>
    <row r="9" spans="1:19" ht="13.5" customHeight="1">
      <c r="A9" s="80"/>
      <c r="B9" s="52" t="s">
        <v>26</v>
      </c>
      <c r="C9" s="54">
        <f aca="true" t="shared" si="2" ref="C9:K9">+C7-C8</f>
        <v>2502427</v>
      </c>
      <c r="D9" s="54">
        <f t="shared" si="2"/>
        <v>2065854</v>
      </c>
      <c r="E9" s="54">
        <f t="shared" si="2"/>
        <v>1636260</v>
      </c>
      <c r="F9" s="54">
        <f t="shared" si="2"/>
        <v>1987380</v>
      </c>
      <c r="G9" s="54">
        <f t="shared" si="2"/>
        <v>2388765</v>
      </c>
      <c r="H9" s="54">
        <f t="shared" si="2"/>
        <v>855348</v>
      </c>
      <c r="I9" s="54">
        <f t="shared" si="2"/>
        <v>2123752</v>
      </c>
      <c r="J9" s="54">
        <f t="shared" si="2"/>
        <v>1420084</v>
      </c>
      <c r="K9" s="54">
        <f t="shared" si="2"/>
        <v>1842213</v>
      </c>
      <c r="L9" s="54">
        <f aca="true" t="shared" si="3" ref="L9:R9">+L7-L8</f>
        <v>2444121</v>
      </c>
      <c r="M9" s="54">
        <f t="shared" si="3"/>
        <v>1456023</v>
      </c>
      <c r="N9" s="54">
        <f t="shared" si="3"/>
        <v>6315730</v>
      </c>
      <c r="O9" s="54">
        <f t="shared" si="3"/>
        <v>4439318</v>
      </c>
      <c r="P9" s="54">
        <f t="shared" si="3"/>
        <v>3007032</v>
      </c>
      <c r="Q9" s="54">
        <f t="shared" si="3"/>
        <v>4751477</v>
      </c>
      <c r="R9" s="54">
        <f t="shared" si="3"/>
        <v>5236288</v>
      </c>
      <c r="S9" s="54">
        <v>2730103</v>
      </c>
    </row>
    <row r="10" spans="1:19" ht="13.5" customHeight="1">
      <c r="A10" s="80"/>
      <c r="B10" s="52" t="s">
        <v>27</v>
      </c>
      <c r="C10" s="55">
        <v>1557694</v>
      </c>
      <c r="D10" s="55">
        <f aca="true" t="shared" si="4" ref="D10:K10">+D9-C9</f>
        <v>-436573</v>
      </c>
      <c r="E10" s="55">
        <f t="shared" si="4"/>
        <v>-429594</v>
      </c>
      <c r="F10" s="55">
        <f t="shared" si="4"/>
        <v>351120</v>
      </c>
      <c r="G10" s="55">
        <f t="shared" si="4"/>
        <v>401385</v>
      </c>
      <c r="H10" s="55">
        <f t="shared" si="4"/>
        <v>-1533417</v>
      </c>
      <c r="I10" s="55">
        <f t="shared" si="4"/>
        <v>1268404</v>
      </c>
      <c r="J10" s="55">
        <f t="shared" si="4"/>
        <v>-703668</v>
      </c>
      <c r="K10" s="55">
        <f t="shared" si="4"/>
        <v>422129</v>
      </c>
      <c r="L10" s="55">
        <f>+L9-K9</f>
        <v>601908</v>
      </c>
      <c r="M10" s="55">
        <f>+M9-L9</f>
        <v>-988098</v>
      </c>
      <c r="N10" s="55">
        <v>4859707</v>
      </c>
      <c r="O10" s="55">
        <v>-1876412</v>
      </c>
      <c r="P10" s="55">
        <v>-1432286</v>
      </c>
      <c r="Q10" s="55">
        <v>1744445</v>
      </c>
      <c r="R10" s="55">
        <v>484811</v>
      </c>
      <c r="S10" s="55">
        <v>-2506185</v>
      </c>
    </row>
    <row r="11" spans="1:19" ht="13.5" customHeight="1">
      <c r="A11" s="80"/>
      <c r="B11" s="52" t="s">
        <v>28</v>
      </c>
      <c r="C11" s="53">
        <v>245825</v>
      </c>
      <c r="D11" s="53">
        <v>325177</v>
      </c>
      <c r="E11" s="53">
        <v>528520</v>
      </c>
      <c r="F11" s="53">
        <v>293034</v>
      </c>
      <c r="G11" s="53">
        <v>222042</v>
      </c>
      <c r="H11" s="53">
        <v>216666</v>
      </c>
      <c r="I11" s="54">
        <v>74301</v>
      </c>
      <c r="J11" s="53">
        <v>43047</v>
      </c>
      <c r="K11" s="53">
        <v>41906</v>
      </c>
      <c r="L11" s="54">
        <v>36976</v>
      </c>
      <c r="M11" s="55">
        <v>18951</v>
      </c>
      <c r="N11" s="55">
        <v>15323</v>
      </c>
      <c r="O11" s="55">
        <v>9006</v>
      </c>
      <c r="P11" s="55">
        <v>580630</v>
      </c>
      <c r="Q11" s="55">
        <v>6617</v>
      </c>
      <c r="R11" s="55">
        <v>3678</v>
      </c>
      <c r="S11" s="55">
        <v>9152</v>
      </c>
    </row>
    <row r="12" spans="1:19" ht="13.5" customHeight="1">
      <c r="A12" s="80"/>
      <c r="B12" s="52" t="s">
        <v>29</v>
      </c>
      <c r="C12" s="53">
        <v>370998</v>
      </c>
      <c r="D12" s="53">
        <v>1616</v>
      </c>
      <c r="E12" s="53">
        <v>25934</v>
      </c>
      <c r="F12" s="53">
        <v>80569</v>
      </c>
      <c r="G12" s="53">
        <v>79042</v>
      </c>
      <c r="H12" s="53">
        <v>0</v>
      </c>
      <c r="I12" s="54">
        <v>0</v>
      </c>
      <c r="J12" s="53">
        <v>0</v>
      </c>
      <c r="K12" s="53">
        <v>300000</v>
      </c>
      <c r="L12" s="54">
        <v>300000</v>
      </c>
      <c r="M12" s="55">
        <v>77373</v>
      </c>
      <c r="N12" s="55">
        <v>0</v>
      </c>
      <c r="O12" s="55">
        <v>195169</v>
      </c>
      <c r="P12" s="55">
        <v>195169</v>
      </c>
      <c r="Q12" s="55">
        <v>0</v>
      </c>
      <c r="R12" s="55">
        <v>1</v>
      </c>
      <c r="S12" s="55">
        <v>1</v>
      </c>
    </row>
    <row r="13" spans="1:19" ht="13.5" customHeight="1">
      <c r="A13" s="80"/>
      <c r="B13" s="52" t="s">
        <v>30</v>
      </c>
      <c r="C13" s="53">
        <v>0</v>
      </c>
      <c r="D13" s="53">
        <v>0</v>
      </c>
      <c r="E13" s="53">
        <v>1880000</v>
      </c>
      <c r="F13" s="53">
        <v>1000000</v>
      </c>
      <c r="G13" s="53">
        <v>0</v>
      </c>
      <c r="H13" s="53">
        <v>400000</v>
      </c>
      <c r="I13" s="54">
        <v>0</v>
      </c>
      <c r="J13" s="53">
        <v>0</v>
      </c>
      <c r="K13" s="53">
        <v>2500000</v>
      </c>
      <c r="L13" s="54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1</v>
      </c>
      <c r="S13" s="55">
        <v>1</v>
      </c>
    </row>
    <row r="14" spans="1:19" ht="13.5" customHeight="1">
      <c r="A14" s="80"/>
      <c r="B14" s="52" t="s">
        <v>31</v>
      </c>
      <c r="C14" s="54">
        <f aca="true" t="shared" si="5" ref="C14:K14">+C10+C11+C12-C13</f>
        <v>2174517</v>
      </c>
      <c r="D14" s="54">
        <f t="shared" si="5"/>
        <v>-109780</v>
      </c>
      <c r="E14" s="54">
        <f t="shared" si="5"/>
        <v>-1755140</v>
      </c>
      <c r="F14" s="54">
        <f t="shared" si="5"/>
        <v>-275277</v>
      </c>
      <c r="G14" s="54">
        <f t="shared" si="5"/>
        <v>702469</v>
      </c>
      <c r="H14" s="54">
        <f t="shared" si="5"/>
        <v>-1716751</v>
      </c>
      <c r="I14" s="54">
        <f t="shared" si="5"/>
        <v>1342705</v>
      </c>
      <c r="J14" s="54">
        <f t="shared" si="5"/>
        <v>-660621</v>
      </c>
      <c r="K14" s="54">
        <f t="shared" si="5"/>
        <v>-1735965</v>
      </c>
      <c r="L14" s="54">
        <f aca="true" t="shared" si="6" ref="L14:S14">+L10+L11+L12-L13</f>
        <v>938884</v>
      </c>
      <c r="M14" s="54">
        <f t="shared" si="6"/>
        <v>-891774</v>
      </c>
      <c r="N14" s="54">
        <f t="shared" si="6"/>
        <v>4875030</v>
      </c>
      <c r="O14" s="54">
        <f t="shared" si="6"/>
        <v>-1672237</v>
      </c>
      <c r="P14" s="54">
        <f t="shared" si="6"/>
        <v>-656487</v>
      </c>
      <c r="Q14" s="54">
        <f t="shared" si="6"/>
        <v>1751062</v>
      </c>
      <c r="R14" s="54">
        <f t="shared" si="6"/>
        <v>488489</v>
      </c>
      <c r="S14" s="54">
        <f t="shared" si="6"/>
        <v>-2497033</v>
      </c>
    </row>
    <row r="15" spans="1:19" ht="13.5" customHeight="1">
      <c r="A15" s="80"/>
      <c r="B15" s="3" t="s">
        <v>32</v>
      </c>
      <c r="C15" s="56">
        <f aca="true" t="shared" si="7" ref="C15:H15">+C9/C19*100</f>
        <v>3.949674330578935</v>
      </c>
      <c r="D15" s="56">
        <f t="shared" si="7"/>
        <v>3.118961680138232</v>
      </c>
      <c r="E15" s="56">
        <f t="shared" si="7"/>
        <v>2.2859393786412574</v>
      </c>
      <c r="F15" s="56">
        <f t="shared" si="7"/>
        <v>2.517153011259136</v>
      </c>
      <c r="G15" s="56">
        <f t="shared" si="7"/>
        <v>2.9236512680140154</v>
      </c>
      <c r="H15" s="56">
        <f t="shared" si="7"/>
        <v>1.0653399086180715</v>
      </c>
      <c r="I15" s="56">
        <f aca="true" t="shared" si="8" ref="I15:N15">+I9/I19*100</f>
        <v>2.5872061870003704</v>
      </c>
      <c r="J15" s="56">
        <f t="shared" si="8"/>
        <v>1.676984728355467</v>
      </c>
      <c r="K15" s="56">
        <f t="shared" si="8"/>
        <v>2.115533715176321</v>
      </c>
      <c r="L15" s="56">
        <f t="shared" si="8"/>
        <v>2.7358434080760317</v>
      </c>
      <c r="M15" s="56">
        <f t="shared" si="8"/>
        <v>1.6060195219840028</v>
      </c>
      <c r="N15" s="56">
        <f t="shared" si="8"/>
        <v>6.889105121308736</v>
      </c>
      <c r="O15" s="56">
        <f>+O9/O19*100</f>
        <v>4.9029949697373025</v>
      </c>
      <c r="P15" s="56">
        <f>+P9/P19*100</f>
        <v>3.417395325368883</v>
      </c>
      <c r="Q15" s="56">
        <f>+Q9/Q19*100</f>
        <v>5.654648684015322</v>
      </c>
      <c r="R15" s="56">
        <f>+R9/R19*100</f>
        <v>6.18988137962314</v>
      </c>
      <c r="S15" s="56">
        <f>+S9/S19*100</f>
        <v>3.1256891927580215</v>
      </c>
    </row>
    <row r="16" spans="1:19" ht="13.5" customHeight="1">
      <c r="A16" s="78" t="s">
        <v>33</v>
      </c>
      <c r="B16" s="78"/>
      <c r="C16" s="57">
        <v>47763912</v>
      </c>
      <c r="D16" s="58">
        <v>49927841</v>
      </c>
      <c r="E16" s="58">
        <v>53953806</v>
      </c>
      <c r="F16" s="58">
        <v>59502712</v>
      </c>
      <c r="G16" s="58">
        <v>61582960</v>
      </c>
      <c r="H16" s="58">
        <v>60538329</v>
      </c>
      <c r="I16" s="57">
        <v>61892918</v>
      </c>
      <c r="J16" s="58">
        <v>63839357</v>
      </c>
      <c r="K16" s="58">
        <v>65654458</v>
      </c>
      <c r="L16" s="57">
        <v>66268355</v>
      </c>
      <c r="M16" s="58">
        <v>64342107</v>
      </c>
      <c r="N16" s="58">
        <v>64376697</v>
      </c>
      <c r="O16" s="58">
        <v>65860195</v>
      </c>
      <c r="P16" s="58">
        <v>65503070</v>
      </c>
      <c r="Q16" s="58">
        <v>62830702</v>
      </c>
      <c r="R16" s="58">
        <v>63840382</v>
      </c>
      <c r="S16" s="58">
        <v>66300806</v>
      </c>
    </row>
    <row r="17" spans="1:19" ht="13.5" customHeight="1">
      <c r="A17" s="78" t="s">
        <v>34</v>
      </c>
      <c r="B17" s="78"/>
      <c r="C17" s="57">
        <v>41327085</v>
      </c>
      <c r="D17" s="58">
        <v>43471863</v>
      </c>
      <c r="E17" s="58">
        <v>46485299</v>
      </c>
      <c r="F17" s="58">
        <v>51719080</v>
      </c>
      <c r="G17" s="58">
        <v>51813514</v>
      </c>
      <c r="H17" s="58">
        <v>54151573</v>
      </c>
      <c r="I17" s="57">
        <v>56566182</v>
      </c>
      <c r="J17" s="58">
        <v>61515067</v>
      </c>
      <c r="K17" s="58">
        <v>64458559</v>
      </c>
      <c r="L17" s="57">
        <v>67748902</v>
      </c>
      <c r="M17" s="58">
        <v>69719696</v>
      </c>
      <c r="N17" s="58">
        <v>70646654</v>
      </c>
      <c r="O17" s="58">
        <v>69270994</v>
      </c>
      <c r="P17" s="58">
        <v>66660359</v>
      </c>
      <c r="Q17" s="58">
        <v>63804554</v>
      </c>
      <c r="R17" s="58">
        <v>62808560</v>
      </c>
      <c r="S17" s="58">
        <v>63339543</v>
      </c>
    </row>
    <row r="18" spans="1:19" ht="13.5" customHeight="1">
      <c r="A18" s="78" t="s">
        <v>35</v>
      </c>
      <c r="B18" s="78"/>
      <c r="C18" s="57">
        <v>63357806</v>
      </c>
      <c r="D18" s="58">
        <v>66235312</v>
      </c>
      <c r="E18" s="58">
        <v>71579326</v>
      </c>
      <c r="F18" s="58">
        <v>78953484</v>
      </c>
      <c r="G18" s="58">
        <v>81704854</v>
      </c>
      <c r="H18" s="58">
        <v>80288741</v>
      </c>
      <c r="I18" s="57">
        <v>82086693</v>
      </c>
      <c r="J18" s="58">
        <v>84680795</v>
      </c>
      <c r="K18" s="58">
        <v>87080295</v>
      </c>
      <c r="L18" s="57">
        <v>87899255</v>
      </c>
      <c r="M18" s="58">
        <v>85319347</v>
      </c>
      <c r="N18" s="58">
        <v>85386664</v>
      </c>
      <c r="O18" s="58">
        <v>87353863</v>
      </c>
      <c r="P18" s="58">
        <v>86875659</v>
      </c>
      <c r="Q18" s="58">
        <v>83276834</v>
      </c>
      <c r="R18" s="58">
        <v>84594319</v>
      </c>
      <c r="S18" s="58">
        <v>87344033</v>
      </c>
    </row>
    <row r="19" spans="1:19" ht="13.5" customHeight="1">
      <c r="A19" s="78" t="s">
        <v>36</v>
      </c>
      <c r="B19" s="78"/>
      <c r="C19" s="57">
        <v>63357806</v>
      </c>
      <c r="D19" s="58">
        <v>66235312</v>
      </c>
      <c r="E19" s="58">
        <v>71579326</v>
      </c>
      <c r="F19" s="58">
        <v>78953484</v>
      </c>
      <c r="G19" s="58">
        <v>81704854</v>
      </c>
      <c r="H19" s="58">
        <v>80288741</v>
      </c>
      <c r="I19" s="57">
        <v>82086693</v>
      </c>
      <c r="J19" s="58">
        <v>84680795</v>
      </c>
      <c r="K19" s="58">
        <v>87080295</v>
      </c>
      <c r="L19" s="57">
        <v>89337021</v>
      </c>
      <c r="M19" s="58">
        <v>90660355</v>
      </c>
      <c r="N19" s="58">
        <v>91677074</v>
      </c>
      <c r="O19" s="58">
        <v>90542985</v>
      </c>
      <c r="P19" s="58">
        <v>87991927</v>
      </c>
      <c r="Q19" s="58">
        <v>84027802</v>
      </c>
      <c r="R19" s="58">
        <v>84594319</v>
      </c>
      <c r="S19" s="58">
        <v>87344033</v>
      </c>
    </row>
    <row r="20" spans="1:19" ht="13.5" customHeight="1">
      <c r="A20" s="78" t="s">
        <v>37</v>
      </c>
      <c r="B20" s="78"/>
      <c r="C20" s="59">
        <v>1.16</v>
      </c>
      <c r="D20" s="60">
        <v>1.16</v>
      </c>
      <c r="E20" s="60">
        <v>1.16</v>
      </c>
      <c r="F20" s="60">
        <v>1.15</v>
      </c>
      <c r="G20" s="60">
        <v>1.17</v>
      </c>
      <c r="H20" s="60">
        <v>1.15</v>
      </c>
      <c r="I20" s="61">
        <v>1.13</v>
      </c>
      <c r="J20" s="60">
        <v>1.08</v>
      </c>
      <c r="K20" s="60">
        <v>1.05</v>
      </c>
      <c r="L20" s="61">
        <v>1.01</v>
      </c>
      <c r="M20" s="60">
        <v>0.97</v>
      </c>
      <c r="N20" s="60">
        <v>0.94</v>
      </c>
      <c r="O20" s="60">
        <v>0.93</v>
      </c>
      <c r="P20" s="60">
        <v>0.95</v>
      </c>
      <c r="Q20" s="60">
        <v>0.97</v>
      </c>
      <c r="R20" s="60">
        <v>0.99</v>
      </c>
      <c r="S20" s="60">
        <v>1.02</v>
      </c>
    </row>
    <row r="21" spans="1:19" ht="13.5" customHeight="1">
      <c r="A21" s="78" t="s">
        <v>38</v>
      </c>
      <c r="B21" s="78"/>
      <c r="C21" s="62">
        <v>63.4</v>
      </c>
      <c r="D21" s="63">
        <v>63.2</v>
      </c>
      <c r="E21" s="63">
        <v>62.8</v>
      </c>
      <c r="F21" s="63">
        <v>63.9</v>
      </c>
      <c r="G21" s="63">
        <v>64.9</v>
      </c>
      <c r="H21" s="63">
        <v>72.8</v>
      </c>
      <c r="I21" s="64">
        <v>74.7</v>
      </c>
      <c r="J21" s="63">
        <v>76.3</v>
      </c>
      <c r="K21" s="63">
        <v>78.3</v>
      </c>
      <c r="L21" s="64">
        <v>79.6</v>
      </c>
      <c r="M21" s="63">
        <v>79</v>
      </c>
      <c r="N21" s="63">
        <v>76.2</v>
      </c>
      <c r="O21" s="63">
        <v>80.4</v>
      </c>
      <c r="P21" s="63">
        <v>82.9</v>
      </c>
      <c r="Q21" s="63">
        <v>79.9</v>
      </c>
      <c r="R21" s="63">
        <v>82.8</v>
      </c>
      <c r="S21" s="63">
        <v>82.7</v>
      </c>
    </row>
    <row r="22" spans="1:19" ht="13.5" customHeight="1">
      <c r="A22" s="78" t="s">
        <v>39</v>
      </c>
      <c r="B22" s="78"/>
      <c r="C22" s="62">
        <v>9.4</v>
      </c>
      <c r="D22" s="63">
        <v>8.3</v>
      </c>
      <c r="E22" s="63">
        <v>8.4</v>
      </c>
      <c r="F22" s="63">
        <v>8.9</v>
      </c>
      <c r="G22" s="63">
        <v>9.1</v>
      </c>
      <c r="H22" s="63">
        <v>9.4</v>
      </c>
      <c r="I22" s="64">
        <v>10.7</v>
      </c>
      <c r="J22" s="63">
        <v>10.3</v>
      </c>
      <c r="K22" s="63">
        <v>12.2</v>
      </c>
      <c r="L22" s="64">
        <v>12.6</v>
      </c>
      <c r="M22" s="63">
        <v>12.1</v>
      </c>
      <c r="N22" s="63">
        <v>12.2</v>
      </c>
      <c r="O22" s="63">
        <v>12.1</v>
      </c>
      <c r="P22" s="63">
        <v>12.3</v>
      </c>
      <c r="Q22" s="63">
        <v>13.2</v>
      </c>
      <c r="R22" s="63">
        <v>14.3</v>
      </c>
      <c r="S22" s="63">
        <v>14.7</v>
      </c>
    </row>
    <row r="23" spans="1:19" ht="13.5" customHeight="1">
      <c r="A23" s="78" t="s">
        <v>40</v>
      </c>
      <c r="B23" s="78"/>
      <c r="C23" s="62">
        <v>10.4</v>
      </c>
      <c r="D23" s="63">
        <v>10.8</v>
      </c>
      <c r="E23" s="63">
        <v>10.7</v>
      </c>
      <c r="F23" s="63">
        <v>10.2</v>
      </c>
      <c r="G23" s="63">
        <v>9.9</v>
      </c>
      <c r="H23" s="63">
        <v>10.8</v>
      </c>
      <c r="I23" s="64">
        <v>11.1</v>
      </c>
      <c r="J23" s="63">
        <v>11</v>
      </c>
      <c r="K23" s="63">
        <v>12.1</v>
      </c>
      <c r="L23" s="64">
        <v>11.8</v>
      </c>
      <c r="M23" s="63">
        <v>11.6</v>
      </c>
      <c r="N23" s="63">
        <v>11.2</v>
      </c>
      <c r="O23" s="63">
        <v>11.4</v>
      </c>
      <c r="P23" s="63">
        <v>11.7</v>
      </c>
      <c r="Q23" s="63">
        <v>12.8</v>
      </c>
      <c r="R23" s="63">
        <v>13.7</v>
      </c>
      <c r="S23" s="63">
        <v>14</v>
      </c>
    </row>
    <row r="24" spans="1:19" ht="13.5" customHeight="1">
      <c r="A24" s="81" t="s">
        <v>203</v>
      </c>
      <c r="B24" s="82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11.8</v>
      </c>
    </row>
    <row r="25" spans="1:19" ht="13.5" customHeight="1">
      <c r="A25" s="78" t="s">
        <v>204</v>
      </c>
      <c r="B25" s="78"/>
      <c r="C25" s="62">
        <v>9.2</v>
      </c>
      <c r="D25" s="63">
        <v>9.1</v>
      </c>
      <c r="E25" s="63">
        <v>8.9</v>
      </c>
      <c r="F25" s="63">
        <v>8.9</v>
      </c>
      <c r="G25" s="63">
        <v>8.6</v>
      </c>
      <c r="H25" s="63">
        <v>8.7</v>
      </c>
      <c r="I25" s="64">
        <v>8.9</v>
      </c>
      <c r="J25" s="63">
        <v>9.1</v>
      </c>
      <c r="K25" s="63">
        <v>9.4</v>
      </c>
      <c r="L25" s="64">
        <v>9.5</v>
      </c>
      <c r="M25" s="63">
        <v>9.5</v>
      </c>
      <c r="N25" s="63">
        <v>9.1</v>
      </c>
      <c r="O25" s="63">
        <v>8.9</v>
      </c>
      <c r="P25" s="63">
        <v>8.8</v>
      </c>
      <c r="Q25" s="63">
        <v>9.2</v>
      </c>
      <c r="R25" s="63">
        <v>9.8</v>
      </c>
      <c r="S25" s="63">
        <v>10.4</v>
      </c>
    </row>
    <row r="26" spans="1:19" ht="13.5" customHeight="1">
      <c r="A26" s="79" t="s">
        <v>205</v>
      </c>
      <c r="B26" s="79"/>
      <c r="C26" s="54">
        <f aca="true" t="shared" si="9" ref="C26:K26">SUM(C27:C29)</f>
        <v>12834632</v>
      </c>
      <c r="D26" s="54">
        <f t="shared" si="9"/>
        <v>17039236</v>
      </c>
      <c r="E26" s="54">
        <f t="shared" si="9"/>
        <v>18067768</v>
      </c>
      <c r="F26" s="54">
        <f t="shared" si="9"/>
        <v>20456082</v>
      </c>
      <c r="G26" s="54">
        <f t="shared" si="9"/>
        <v>23070200</v>
      </c>
      <c r="H26" s="54">
        <f t="shared" si="9"/>
        <v>21357532</v>
      </c>
      <c r="I26" s="54">
        <f t="shared" si="9"/>
        <v>19281356</v>
      </c>
      <c r="J26" s="54">
        <f t="shared" si="9"/>
        <v>21281980</v>
      </c>
      <c r="K26" s="54">
        <f t="shared" si="9"/>
        <v>20513901</v>
      </c>
      <c r="L26" s="54">
        <f aca="true" t="shared" si="10" ref="L26:Q26">SUM(L27:L29)</f>
        <v>20554784</v>
      </c>
      <c r="M26" s="54">
        <f t="shared" si="10"/>
        <v>24464025</v>
      </c>
      <c r="N26" s="54">
        <f t="shared" si="10"/>
        <v>21436465</v>
      </c>
      <c r="O26" s="54">
        <f t="shared" si="10"/>
        <v>24988954</v>
      </c>
      <c r="P26" s="54">
        <f t="shared" si="10"/>
        <v>22821666</v>
      </c>
      <c r="Q26" s="54">
        <f t="shared" si="10"/>
        <v>22620708</v>
      </c>
      <c r="R26" s="54">
        <f>SUM(R27:R29)</f>
        <v>25475892</v>
      </c>
      <c r="S26" s="54">
        <f>SUM(S27:S29)</f>
        <v>27863047</v>
      </c>
    </row>
    <row r="27" spans="1:19" ht="13.5" customHeight="1">
      <c r="A27" s="65"/>
      <c r="B27" s="2" t="s">
        <v>19</v>
      </c>
      <c r="C27" s="54">
        <v>5119820</v>
      </c>
      <c r="D27" s="53">
        <v>6335997</v>
      </c>
      <c r="E27" s="53">
        <v>5385517</v>
      </c>
      <c r="F27" s="53">
        <v>4678551</v>
      </c>
      <c r="G27" s="53">
        <v>5344593</v>
      </c>
      <c r="H27" s="53">
        <v>5738259</v>
      </c>
      <c r="I27" s="54">
        <v>6342560</v>
      </c>
      <c r="J27" s="53">
        <v>7500607</v>
      </c>
      <c r="K27" s="53">
        <v>5042513</v>
      </c>
      <c r="L27" s="54">
        <v>5679489</v>
      </c>
      <c r="M27" s="53">
        <v>6348440</v>
      </c>
      <c r="N27" s="53">
        <v>7163763</v>
      </c>
      <c r="O27" s="53">
        <v>7172769</v>
      </c>
      <c r="P27" s="53">
        <v>7753399</v>
      </c>
      <c r="Q27" s="53">
        <v>7760016</v>
      </c>
      <c r="R27" s="53">
        <v>9463693</v>
      </c>
      <c r="S27" s="53">
        <v>10472845</v>
      </c>
    </row>
    <row r="28" spans="1:19" ht="13.5" customHeight="1">
      <c r="A28" s="65"/>
      <c r="B28" s="2" t="s">
        <v>20</v>
      </c>
      <c r="C28" s="54">
        <v>1935123</v>
      </c>
      <c r="D28" s="53">
        <v>3703473</v>
      </c>
      <c r="E28" s="53">
        <v>4349803</v>
      </c>
      <c r="F28" s="53">
        <v>5182841</v>
      </c>
      <c r="G28" s="53">
        <v>5606034</v>
      </c>
      <c r="H28" s="53">
        <v>5368607</v>
      </c>
      <c r="I28" s="54">
        <v>5061997</v>
      </c>
      <c r="J28" s="53">
        <v>4695226</v>
      </c>
      <c r="K28" s="53">
        <v>5081530</v>
      </c>
      <c r="L28" s="54">
        <v>5172002</v>
      </c>
      <c r="M28" s="53">
        <v>5430011</v>
      </c>
      <c r="N28" s="53">
        <v>5094869</v>
      </c>
      <c r="O28" s="53">
        <v>8289576</v>
      </c>
      <c r="P28" s="53">
        <v>6317814</v>
      </c>
      <c r="Q28" s="53">
        <v>5129891</v>
      </c>
      <c r="R28" s="53">
        <v>5526587</v>
      </c>
      <c r="S28" s="53">
        <v>6979554</v>
      </c>
    </row>
    <row r="29" spans="1:19" ht="13.5" customHeight="1">
      <c r="A29" s="65"/>
      <c r="B29" s="2" t="s">
        <v>21</v>
      </c>
      <c r="C29" s="54">
        <v>5779689</v>
      </c>
      <c r="D29" s="53">
        <v>6999766</v>
      </c>
      <c r="E29" s="53">
        <v>8332448</v>
      </c>
      <c r="F29" s="53">
        <v>10594690</v>
      </c>
      <c r="G29" s="53">
        <v>12119573</v>
      </c>
      <c r="H29" s="53">
        <v>10250666</v>
      </c>
      <c r="I29" s="54">
        <v>7876799</v>
      </c>
      <c r="J29" s="53">
        <v>9086147</v>
      </c>
      <c r="K29" s="53">
        <v>10389858</v>
      </c>
      <c r="L29" s="54">
        <v>9703293</v>
      </c>
      <c r="M29" s="53">
        <v>12685574</v>
      </c>
      <c r="N29" s="53">
        <v>9177833</v>
      </c>
      <c r="O29" s="53">
        <v>9526609</v>
      </c>
      <c r="P29" s="53">
        <v>8750453</v>
      </c>
      <c r="Q29" s="53">
        <v>9730801</v>
      </c>
      <c r="R29" s="53">
        <v>10485612</v>
      </c>
      <c r="S29" s="53">
        <v>10410648</v>
      </c>
    </row>
    <row r="30" spans="1:19" ht="13.5" customHeight="1">
      <c r="A30" s="79" t="s">
        <v>206</v>
      </c>
      <c r="B30" s="79"/>
      <c r="C30" s="54">
        <v>61070964</v>
      </c>
      <c r="D30" s="53">
        <v>64801071</v>
      </c>
      <c r="E30" s="53">
        <v>69227450</v>
      </c>
      <c r="F30" s="53">
        <v>73654110</v>
      </c>
      <c r="G30" s="53">
        <v>80135193</v>
      </c>
      <c r="H30" s="53">
        <v>87677467</v>
      </c>
      <c r="I30" s="54">
        <v>100980239</v>
      </c>
      <c r="J30" s="53">
        <v>111133245</v>
      </c>
      <c r="K30" s="53">
        <v>114371480</v>
      </c>
      <c r="L30" s="54">
        <v>121503176</v>
      </c>
      <c r="M30" s="53">
        <v>129207013</v>
      </c>
      <c r="N30" s="53">
        <v>131351316</v>
      </c>
      <c r="O30" s="53">
        <v>131994366</v>
      </c>
      <c r="P30" s="53">
        <v>135756079</v>
      </c>
      <c r="Q30" s="53">
        <v>142619564</v>
      </c>
      <c r="R30" s="53">
        <v>141675680</v>
      </c>
      <c r="S30" s="53">
        <v>136525294</v>
      </c>
    </row>
    <row r="31" spans="1:19" ht="13.5" customHeight="1">
      <c r="A31" s="51"/>
      <c r="B31" s="48" t="s">
        <v>14</v>
      </c>
      <c r="C31" s="54">
        <v>59419970</v>
      </c>
      <c r="D31" s="53">
        <v>62386767</v>
      </c>
      <c r="E31" s="53">
        <v>66218034</v>
      </c>
      <c r="F31" s="53">
        <v>70605737</v>
      </c>
      <c r="G31" s="53">
        <v>78737814</v>
      </c>
      <c r="H31" s="53"/>
      <c r="I31" s="54">
        <v>59408316</v>
      </c>
      <c r="J31" s="53">
        <v>67433498</v>
      </c>
      <c r="K31" s="53">
        <v>71926191</v>
      </c>
      <c r="L31" s="54">
        <v>79480891</v>
      </c>
      <c r="M31" s="53">
        <v>86244981</v>
      </c>
      <c r="N31" s="53">
        <v>89188493</v>
      </c>
      <c r="O31" s="53">
        <v>87332276</v>
      </c>
      <c r="P31" s="53">
        <v>86493923</v>
      </c>
      <c r="Q31" s="53">
        <v>94380120</v>
      </c>
      <c r="R31" s="53">
        <v>96220968</v>
      </c>
      <c r="S31" s="53">
        <v>94129780</v>
      </c>
    </row>
    <row r="32" spans="1:19" ht="13.5" customHeight="1">
      <c r="A32" s="77" t="s">
        <v>207</v>
      </c>
      <c r="B32" s="77"/>
      <c r="C32" s="54">
        <f aca="true" t="shared" si="11" ref="C32:K32">SUM(C33:C36)</f>
        <v>8536348</v>
      </c>
      <c r="D32" s="54">
        <f t="shared" si="11"/>
        <v>7512154</v>
      </c>
      <c r="E32" s="54">
        <f t="shared" si="11"/>
        <v>6630699</v>
      </c>
      <c r="F32" s="54">
        <f t="shared" si="11"/>
        <v>10905696</v>
      </c>
      <c r="G32" s="54">
        <f t="shared" si="11"/>
        <v>13720194</v>
      </c>
      <c r="H32" s="54">
        <f t="shared" si="11"/>
        <v>19900366</v>
      </c>
      <c r="I32" s="54">
        <f t="shared" si="11"/>
        <v>19197687</v>
      </c>
      <c r="J32" s="54">
        <f t="shared" si="11"/>
        <v>21021795</v>
      </c>
      <c r="K32" s="54">
        <f t="shared" si="11"/>
        <v>19305133</v>
      </c>
      <c r="L32" s="54">
        <f aca="true" t="shared" si="12" ref="L32:Q32">SUM(L33:L36)</f>
        <v>21395865</v>
      </c>
      <c r="M32" s="54">
        <f t="shared" si="12"/>
        <v>18949483</v>
      </c>
      <c r="N32" s="54">
        <f t="shared" si="12"/>
        <v>13991264</v>
      </c>
      <c r="O32" s="54">
        <f t="shared" si="12"/>
        <v>15294183</v>
      </c>
      <c r="P32" s="54">
        <f t="shared" si="12"/>
        <v>9499225</v>
      </c>
      <c r="Q32" s="54">
        <f t="shared" si="12"/>
        <v>6153856</v>
      </c>
      <c r="R32" s="54">
        <f>SUM(R33:R36)</f>
        <v>9111308</v>
      </c>
      <c r="S32" s="54">
        <f>SUM(S33:S36)</f>
        <v>11083438</v>
      </c>
    </row>
    <row r="33" spans="1:19" ht="13.5" customHeight="1">
      <c r="A33" s="48"/>
      <c r="B33" s="48" t="s">
        <v>15</v>
      </c>
      <c r="C33" s="54">
        <v>7162125</v>
      </c>
      <c r="D33" s="53">
        <v>6920554</v>
      </c>
      <c r="E33" s="53">
        <v>6250020</v>
      </c>
      <c r="F33" s="53">
        <v>10487725</v>
      </c>
      <c r="G33" s="53">
        <v>12063159</v>
      </c>
      <c r="H33" s="53">
        <v>18742717</v>
      </c>
      <c r="I33" s="54">
        <v>18296168</v>
      </c>
      <c r="J33" s="53">
        <v>17092090</v>
      </c>
      <c r="K33" s="53">
        <v>15752167</v>
      </c>
      <c r="L33" s="54">
        <v>16324126</v>
      </c>
      <c r="M33" s="53">
        <v>14587654</v>
      </c>
      <c r="N33" s="53">
        <v>10154369</v>
      </c>
      <c r="O33" s="53">
        <v>11913753</v>
      </c>
      <c r="P33" s="53">
        <v>6694526</v>
      </c>
      <c r="Q33" s="53">
        <v>3478082</v>
      </c>
      <c r="R33" s="53">
        <v>5318887</v>
      </c>
      <c r="S33" s="53">
        <v>7173495</v>
      </c>
    </row>
    <row r="34" spans="1:19" ht="13.5" customHeight="1">
      <c r="A34" s="51"/>
      <c r="B34" s="48" t="s">
        <v>16</v>
      </c>
      <c r="C34" s="54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</row>
    <row r="35" spans="1:19" ht="13.5" customHeight="1">
      <c r="A35" s="51"/>
      <c r="B35" s="48" t="s">
        <v>17</v>
      </c>
      <c r="C35" s="54">
        <v>1374223</v>
      </c>
      <c r="D35" s="53">
        <v>591600</v>
      </c>
      <c r="E35" s="53">
        <v>380679</v>
      </c>
      <c r="F35" s="53">
        <v>417971</v>
      </c>
      <c r="G35" s="53">
        <v>1657035</v>
      </c>
      <c r="H35" s="53">
        <v>1157649</v>
      </c>
      <c r="I35" s="54">
        <v>901519</v>
      </c>
      <c r="J35" s="53">
        <v>3929705</v>
      </c>
      <c r="K35" s="53">
        <v>3552966</v>
      </c>
      <c r="L35" s="54">
        <v>5071739</v>
      </c>
      <c r="M35" s="53">
        <v>4361829</v>
      </c>
      <c r="N35" s="53">
        <v>3836895</v>
      </c>
      <c r="O35" s="53">
        <v>3380430</v>
      </c>
      <c r="P35" s="53">
        <v>2804699</v>
      </c>
      <c r="Q35" s="53">
        <v>2675774</v>
      </c>
      <c r="R35" s="53">
        <v>3792421</v>
      </c>
      <c r="S35" s="53">
        <v>3909943</v>
      </c>
    </row>
    <row r="36" spans="1:19" ht="13.5" customHeight="1">
      <c r="A36" s="51"/>
      <c r="B36" s="48" t="s">
        <v>18</v>
      </c>
      <c r="C36" s="54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</row>
    <row r="37" spans="1:19" ht="13.5" customHeight="1">
      <c r="A37" s="79" t="s">
        <v>208</v>
      </c>
      <c r="B37" s="79"/>
      <c r="C37" s="54">
        <v>3883167</v>
      </c>
      <c r="D37" s="53">
        <v>4918139</v>
      </c>
      <c r="E37" s="53">
        <v>4893514</v>
      </c>
      <c r="F37" s="53">
        <v>3627565</v>
      </c>
      <c r="G37" s="53">
        <v>3910000</v>
      </c>
      <c r="H37" s="53">
        <v>2150000</v>
      </c>
      <c r="I37" s="54">
        <v>1563000</v>
      </c>
      <c r="J37" s="53">
        <v>1364371</v>
      </c>
      <c r="K37" s="53">
        <v>730000</v>
      </c>
      <c r="L37" s="54">
        <v>723000</v>
      </c>
      <c r="M37" s="53">
        <v>277379</v>
      </c>
      <c r="N37" s="53">
        <v>300000</v>
      </c>
      <c r="O37" s="53">
        <v>300000</v>
      </c>
      <c r="P37" s="53">
        <v>300000</v>
      </c>
      <c r="Q37" s="53">
        <v>300000</v>
      </c>
      <c r="R37" s="53">
        <v>300001</v>
      </c>
      <c r="S37" s="53">
        <v>300001</v>
      </c>
    </row>
    <row r="38" spans="1:19" ht="13.5" customHeight="1">
      <c r="A38" s="79" t="s">
        <v>209</v>
      </c>
      <c r="B38" s="79"/>
      <c r="C38" s="54">
        <v>741484</v>
      </c>
      <c r="D38" s="53">
        <v>754611</v>
      </c>
      <c r="E38" s="53">
        <v>2060000</v>
      </c>
      <c r="F38" s="53">
        <v>2072569</v>
      </c>
      <c r="G38" s="53">
        <v>2103519</v>
      </c>
      <c r="H38" s="53">
        <v>2123516</v>
      </c>
      <c r="I38" s="54">
        <v>2163155</v>
      </c>
      <c r="J38" s="53">
        <v>2163655</v>
      </c>
      <c r="K38" s="53">
        <v>2175386</v>
      </c>
      <c r="L38" s="54">
        <v>2191053</v>
      </c>
      <c r="M38" s="53">
        <v>2223038</v>
      </c>
      <c r="N38" s="53">
        <v>2239774</v>
      </c>
      <c r="O38" s="53">
        <v>2243722</v>
      </c>
      <c r="P38" s="53">
        <v>2243761</v>
      </c>
      <c r="Q38" s="53">
        <v>2243788</v>
      </c>
      <c r="R38" s="53">
        <v>2243806</v>
      </c>
      <c r="S38" s="53">
        <v>2245144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</sheetData>
  <mergeCells count="17">
    <mergeCell ref="A37:B37"/>
    <mergeCell ref="A38:B38"/>
    <mergeCell ref="A16:B16"/>
    <mergeCell ref="A17:B17"/>
    <mergeCell ref="A18:B18"/>
    <mergeCell ref="A19:B19"/>
    <mergeCell ref="A20:B20"/>
    <mergeCell ref="A21:B21"/>
    <mergeCell ref="A22:B22"/>
    <mergeCell ref="A30:B30"/>
    <mergeCell ref="A32:B32"/>
    <mergeCell ref="A23:B23"/>
    <mergeCell ref="A4:B4"/>
    <mergeCell ref="A5:A15"/>
    <mergeCell ref="A26:B26"/>
    <mergeCell ref="A25:B25"/>
    <mergeCell ref="A24:B24"/>
  </mergeCells>
  <printOptions/>
  <pageMargins left="0.7874015748031497" right="0.7874015748031497" top="0.7874015748031497" bottom="0.71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SheetLayoutView="100" workbookViewId="0" topLeftCell="A1">
      <pane xSplit="1" ySplit="3" topLeftCell="Q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40" sqref="R40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14" width="8.625" style="1" customWidth="1"/>
    <col min="15" max="15" width="9.125" style="1" customWidth="1"/>
    <col min="16" max="16" width="8.625" style="1" customWidth="1"/>
    <col min="17" max="18" width="8.75390625" style="1" customWidth="1"/>
    <col min="19" max="35" width="8.625" style="1" customWidth="1"/>
    <col min="36" max="16384" width="9.00390625" style="1" customWidth="1"/>
  </cols>
  <sheetData>
    <row r="1" spans="1:28" ht="15" customHeight="1">
      <c r="A1" s="28" t="s">
        <v>96</v>
      </c>
      <c r="L1" s="29" t="str">
        <f>'財政指標'!$M$1</f>
        <v>宇都宮市</v>
      </c>
      <c r="Q1" s="29" t="str">
        <f>'財政指標'!$M$1</f>
        <v>宇都宮市</v>
      </c>
      <c r="R1" s="66"/>
      <c r="AA1" s="29" t="str">
        <f>'財政指標'!$M$1</f>
        <v>宇都宮市</v>
      </c>
      <c r="AB1" s="66"/>
    </row>
    <row r="2" spans="13:28" ht="15" customHeight="1">
      <c r="M2" s="22" t="s">
        <v>171</v>
      </c>
      <c r="R2" s="22" t="s">
        <v>171</v>
      </c>
      <c r="AB2" s="22" t="s">
        <v>171</v>
      </c>
    </row>
    <row r="3" spans="1:18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185</v>
      </c>
      <c r="O3" s="2" t="s">
        <v>193</v>
      </c>
      <c r="P3" s="2" t="s">
        <v>194</v>
      </c>
      <c r="Q3" s="2" t="s">
        <v>197</v>
      </c>
      <c r="R3" s="2" t="s">
        <v>210</v>
      </c>
    </row>
    <row r="4" spans="1:18" ht="15" customHeight="1">
      <c r="A4" s="3" t="s">
        <v>116</v>
      </c>
      <c r="B4" s="15">
        <v>67133889</v>
      </c>
      <c r="C4" s="15">
        <v>70126788</v>
      </c>
      <c r="D4" s="15">
        <v>73651339</v>
      </c>
      <c r="E4" s="15">
        <v>78032437</v>
      </c>
      <c r="F4" s="15">
        <v>77465313</v>
      </c>
      <c r="G4" s="15">
        <v>74064265</v>
      </c>
      <c r="H4" s="15">
        <v>77975921</v>
      </c>
      <c r="I4" s="15">
        <v>81148285</v>
      </c>
      <c r="J4" s="8">
        <v>84605719</v>
      </c>
      <c r="K4" s="9">
        <v>82962166</v>
      </c>
      <c r="L4" s="9">
        <v>82222588</v>
      </c>
      <c r="M4" s="9">
        <v>80611233</v>
      </c>
      <c r="N4" s="9">
        <v>81375294</v>
      </c>
      <c r="O4" s="9">
        <v>80722215</v>
      </c>
      <c r="P4" s="9">
        <v>78409734</v>
      </c>
      <c r="Q4" s="9">
        <v>78867598</v>
      </c>
      <c r="R4" s="9">
        <v>82347913</v>
      </c>
    </row>
    <row r="5" spans="1:18" ht="15" customHeight="1">
      <c r="A5" s="3" t="s">
        <v>117</v>
      </c>
      <c r="B5" s="15">
        <v>2342951</v>
      </c>
      <c r="C5" s="15">
        <v>2666122</v>
      </c>
      <c r="D5" s="15">
        <v>2797157</v>
      </c>
      <c r="E5" s="15">
        <v>3138805</v>
      </c>
      <c r="F5" s="15">
        <v>3422642</v>
      </c>
      <c r="G5" s="15">
        <v>3459551</v>
      </c>
      <c r="H5" s="15">
        <v>3497854</v>
      </c>
      <c r="I5" s="15">
        <v>3613843</v>
      </c>
      <c r="J5" s="8">
        <v>2049859</v>
      </c>
      <c r="K5" s="9">
        <v>1226318</v>
      </c>
      <c r="L5" s="9">
        <v>1195539</v>
      </c>
      <c r="M5" s="9">
        <v>1239663</v>
      </c>
      <c r="N5" s="9">
        <v>1264901</v>
      </c>
      <c r="O5" s="9">
        <v>1305246</v>
      </c>
      <c r="P5" s="9">
        <v>1397743</v>
      </c>
      <c r="Q5" s="9">
        <v>2248173</v>
      </c>
      <c r="R5" s="9">
        <v>3072020</v>
      </c>
    </row>
    <row r="6" spans="1:18" ht="15" customHeight="1">
      <c r="A6" s="3" t="s">
        <v>200</v>
      </c>
      <c r="B6" s="15">
        <v>1076580</v>
      </c>
      <c r="C6" s="15">
        <v>2424632</v>
      </c>
      <c r="D6" s="15">
        <v>2693149</v>
      </c>
      <c r="E6" s="15">
        <v>1896282</v>
      </c>
      <c r="F6" s="15">
        <v>1968076</v>
      </c>
      <c r="G6" s="15">
        <v>2538791</v>
      </c>
      <c r="H6" s="15">
        <v>1792786</v>
      </c>
      <c r="I6" s="15">
        <v>1003174</v>
      </c>
      <c r="J6" s="8">
        <v>801402</v>
      </c>
      <c r="K6" s="9">
        <v>644355</v>
      </c>
      <c r="L6" s="9">
        <v>608614</v>
      </c>
      <c r="M6" s="9">
        <v>2578603</v>
      </c>
      <c r="N6" s="9">
        <v>2602731</v>
      </c>
      <c r="O6" s="9">
        <v>821748</v>
      </c>
      <c r="P6" s="9">
        <v>566197</v>
      </c>
      <c r="Q6" s="9">
        <v>567114</v>
      </c>
      <c r="R6" s="9">
        <v>331782</v>
      </c>
    </row>
    <row r="7" spans="1:18" ht="15" customHeight="1">
      <c r="A7" s="3" t="s">
        <v>198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88430</v>
      </c>
      <c r="R7" s="9">
        <v>157052</v>
      </c>
    </row>
    <row r="8" spans="1:18" ht="15" customHeight="1">
      <c r="A8" s="3" t="s">
        <v>199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103489</v>
      </c>
      <c r="R8" s="9">
        <v>233407</v>
      </c>
    </row>
    <row r="9" spans="1:18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1121386</v>
      </c>
      <c r="K9" s="9">
        <v>5022075</v>
      </c>
      <c r="L9" s="9">
        <v>4764758</v>
      </c>
      <c r="M9" s="9">
        <v>4913746</v>
      </c>
      <c r="N9" s="9">
        <v>4788462</v>
      </c>
      <c r="O9" s="9">
        <v>4197747</v>
      </c>
      <c r="P9" s="9">
        <v>4641981</v>
      </c>
      <c r="Q9" s="9">
        <v>5122825</v>
      </c>
      <c r="R9" s="9">
        <v>4731433</v>
      </c>
    </row>
    <row r="10" spans="1:18" ht="15" customHeight="1">
      <c r="A10" s="3" t="s">
        <v>119</v>
      </c>
      <c r="B10" s="15">
        <v>148004</v>
      </c>
      <c r="C10" s="15">
        <v>167778</v>
      </c>
      <c r="D10" s="15">
        <v>190055</v>
      </c>
      <c r="E10" s="15">
        <v>150703</v>
      </c>
      <c r="F10" s="15">
        <v>136743</v>
      </c>
      <c r="G10" s="15">
        <v>134067</v>
      </c>
      <c r="H10" s="15">
        <v>137214</v>
      </c>
      <c r="I10" s="15">
        <v>134366</v>
      </c>
      <c r="J10" s="8">
        <v>127558</v>
      </c>
      <c r="K10" s="9">
        <v>127944</v>
      </c>
      <c r="L10" s="9">
        <v>120814</v>
      </c>
      <c r="M10" s="9">
        <v>121340</v>
      </c>
      <c r="N10" s="9">
        <v>111134</v>
      </c>
      <c r="O10" s="9">
        <v>100357</v>
      </c>
      <c r="P10" s="9">
        <v>96869</v>
      </c>
      <c r="Q10" s="9">
        <v>91209</v>
      </c>
      <c r="R10" s="9">
        <v>96316</v>
      </c>
    </row>
    <row r="11" spans="1:18" ht="15" customHeight="1">
      <c r="A11" s="3" t="s">
        <v>120</v>
      </c>
      <c r="B11" s="15"/>
      <c r="C11" s="15"/>
      <c r="D11" s="15">
        <v>45991</v>
      </c>
      <c r="E11" s="15">
        <v>89850</v>
      </c>
      <c r="F11" s="15">
        <v>95004</v>
      </c>
      <c r="G11" s="15">
        <v>90399</v>
      </c>
      <c r="H11" s="15">
        <v>88521</v>
      </c>
      <c r="I11" s="15">
        <v>88017</v>
      </c>
      <c r="J11" s="8">
        <v>179044</v>
      </c>
      <c r="K11" s="9">
        <v>199923</v>
      </c>
      <c r="L11" s="9">
        <v>190884</v>
      </c>
      <c r="M11" s="9">
        <v>36101</v>
      </c>
      <c r="N11" s="9">
        <v>3457</v>
      </c>
      <c r="O11" s="9">
        <v>1799</v>
      </c>
      <c r="P11" s="9">
        <v>1922</v>
      </c>
      <c r="Q11" s="9">
        <v>936</v>
      </c>
      <c r="R11" s="9">
        <v>629</v>
      </c>
    </row>
    <row r="12" spans="1:18" ht="15" customHeight="1">
      <c r="A12" s="3" t="s">
        <v>121</v>
      </c>
      <c r="B12" s="15">
        <v>1193718</v>
      </c>
      <c r="C12" s="15">
        <v>1242411</v>
      </c>
      <c r="D12" s="15">
        <v>1315565</v>
      </c>
      <c r="E12" s="15">
        <v>1233612</v>
      </c>
      <c r="F12" s="15">
        <v>1066140</v>
      </c>
      <c r="G12" s="15">
        <v>1184264</v>
      </c>
      <c r="H12" s="15">
        <v>1219138</v>
      </c>
      <c r="I12" s="15">
        <v>1223646</v>
      </c>
      <c r="J12" s="8">
        <v>1024862</v>
      </c>
      <c r="K12" s="9">
        <v>906145</v>
      </c>
      <c r="L12" s="9">
        <v>856395</v>
      </c>
      <c r="M12" s="9">
        <v>833203</v>
      </c>
      <c r="N12" s="9">
        <v>856307</v>
      </c>
      <c r="O12" s="9">
        <v>774647</v>
      </c>
      <c r="P12" s="9">
        <v>889867</v>
      </c>
      <c r="Q12" s="9">
        <v>852780</v>
      </c>
      <c r="R12" s="9">
        <v>914706</v>
      </c>
    </row>
    <row r="13" spans="1:18" ht="15" customHeight="1">
      <c r="A13" s="3" t="s">
        <v>122</v>
      </c>
      <c r="B13" s="15">
        <v>34757</v>
      </c>
      <c r="C13" s="15">
        <v>30586</v>
      </c>
      <c r="D13" s="15">
        <v>31586</v>
      </c>
      <c r="E13" s="15">
        <v>32586</v>
      </c>
      <c r="F13" s="15">
        <v>33086</v>
      </c>
      <c r="G13" s="15">
        <v>33186</v>
      </c>
      <c r="H13" s="15">
        <v>33517</v>
      </c>
      <c r="I13" s="15">
        <v>29491</v>
      </c>
      <c r="J13" s="8">
        <v>26622</v>
      </c>
      <c r="K13" s="9">
        <v>50244</v>
      </c>
      <c r="L13" s="9">
        <v>50578</v>
      </c>
      <c r="M13" s="9">
        <v>50604</v>
      </c>
      <c r="N13" s="9">
        <v>67125</v>
      </c>
      <c r="O13" s="9">
        <v>71859</v>
      </c>
      <c r="P13" s="9">
        <v>76202</v>
      </c>
      <c r="Q13" s="9">
        <v>86255</v>
      </c>
      <c r="R13" s="9">
        <v>88092</v>
      </c>
    </row>
    <row r="14" spans="1:18" ht="15" customHeight="1">
      <c r="A14" s="3" t="s">
        <v>123</v>
      </c>
      <c r="B14" s="15">
        <v>0</v>
      </c>
      <c r="C14" s="15"/>
      <c r="D14" s="15"/>
      <c r="E14" s="15"/>
      <c r="F14" s="15"/>
      <c r="G14" s="15"/>
      <c r="H14" s="15"/>
      <c r="I14" s="15"/>
      <c r="J14" s="8"/>
      <c r="K14" s="9"/>
      <c r="L14" s="9">
        <v>1913271</v>
      </c>
      <c r="M14" s="9">
        <v>2755289</v>
      </c>
      <c r="N14" s="9">
        <v>2857228</v>
      </c>
      <c r="O14" s="9">
        <v>2888072</v>
      </c>
      <c r="P14" s="9">
        <v>2900835</v>
      </c>
      <c r="Q14" s="9">
        <v>2859191</v>
      </c>
      <c r="R14" s="9">
        <v>2949120</v>
      </c>
    </row>
    <row r="15" spans="1:18" ht="15" customHeight="1">
      <c r="A15" s="3" t="s">
        <v>124</v>
      </c>
      <c r="B15" s="15">
        <v>395148</v>
      </c>
      <c r="C15" s="15">
        <v>423314</v>
      </c>
      <c r="D15" s="15">
        <v>453228</v>
      </c>
      <c r="E15" s="15">
        <v>477515</v>
      </c>
      <c r="F15" s="15">
        <v>454992</v>
      </c>
      <c r="G15" s="15">
        <v>443112</v>
      </c>
      <c r="H15" s="15">
        <v>453547</v>
      </c>
      <c r="I15" s="15">
        <v>500466</v>
      </c>
      <c r="J15" s="8">
        <v>518232</v>
      </c>
      <c r="K15" s="9">
        <v>2241842</v>
      </c>
      <c r="L15" s="9">
        <v>5981079</v>
      </c>
      <c r="M15" s="9">
        <v>6960438</v>
      </c>
      <c r="N15" s="9">
        <v>3824141</v>
      </c>
      <c r="O15" s="9">
        <v>1723338</v>
      </c>
      <c r="P15" s="9">
        <v>1320090</v>
      </c>
      <c r="Q15" s="9">
        <v>512101</v>
      </c>
      <c r="R15" s="9">
        <v>452118</v>
      </c>
    </row>
    <row r="16" spans="1:18" ht="15" customHeight="1">
      <c r="A16" s="3" t="s">
        <v>125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/>
      <c r="K16" s="8">
        <v>1437766</v>
      </c>
      <c r="L16" s="8">
        <v>5341008</v>
      </c>
      <c r="M16" s="8">
        <v>6290410</v>
      </c>
      <c r="N16" s="8">
        <v>3189122</v>
      </c>
      <c r="O16" s="8">
        <v>1116268</v>
      </c>
      <c r="P16" s="8">
        <v>750968</v>
      </c>
      <c r="Q16" s="8">
        <v>0</v>
      </c>
      <c r="R16" s="8">
        <v>1</v>
      </c>
    </row>
    <row r="17" spans="1:18" ht="15" customHeight="1">
      <c r="A17" s="3" t="s">
        <v>126</v>
      </c>
      <c r="B17" s="15">
        <v>395148</v>
      </c>
      <c r="C17" s="15">
        <v>423314</v>
      </c>
      <c r="D17" s="15">
        <v>453228</v>
      </c>
      <c r="E17" s="15">
        <v>477515</v>
      </c>
      <c r="F17" s="15">
        <v>454992</v>
      </c>
      <c r="G17" s="15">
        <v>443112</v>
      </c>
      <c r="H17" s="15">
        <v>453547</v>
      </c>
      <c r="I17" s="15">
        <v>500466</v>
      </c>
      <c r="J17" s="8">
        <v>518232</v>
      </c>
      <c r="K17" s="8">
        <v>804076</v>
      </c>
      <c r="L17" s="8">
        <v>640071</v>
      </c>
      <c r="M17" s="8">
        <v>670028</v>
      </c>
      <c r="N17" s="8">
        <v>635019</v>
      </c>
      <c r="O17" s="8">
        <v>607070</v>
      </c>
      <c r="P17" s="8">
        <v>569122</v>
      </c>
      <c r="Q17" s="8">
        <v>512101</v>
      </c>
      <c r="R17" s="8">
        <v>452118</v>
      </c>
    </row>
    <row r="18" spans="1:18" ht="15" customHeight="1">
      <c r="A18" s="3" t="s">
        <v>127</v>
      </c>
      <c r="B18" s="15">
        <v>113517</v>
      </c>
      <c r="C18" s="15">
        <v>124831</v>
      </c>
      <c r="D18" s="15">
        <v>146781</v>
      </c>
      <c r="E18" s="15">
        <v>141534</v>
      </c>
      <c r="F18" s="15">
        <v>141855</v>
      </c>
      <c r="G18" s="15">
        <v>141873</v>
      </c>
      <c r="H18" s="15">
        <v>140537</v>
      </c>
      <c r="I18" s="15">
        <v>141619</v>
      </c>
      <c r="J18" s="8">
        <v>140429</v>
      </c>
      <c r="K18" s="9">
        <v>139787</v>
      </c>
      <c r="L18" s="9">
        <v>140685</v>
      </c>
      <c r="M18" s="9">
        <v>119255</v>
      </c>
      <c r="N18" s="9">
        <v>121317</v>
      </c>
      <c r="O18" s="9">
        <v>121073</v>
      </c>
      <c r="P18" s="9">
        <v>130186</v>
      </c>
      <c r="Q18" s="9">
        <v>126972</v>
      </c>
      <c r="R18" s="9">
        <v>127904</v>
      </c>
    </row>
    <row r="19" spans="1:18" ht="15" customHeight="1">
      <c r="A19" s="3" t="s">
        <v>128</v>
      </c>
      <c r="B19" s="15">
        <v>1296058</v>
      </c>
      <c r="C19" s="15">
        <v>1353524</v>
      </c>
      <c r="D19" s="15">
        <v>1539672</v>
      </c>
      <c r="E19" s="15">
        <v>1690776</v>
      </c>
      <c r="F19" s="15">
        <v>1826125</v>
      </c>
      <c r="G19" s="15">
        <v>1917829</v>
      </c>
      <c r="H19" s="15">
        <v>2035262</v>
      </c>
      <c r="I19" s="15">
        <v>2181082</v>
      </c>
      <c r="J19" s="8">
        <v>2577115</v>
      </c>
      <c r="K19" s="9">
        <v>2944646</v>
      </c>
      <c r="L19" s="9">
        <v>3534484</v>
      </c>
      <c r="M19" s="9">
        <v>3185975</v>
      </c>
      <c r="N19" s="9">
        <v>2557473</v>
      </c>
      <c r="O19" s="9">
        <v>2267450</v>
      </c>
      <c r="P19" s="9">
        <v>2723423</v>
      </c>
      <c r="Q19" s="9">
        <v>2202710</v>
      </c>
      <c r="R19" s="9">
        <v>2164343</v>
      </c>
    </row>
    <row r="20" spans="1:18" ht="15" customHeight="1">
      <c r="A20" s="3" t="s">
        <v>129</v>
      </c>
      <c r="B20" s="15">
        <v>1882411</v>
      </c>
      <c r="C20" s="15">
        <v>1975148</v>
      </c>
      <c r="D20" s="15">
        <v>2086632</v>
      </c>
      <c r="E20" s="15">
        <v>2303199</v>
      </c>
      <c r="F20" s="15">
        <v>2432305</v>
      </c>
      <c r="G20" s="15">
        <v>2595108</v>
      </c>
      <c r="H20" s="15">
        <v>2577452</v>
      </c>
      <c r="I20" s="15">
        <v>2942184</v>
      </c>
      <c r="J20" s="8">
        <v>3115200</v>
      </c>
      <c r="K20" s="9">
        <v>3033464</v>
      </c>
      <c r="L20" s="9">
        <v>3110592</v>
      </c>
      <c r="M20" s="9">
        <v>2994324</v>
      </c>
      <c r="N20" s="9">
        <v>2927764</v>
      </c>
      <c r="O20" s="9">
        <v>3009767</v>
      </c>
      <c r="P20" s="9">
        <v>3197847</v>
      </c>
      <c r="Q20" s="9">
        <v>3149345</v>
      </c>
      <c r="R20" s="9">
        <v>3236597</v>
      </c>
    </row>
    <row r="21" spans="1:18" ht="15" customHeight="1">
      <c r="A21" s="4" t="s">
        <v>130</v>
      </c>
      <c r="B21" s="15">
        <v>588720</v>
      </c>
      <c r="C21" s="15">
        <v>704086</v>
      </c>
      <c r="D21" s="15">
        <v>738294</v>
      </c>
      <c r="E21" s="15">
        <v>835500</v>
      </c>
      <c r="F21" s="15">
        <v>1043266</v>
      </c>
      <c r="G21" s="15">
        <v>1254722</v>
      </c>
      <c r="H21" s="15">
        <v>1236352</v>
      </c>
      <c r="I21" s="15">
        <v>1540034</v>
      </c>
      <c r="J21" s="8">
        <v>1664507</v>
      </c>
      <c r="K21" s="11">
        <v>1654518</v>
      </c>
      <c r="L21" s="11">
        <v>1645173</v>
      </c>
      <c r="M21" s="11">
        <v>1760342</v>
      </c>
      <c r="N21" s="11">
        <v>1877247</v>
      </c>
      <c r="O21" s="11">
        <v>1903164</v>
      </c>
      <c r="P21" s="11">
        <v>1867402</v>
      </c>
      <c r="Q21" s="11">
        <v>1839772</v>
      </c>
      <c r="R21" s="11">
        <v>1727260</v>
      </c>
    </row>
    <row r="22" spans="1:18" ht="15" customHeight="1">
      <c r="A22" s="3" t="s">
        <v>131</v>
      </c>
      <c r="B22" s="15">
        <v>7681735</v>
      </c>
      <c r="C22" s="15">
        <v>7915769</v>
      </c>
      <c r="D22" s="15">
        <v>8104517</v>
      </c>
      <c r="E22" s="15">
        <v>9471835</v>
      </c>
      <c r="F22" s="15">
        <v>10863217</v>
      </c>
      <c r="G22" s="15">
        <v>10364934</v>
      </c>
      <c r="H22" s="15">
        <v>12030735</v>
      </c>
      <c r="I22" s="15">
        <v>13260174</v>
      </c>
      <c r="J22" s="8">
        <v>13298663</v>
      </c>
      <c r="K22" s="9">
        <v>17603186</v>
      </c>
      <c r="L22" s="9">
        <v>19763120</v>
      </c>
      <c r="M22" s="9">
        <v>15074339</v>
      </c>
      <c r="N22" s="9">
        <v>14546070</v>
      </c>
      <c r="O22" s="9">
        <v>14508249</v>
      </c>
      <c r="P22" s="9">
        <v>18434232</v>
      </c>
      <c r="Q22" s="9">
        <v>17937401</v>
      </c>
      <c r="R22" s="9">
        <v>18983988</v>
      </c>
    </row>
    <row r="23" spans="1:18" ht="15" customHeight="1">
      <c r="A23" s="3" t="s">
        <v>132</v>
      </c>
      <c r="B23" s="15">
        <v>3207050</v>
      </c>
      <c r="C23" s="15">
        <v>3258045</v>
      </c>
      <c r="D23" s="15">
        <v>3166201</v>
      </c>
      <c r="E23" s="15">
        <v>3729040</v>
      </c>
      <c r="F23" s="15">
        <v>4029912</v>
      </c>
      <c r="G23" s="15">
        <v>5465804</v>
      </c>
      <c r="H23" s="15">
        <v>5859638</v>
      </c>
      <c r="I23" s="15">
        <v>3258035</v>
      </c>
      <c r="J23" s="8">
        <v>2832067</v>
      </c>
      <c r="K23" s="9">
        <v>2980185</v>
      </c>
      <c r="L23" s="9">
        <v>2765987</v>
      </c>
      <c r="M23" s="9">
        <v>3037731</v>
      </c>
      <c r="N23" s="9">
        <v>3396921</v>
      </c>
      <c r="O23" s="9">
        <v>3469358</v>
      </c>
      <c r="P23" s="9">
        <v>4070034</v>
      </c>
      <c r="Q23" s="9">
        <v>3770075</v>
      </c>
      <c r="R23" s="9">
        <v>4636914</v>
      </c>
    </row>
    <row r="24" spans="1:18" ht="15" customHeight="1">
      <c r="A24" s="3" t="s">
        <v>133</v>
      </c>
      <c r="B24" s="15">
        <v>1432232</v>
      </c>
      <c r="C24" s="15">
        <v>2640576</v>
      </c>
      <c r="D24" s="15">
        <v>2495181</v>
      </c>
      <c r="E24" s="15">
        <v>2516263</v>
      </c>
      <c r="F24" s="15">
        <v>1930774</v>
      </c>
      <c r="G24" s="15">
        <v>1334109</v>
      </c>
      <c r="H24" s="15">
        <v>1274874</v>
      </c>
      <c r="I24" s="15">
        <v>1414486</v>
      </c>
      <c r="J24" s="8">
        <v>887797</v>
      </c>
      <c r="K24" s="9">
        <v>645718</v>
      </c>
      <c r="L24" s="9">
        <v>1318052</v>
      </c>
      <c r="M24" s="9">
        <v>1098767</v>
      </c>
      <c r="N24" s="9">
        <v>1414152</v>
      </c>
      <c r="O24" s="9">
        <v>847466</v>
      </c>
      <c r="P24" s="9">
        <v>1915456</v>
      </c>
      <c r="Q24" s="9">
        <v>1705055</v>
      </c>
      <c r="R24" s="9">
        <v>1280439</v>
      </c>
    </row>
    <row r="25" spans="1:18" ht="15" customHeight="1">
      <c r="A25" s="3" t="s">
        <v>134</v>
      </c>
      <c r="B25" s="15">
        <v>136710</v>
      </c>
      <c r="C25" s="15">
        <v>22542</v>
      </c>
      <c r="D25" s="15">
        <v>22035</v>
      </c>
      <c r="E25" s="15">
        <v>116455</v>
      </c>
      <c r="F25" s="15">
        <v>22502</v>
      </c>
      <c r="G25" s="15">
        <v>14793</v>
      </c>
      <c r="H25" s="15">
        <v>12743</v>
      </c>
      <c r="I25" s="15">
        <v>22971</v>
      </c>
      <c r="J25" s="8">
        <v>21958</v>
      </c>
      <c r="K25" s="9">
        <v>12868</v>
      </c>
      <c r="L25" s="9">
        <v>10802</v>
      </c>
      <c r="M25" s="9">
        <v>7508</v>
      </c>
      <c r="N25" s="9">
        <v>129508</v>
      </c>
      <c r="O25" s="9">
        <v>9831</v>
      </c>
      <c r="P25" s="9">
        <v>21453</v>
      </c>
      <c r="Q25" s="9">
        <v>51780</v>
      </c>
      <c r="R25" s="9">
        <v>29408</v>
      </c>
    </row>
    <row r="26" spans="1:18" ht="15" customHeight="1">
      <c r="A26" s="3" t="s">
        <v>135</v>
      </c>
      <c r="B26" s="15">
        <v>0</v>
      </c>
      <c r="C26" s="15">
        <v>201843</v>
      </c>
      <c r="D26" s="15">
        <v>2202270</v>
      </c>
      <c r="E26" s="15">
        <v>1401412</v>
      </c>
      <c r="F26" s="15">
        <v>348772</v>
      </c>
      <c r="G26" s="15">
        <v>3768000</v>
      </c>
      <c r="H26" s="15">
        <v>4633509</v>
      </c>
      <c r="I26" s="15">
        <v>1494786</v>
      </c>
      <c r="J26" s="8">
        <v>3005490</v>
      </c>
      <c r="K26" s="9">
        <v>1451190</v>
      </c>
      <c r="L26" s="9">
        <v>1522980</v>
      </c>
      <c r="M26" s="9">
        <v>1694821</v>
      </c>
      <c r="N26" s="9">
        <v>471952</v>
      </c>
      <c r="O26" s="9">
        <v>6292026</v>
      </c>
      <c r="P26" s="9">
        <v>3944236</v>
      </c>
      <c r="Q26" s="9">
        <v>906230</v>
      </c>
      <c r="R26" s="9">
        <v>1559471</v>
      </c>
    </row>
    <row r="27" spans="1:18" ht="15" customHeight="1">
      <c r="A27" s="3" t="s">
        <v>136</v>
      </c>
      <c r="B27" s="15">
        <v>999257</v>
      </c>
      <c r="C27" s="15">
        <v>2104537</v>
      </c>
      <c r="D27" s="15">
        <v>1591687</v>
      </c>
      <c r="E27" s="15">
        <v>1457972</v>
      </c>
      <c r="F27" s="15">
        <v>1642730</v>
      </c>
      <c r="G27" s="15">
        <v>2359178</v>
      </c>
      <c r="H27" s="15">
        <v>2801634</v>
      </c>
      <c r="I27" s="15">
        <v>2348022</v>
      </c>
      <c r="J27" s="8">
        <v>1907652</v>
      </c>
      <c r="K27" s="9">
        <v>2599706</v>
      </c>
      <c r="L27" s="9">
        <v>6801143</v>
      </c>
      <c r="M27" s="9">
        <v>3159720</v>
      </c>
      <c r="N27" s="9">
        <v>5339181</v>
      </c>
      <c r="O27" s="9">
        <v>4476832</v>
      </c>
      <c r="P27" s="9">
        <v>4246907</v>
      </c>
      <c r="Q27" s="9">
        <v>5049307</v>
      </c>
      <c r="R27" s="9">
        <v>4583351</v>
      </c>
    </row>
    <row r="28" spans="1:18" ht="15" customHeight="1">
      <c r="A28" s="3" t="s">
        <v>137</v>
      </c>
      <c r="B28" s="15">
        <v>9704193</v>
      </c>
      <c r="C28" s="15">
        <v>11348311</v>
      </c>
      <c r="D28" s="15">
        <v>12348717</v>
      </c>
      <c r="E28" s="15">
        <v>12264977</v>
      </c>
      <c r="F28" s="15">
        <v>13790251</v>
      </c>
      <c r="G28" s="15">
        <v>16204018</v>
      </c>
      <c r="H28" s="15">
        <v>13266928</v>
      </c>
      <c r="I28" s="15">
        <v>13197812</v>
      </c>
      <c r="J28" s="8">
        <v>12296872</v>
      </c>
      <c r="K28" s="9">
        <v>15469711</v>
      </c>
      <c r="L28" s="9">
        <v>16051559</v>
      </c>
      <c r="M28" s="9">
        <v>16462969</v>
      </c>
      <c r="N28" s="9">
        <v>16417954</v>
      </c>
      <c r="O28" s="9">
        <v>15483464</v>
      </c>
      <c r="P28" s="9">
        <v>16351820</v>
      </c>
      <c r="Q28" s="9">
        <v>15111425</v>
      </c>
      <c r="R28" s="9">
        <v>11767881</v>
      </c>
    </row>
    <row r="29" spans="1:18" ht="15" customHeight="1">
      <c r="A29" s="3" t="s">
        <v>138</v>
      </c>
      <c r="B29" s="15">
        <v>5282379</v>
      </c>
      <c r="C29" s="15">
        <v>7801110</v>
      </c>
      <c r="D29" s="15">
        <v>8858012</v>
      </c>
      <c r="E29" s="15">
        <v>9109357</v>
      </c>
      <c r="F29" s="15">
        <v>12903500</v>
      </c>
      <c r="G29" s="15">
        <v>13790500</v>
      </c>
      <c r="H29" s="15">
        <v>19269600</v>
      </c>
      <c r="I29" s="15">
        <v>16047400</v>
      </c>
      <c r="J29" s="8">
        <v>11052800</v>
      </c>
      <c r="K29" s="9">
        <v>15609200</v>
      </c>
      <c r="L29" s="9">
        <v>16303200</v>
      </c>
      <c r="M29" s="9">
        <v>11297000</v>
      </c>
      <c r="N29" s="9">
        <v>10151700</v>
      </c>
      <c r="O29" s="9">
        <v>13809150</v>
      </c>
      <c r="P29" s="9">
        <v>18169200</v>
      </c>
      <c r="Q29" s="9">
        <v>11461200</v>
      </c>
      <c r="R29" s="9">
        <v>8054600</v>
      </c>
    </row>
    <row r="30" spans="1:18" ht="15" customHeight="1">
      <c r="A30" s="3" t="s">
        <v>187</v>
      </c>
      <c r="B30" s="15"/>
      <c r="C30" s="75"/>
      <c r="D30" s="15"/>
      <c r="E30" s="15"/>
      <c r="F30" s="15"/>
      <c r="G30" s="15"/>
      <c r="H30" s="15"/>
      <c r="I30" s="15"/>
      <c r="J30" s="8"/>
      <c r="K30" s="9"/>
      <c r="L30" s="9"/>
      <c r="M30" s="9"/>
      <c r="N30" s="9">
        <v>1076500</v>
      </c>
      <c r="O30" s="9">
        <v>1068100</v>
      </c>
      <c r="P30" s="9">
        <v>1704600</v>
      </c>
      <c r="Q30" s="9">
        <v>1825700</v>
      </c>
      <c r="R30" s="9">
        <v>1109200</v>
      </c>
    </row>
    <row r="31" spans="1:18" ht="15" customHeight="1">
      <c r="A31" s="3" t="s">
        <v>188</v>
      </c>
      <c r="B31" s="15"/>
      <c r="C31" s="75"/>
      <c r="D31" s="15"/>
      <c r="E31" s="15"/>
      <c r="F31" s="15"/>
      <c r="G31" s="15"/>
      <c r="H31" s="15"/>
      <c r="I31" s="15"/>
      <c r="J31" s="8"/>
      <c r="K31" s="9"/>
      <c r="L31" s="9"/>
      <c r="M31" s="9"/>
      <c r="N31" s="9">
        <v>2000500</v>
      </c>
      <c r="O31" s="9">
        <v>4365600</v>
      </c>
      <c r="P31" s="9">
        <v>7310200</v>
      </c>
      <c r="Q31" s="9">
        <v>4100000</v>
      </c>
      <c r="R31" s="9">
        <v>1388100</v>
      </c>
    </row>
    <row r="32" spans="1:18" ht="15" customHeight="1">
      <c r="A32" s="3" t="s">
        <v>0</v>
      </c>
      <c r="B32" s="8">
        <f aca="true" t="shared" si="0" ref="B32:K32">SUM(B4:B29)-B16-B17</f>
        <v>104649309</v>
      </c>
      <c r="C32" s="76">
        <f t="shared" si="0"/>
        <v>116531953</v>
      </c>
      <c r="D32" s="10">
        <f t="shared" si="0"/>
        <v>124478069</v>
      </c>
      <c r="E32" s="8">
        <f t="shared" si="0"/>
        <v>130090110</v>
      </c>
      <c r="F32" s="8">
        <f t="shared" si="0"/>
        <v>135617205</v>
      </c>
      <c r="G32" s="8">
        <f t="shared" si="0"/>
        <v>141158503</v>
      </c>
      <c r="H32" s="8">
        <f t="shared" si="0"/>
        <v>150337762</v>
      </c>
      <c r="I32" s="8">
        <f t="shared" si="0"/>
        <v>145589893</v>
      </c>
      <c r="J32" s="8">
        <f t="shared" si="0"/>
        <v>143255234</v>
      </c>
      <c r="K32" s="8">
        <f t="shared" si="0"/>
        <v>157525191</v>
      </c>
      <c r="L32" s="8">
        <f aca="true" t="shared" si="1" ref="L32:Q32">SUM(L4:L29)-L16-L17</f>
        <v>170872297</v>
      </c>
      <c r="M32" s="8">
        <f t="shared" si="1"/>
        <v>159992971</v>
      </c>
      <c r="N32" s="8">
        <f t="shared" si="1"/>
        <v>157102019</v>
      </c>
      <c r="O32" s="8">
        <f t="shared" si="1"/>
        <v>158804858</v>
      </c>
      <c r="P32" s="8">
        <f t="shared" si="1"/>
        <v>165373636</v>
      </c>
      <c r="Q32" s="8">
        <f t="shared" si="1"/>
        <v>154711373</v>
      </c>
      <c r="R32" s="8">
        <f>SUM(R4:R29)-R16-R17</f>
        <v>153526744</v>
      </c>
    </row>
    <row r="33" spans="1:18" ht="15" customHeight="1">
      <c r="A33" s="3" t="s">
        <v>1</v>
      </c>
      <c r="B33" s="15">
        <f aca="true" t="shared" si="2" ref="B33:L33">+B4+B5+B6+B9+B10+B11+B12+B13+B14+B15+B18</f>
        <v>72438564</v>
      </c>
      <c r="C33" s="15">
        <f t="shared" si="2"/>
        <v>77206462</v>
      </c>
      <c r="D33" s="15">
        <f t="shared" si="2"/>
        <v>81324851</v>
      </c>
      <c r="E33" s="15">
        <f t="shared" si="2"/>
        <v>85193324</v>
      </c>
      <c r="F33" s="15">
        <f t="shared" si="2"/>
        <v>84783851</v>
      </c>
      <c r="G33" s="15">
        <f t="shared" si="2"/>
        <v>82089508</v>
      </c>
      <c r="H33" s="15">
        <f t="shared" si="2"/>
        <v>85339035</v>
      </c>
      <c r="I33" s="15">
        <f t="shared" si="2"/>
        <v>87882907</v>
      </c>
      <c r="J33" s="12">
        <f t="shared" si="2"/>
        <v>90595113</v>
      </c>
      <c r="K33" s="12">
        <f t="shared" si="2"/>
        <v>93520799</v>
      </c>
      <c r="L33" s="12">
        <f t="shared" si="2"/>
        <v>98045205</v>
      </c>
      <c r="M33" s="12">
        <f>+M4+M5+M6+M9+M10+M11+M12+M13+M14+M15+M18</f>
        <v>100219475</v>
      </c>
      <c r="N33" s="12">
        <f>+N4+N5+N6+N9+N10+N11+N12+N13+N14+N15+N18</f>
        <v>97872097</v>
      </c>
      <c r="O33" s="12">
        <f>+O4+O5+O6+O9+O10+O11+O12+O13+O14+O15+O18</f>
        <v>92728101</v>
      </c>
      <c r="P33" s="12">
        <f>+P4+P5+P6+P9+P10+P11+P12+P13+P14+P15+P18</f>
        <v>90431626</v>
      </c>
      <c r="Q33" s="12">
        <f>SUM(Q4:Q15)+Q18</f>
        <v>91527073</v>
      </c>
      <c r="R33" s="12">
        <f>SUM(R4:R15)+R18</f>
        <v>95502492</v>
      </c>
    </row>
    <row r="34" spans="1:18" ht="15" customHeight="1">
      <c r="A34" s="3" t="s">
        <v>174</v>
      </c>
      <c r="B34" s="15">
        <f aca="true" t="shared" si="3" ref="B34:I34">SUM(B19:B29)</f>
        <v>32210745</v>
      </c>
      <c r="C34" s="15">
        <f t="shared" si="3"/>
        <v>39325491</v>
      </c>
      <c r="D34" s="15">
        <f t="shared" si="3"/>
        <v>43153218</v>
      </c>
      <c r="E34" s="15">
        <f t="shared" si="3"/>
        <v>44896786</v>
      </c>
      <c r="F34" s="15">
        <f t="shared" si="3"/>
        <v>50833354</v>
      </c>
      <c r="G34" s="15">
        <f t="shared" si="3"/>
        <v>59068995</v>
      </c>
      <c r="H34" s="15">
        <f t="shared" si="3"/>
        <v>64998727</v>
      </c>
      <c r="I34" s="15">
        <f t="shared" si="3"/>
        <v>57706986</v>
      </c>
      <c r="J34" s="12">
        <f aca="true" t="shared" si="4" ref="J34:O34">SUM(J19:J29)</f>
        <v>52660121</v>
      </c>
      <c r="K34" s="12">
        <f t="shared" si="4"/>
        <v>64004392</v>
      </c>
      <c r="L34" s="12">
        <f t="shared" si="4"/>
        <v>72827092</v>
      </c>
      <c r="M34" s="12">
        <f t="shared" si="4"/>
        <v>59773496</v>
      </c>
      <c r="N34" s="12">
        <f t="shared" si="4"/>
        <v>59229922</v>
      </c>
      <c r="O34" s="12">
        <f t="shared" si="4"/>
        <v>66076757</v>
      </c>
      <c r="P34" s="12">
        <f>SUM(P19:P29)</f>
        <v>74942010</v>
      </c>
      <c r="Q34" s="12">
        <f>SUM(Q19:Q29)</f>
        <v>63184300</v>
      </c>
      <c r="R34" s="12">
        <f>SUM(R19:R29)</f>
        <v>58024252</v>
      </c>
    </row>
    <row r="35" spans="1:18" ht="15" customHeight="1">
      <c r="A35" s="3" t="s">
        <v>12</v>
      </c>
      <c r="B35" s="15">
        <f aca="true" t="shared" si="5" ref="B35:L35">+B4+B19+B20+B21+B24+B25+B26+B27+B28</f>
        <v>83173470</v>
      </c>
      <c r="C35" s="15">
        <f t="shared" si="5"/>
        <v>90477355</v>
      </c>
      <c r="D35" s="15">
        <f t="shared" si="5"/>
        <v>96675827</v>
      </c>
      <c r="E35" s="15">
        <f t="shared" si="5"/>
        <v>100618991</v>
      </c>
      <c r="F35" s="15">
        <f t="shared" si="5"/>
        <v>100502038</v>
      </c>
      <c r="G35" s="15">
        <f t="shared" si="5"/>
        <v>103512022</v>
      </c>
      <c r="H35" s="15">
        <f t="shared" si="5"/>
        <v>105814675</v>
      </c>
      <c r="I35" s="15">
        <f t="shared" si="5"/>
        <v>106289662</v>
      </c>
      <c r="J35" s="12">
        <f t="shared" si="5"/>
        <v>110082310</v>
      </c>
      <c r="K35" s="12">
        <f t="shared" si="5"/>
        <v>110773987</v>
      </c>
      <c r="L35" s="12">
        <f t="shared" si="5"/>
        <v>116217373</v>
      </c>
      <c r="M35" s="12">
        <f>+M4+M19+M20+M21+M24+M25+M26+M27+M28</f>
        <v>110975659</v>
      </c>
      <c r="N35" s="12">
        <f>+N4+N19+N20+N21+N24+N25+N26+N27+N28</f>
        <v>112510525</v>
      </c>
      <c r="O35" s="12">
        <f>+O4+O19+O20+O21+O24+O25+O26+O27+O28</f>
        <v>115012215</v>
      </c>
      <c r="P35" s="12">
        <f>+P4+P19+P20+P21+P24+P25+P26+P27+P28</f>
        <v>112678278</v>
      </c>
      <c r="Q35" s="12">
        <f>+Q4+Q19+Q20+Q21+Q24+Q25+Q26+Q27+Q28</f>
        <v>108883222</v>
      </c>
      <c r="R35" s="12">
        <f>+R4+R19+R20+R21+R24+R25+R26+R27+R28</f>
        <v>108696663</v>
      </c>
    </row>
    <row r="36" spans="1:18" ht="15" customHeight="1">
      <c r="A36" s="3" t="s">
        <v>11</v>
      </c>
      <c r="B36" s="12">
        <f aca="true" t="shared" si="6" ref="B36:K36">SUM(B5:B18)-B16-B17+B22+B23+B29</f>
        <v>21475839</v>
      </c>
      <c r="C36" s="12">
        <f t="shared" si="6"/>
        <v>26054598</v>
      </c>
      <c r="D36" s="12">
        <f t="shared" si="6"/>
        <v>27802242</v>
      </c>
      <c r="E36" s="12">
        <f t="shared" si="6"/>
        <v>29471119</v>
      </c>
      <c r="F36" s="12">
        <f t="shared" si="6"/>
        <v>35115167</v>
      </c>
      <c r="G36" s="12">
        <f t="shared" si="6"/>
        <v>37646481</v>
      </c>
      <c r="H36" s="12">
        <f t="shared" si="6"/>
        <v>44523087</v>
      </c>
      <c r="I36" s="12">
        <f t="shared" si="6"/>
        <v>39300231</v>
      </c>
      <c r="J36" s="12">
        <f t="shared" si="6"/>
        <v>33172924</v>
      </c>
      <c r="K36" s="12">
        <f t="shared" si="6"/>
        <v>46751204</v>
      </c>
      <c r="L36" s="12">
        <f aca="true" t="shared" si="7" ref="L36:Q36">SUM(L5:L18)-L16-L17+L22+L23+L29</f>
        <v>54654924</v>
      </c>
      <c r="M36" s="12">
        <f t="shared" si="7"/>
        <v>49017312</v>
      </c>
      <c r="N36" s="12">
        <f t="shared" si="7"/>
        <v>44591494</v>
      </c>
      <c r="O36" s="12">
        <f t="shared" si="7"/>
        <v>43792643</v>
      </c>
      <c r="P36" s="12">
        <f t="shared" si="7"/>
        <v>52695358</v>
      </c>
      <c r="Q36" s="12">
        <f t="shared" si="7"/>
        <v>45828151</v>
      </c>
      <c r="R36" s="12">
        <f>SUM(R5:R18)-R16-R17+R22+R23+R29</f>
        <v>44830081</v>
      </c>
    </row>
    <row r="37" spans="1:18" ht="15" customHeight="1">
      <c r="A37" s="28" t="s">
        <v>97</v>
      </c>
      <c r="L37" s="29"/>
      <c r="M37" s="71" t="str">
        <f>'財政指標'!$M$1</f>
        <v>宇都宮市</v>
      </c>
      <c r="N37" s="71"/>
      <c r="O37" s="71"/>
      <c r="P37" s="71"/>
      <c r="Q37" s="71"/>
      <c r="R37" s="71" t="str">
        <f>'財政指標'!$M$1</f>
        <v>宇都宮市</v>
      </c>
    </row>
    <row r="38" spans="14:18" ht="15" customHeight="1">
      <c r="N38" s="66"/>
      <c r="O38" s="66"/>
      <c r="P38" s="66"/>
      <c r="Q38" s="66"/>
      <c r="R38" s="66"/>
    </row>
    <row r="39" spans="1:18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189</v>
      </c>
      <c r="O39" s="2" t="s">
        <v>193</v>
      </c>
      <c r="P39" s="2" t="s">
        <v>194</v>
      </c>
      <c r="Q39" s="2" t="s">
        <v>197</v>
      </c>
      <c r="R39" s="2" t="s">
        <v>213</v>
      </c>
    </row>
    <row r="40" spans="1:18" ht="15" customHeight="1">
      <c r="A40" s="3" t="s">
        <v>116</v>
      </c>
      <c r="B40" s="26">
        <f>+B4/$B$32*100</f>
        <v>64.15129697607463</v>
      </c>
      <c r="C40" s="26">
        <f aca="true" t="shared" si="8" ref="C40:D42">+C4/C$32*100</f>
        <v>60.178162465019355</v>
      </c>
      <c r="D40" s="26">
        <f t="shared" si="8"/>
        <v>59.168124627640225</v>
      </c>
      <c r="E40" s="26">
        <f aca="true" t="shared" si="9" ref="E40:L40">+E4/E$32*100</f>
        <v>59.98337383218447</v>
      </c>
      <c r="F40" s="26">
        <f t="shared" si="9"/>
        <v>57.12056445935455</v>
      </c>
      <c r="G40" s="26">
        <f t="shared" si="9"/>
        <v>52.46886544270025</v>
      </c>
      <c r="H40" s="26">
        <f t="shared" si="9"/>
        <v>51.86715563851483</v>
      </c>
      <c r="I40" s="26">
        <f t="shared" si="9"/>
        <v>55.73758131685693</v>
      </c>
      <c r="J40" s="26">
        <f t="shared" si="9"/>
        <v>59.05942605908556</v>
      </c>
      <c r="K40" s="26">
        <f t="shared" si="9"/>
        <v>52.66596756578444</v>
      </c>
      <c r="L40" s="26">
        <f t="shared" si="9"/>
        <v>48.11932036004642</v>
      </c>
      <c r="M40" s="26">
        <f aca="true" t="shared" si="10" ref="M40:Q42">+M4/M$32*100</f>
        <v>50.38423406738287</v>
      </c>
      <c r="N40" s="26">
        <f t="shared" si="10"/>
        <v>51.79773914936128</v>
      </c>
      <c r="O40" s="26">
        <f t="shared" si="10"/>
        <v>50.831074072053894</v>
      </c>
      <c r="P40" s="26">
        <f t="shared" si="10"/>
        <v>47.413684488378784</v>
      </c>
      <c r="Q40" s="26">
        <f t="shared" si="10"/>
        <v>50.97724651438521</v>
      </c>
      <c r="R40" s="26">
        <f>+R4/R$32*100</f>
        <v>53.63750370424061</v>
      </c>
    </row>
    <row r="41" spans="1:18" ht="15" customHeight="1">
      <c r="A41" s="3" t="s">
        <v>117</v>
      </c>
      <c r="B41" s="26">
        <f>+B5/$B$32*100</f>
        <v>2.238859503601691</v>
      </c>
      <c r="C41" s="26">
        <f t="shared" si="8"/>
        <v>2.2878892281158287</v>
      </c>
      <c r="D41" s="26">
        <f t="shared" si="8"/>
        <v>2.247108283789332</v>
      </c>
      <c r="E41" s="26">
        <f aca="true" t="shared" si="11" ref="E41:L41">+E5/E$32*100</f>
        <v>2.4127929479035726</v>
      </c>
      <c r="F41" s="26">
        <f t="shared" si="11"/>
        <v>2.5237520563854714</v>
      </c>
      <c r="G41" s="26">
        <f t="shared" si="11"/>
        <v>2.4508272094667936</v>
      </c>
      <c r="H41" s="26">
        <f t="shared" si="11"/>
        <v>2.3266636096392066</v>
      </c>
      <c r="I41" s="26">
        <f t="shared" si="11"/>
        <v>2.4822073328950105</v>
      </c>
      <c r="J41" s="26">
        <f t="shared" si="11"/>
        <v>1.4309138610600434</v>
      </c>
      <c r="K41" s="26">
        <f t="shared" si="11"/>
        <v>0.7784900892454718</v>
      </c>
      <c r="L41" s="26">
        <f t="shared" si="11"/>
        <v>0.6996681270106646</v>
      </c>
      <c r="M41" s="26">
        <f t="shared" si="10"/>
        <v>0.7748234139611045</v>
      </c>
      <c r="N41" s="26">
        <f t="shared" si="10"/>
        <v>0.805146240673075</v>
      </c>
      <c r="O41" s="26">
        <f t="shared" si="10"/>
        <v>0.8219181808657263</v>
      </c>
      <c r="P41" s="26">
        <f t="shared" si="10"/>
        <v>0.8452030407071657</v>
      </c>
      <c r="Q41" s="26">
        <f t="shared" si="10"/>
        <v>1.4531400997908537</v>
      </c>
      <c r="R41" s="26">
        <f>+R5/R$32*100</f>
        <v>2.0009673363489036</v>
      </c>
    </row>
    <row r="42" spans="1:18" ht="15" customHeight="1">
      <c r="A42" s="3" t="s">
        <v>200</v>
      </c>
      <c r="B42" s="26">
        <f>+B6/$B$32*100</f>
        <v>1.0287502232814554</v>
      </c>
      <c r="C42" s="26">
        <f t="shared" si="8"/>
        <v>2.080658512605551</v>
      </c>
      <c r="D42" s="26">
        <f t="shared" si="8"/>
        <v>2.163553003059519</v>
      </c>
      <c r="E42" s="26">
        <f aca="true" t="shared" si="12" ref="E42:L42">+E6/E$32*100</f>
        <v>1.457668073307033</v>
      </c>
      <c r="F42" s="26">
        <f t="shared" si="12"/>
        <v>1.4511993518816437</v>
      </c>
      <c r="G42" s="26">
        <f t="shared" si="12"/>
        <v>1.7985391924990872</v>
      </c>
      <c r="H42" s="26">
        <f t="shared" si="12"/>
        <v>1.1925054465025227</v>
      </c>
      <c r="I42" s="26">
        <f t="shared" si="12"/>
        <v>0.689040962479449</v>
      </c>
      <c r="J42" s="26">
        <f t="shared" si="12"/>
        <v>0.5594224920256666</v>
      </c>
      <c r="K42" s="26">
        <f t="shared" si="12"/>
        <v>0.40904886127070306</v>
      </c>
      <c r="L42" s="26">
        <f t="shared" si="12"/>
        <v>0.35618061598364303</v>
      </c>
      <c r="M42" s="26">
        <f t="shared" si="10"/>
        <v>1.611697678893656</v>
      </c>
      <c r="N42" s="26">
        <f t="shared" si="10"/>
        <v>1.6567139089409155</v>
      </c>
      <c r="O42" s="26">
        <f t="shared" si="10"/>
        <v>0.5174577216019425</v>
      </c>
      <c r="P42" s="26">
        <f t="shared" si="10"/>
        <v>0.34237440362017557</v>
      </c>
      <c r="Q42" s="26">
        <f t="shared" si="10"/>
        <v>0.3665625797270896</v>
      </c>
      <c r="R42" s="26">
        <f>+R6/R$32*100</f>
        <v>0.21610697351856822</v>
      </c>
    </row>
    <row r="43" spans="1:18" ht="15" customHeight="1">
      <c r="A43" s="3" t="s">
        <v>198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>+Q7/Q$32*100</f>
        <v>0.05715804745653702</v>
      </c>
      <c r="R43" s="26">
        <f>+R7/R$32*100</f>
        <v>0.1022961836538395</v>
      </c>
    </row>
    <row r="44" spans="1:18" ht="15" customHeight="1">
      <c r="A44" s="3" t="s">
        <v>199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>+Q8/Q$32*100</f>
        <v>0.0668916563748678</v>
      </c>
      <c r="R44" s="26">
        <f>+R8/R$32*100</f>
        <v>0.15203018960657436</v>
      </c>
    </row>
    <row r="45" spans="1:18" ht="15" customHeight="1">
      <c r="A45" s="3" t="s">
        <v>118</v>
      </c>
      <c r="B45" s="26">
        <f aca="true" t="shared" si="13" ref="B45:B65">+B9/$B$32*100</f>
        <v>0</v>
      </c>
      <c r="C45" s="26">
        <f aca="true" t="shared" si="14" ref="C45:D65">+C9/C$32*100</f>
        <v>0</v>
      </c>
      <c r="D45" s="26">
        <f t="shared" si="14"/>
        <v>0</v>
      </c>
      <c r="E45" s="26">
        <f aca="true" t="shared" si="15" ref="E45:L45">+E9/E$32*100</f>
        <v>0</v>
      </c>
      <c r="F45" s="26">
        <f t="shared" si="15"/>
        <v>0</v>
      </c>
      <c r="G45" s="26">
        <f t="shared" si="15"/>
        <v>0</v>
      </c>
      <c r="H45" s="26">
        <f t="shared" si="15"/>
        <v>0</v>
      </c>
      <c r="I45" s="26">
        <f t="shared" si="15"/>
        <v>0</v>
      </c>
      <c r="J45" s="26">
        <f t="shared" si="15"/>
        <v>0.7827888508422667</v>
      </c>
      <c r="K45" s="26">
        <f t="shared" si="15"/>
        <v>3.1881091323355384</v>
      </c>
      <c r="L45" s="26">
        <f t="shared" si="15"/>
        <v>2.7884906352022645</v>
      </c>
      <c r="M45" s="26">
        <f aca="true" t="shared" si="16" ref="M45:Q54">+M9/M$32*100</f>
        <v>3.071226172804804</v>
      </c>
      <c r="N45" s="26">
        <f t="shared" si="16"/>
        <v>3.047995201131056</v>
      </c>
      <c r="O45" s="26">
        <f t="shared" si="16"/>
        <v>2.643336641502491</v>
      </c>
      <c r="P45" s="26">
        <f t="shared" si="16"/>
        <v>2.806965555259364</v>
      </c>
      <c r="Q45" s="26">
        <f t="shared" si="16"/>
        <v>3.311214231160627</v>
      </c>
      <c r="R45" s="26">
        <f>+R9/R$32*100</f>
        <v>3.0818298341558004</v>
      </c>
    </row>
    <row r="46" spans="1:18" ht="15" customHeight="1">
      <c r="A46" s="3" t="s">
        <v>119</v>
      </c>
      <c r="B46" s="26">
        <f t="shared" si="13"/>
        <v>0.141428549709774</v>
      </c>
      <c r="C46" s="26">
        <f t="shared" si="14"/>
        <v>0.14397596168323035</v>
      </c>
      <c r="D46" s="26">
        <f t="shared" si="14"/>
        <v>0.15268151372110375</v>
      </c>
      <c r="E46" s="26">
        <f aca="true" t="shared" si="17" ref="E46:L46">+E10/E$32*100</f>
        <v>0.11584508614836285</v>
      </c>
      <c r="F46" s="26">
        <f t="shared" si="17"/>
        <v>0.10083012697393373</v>
      </c>
      <c r="G46" s="26">
        <f t="shared" si="17"/>
        <v>0.09497621266215893</v>
      </c>
      <c r="H46" s="26">
        <f t="shared" si="17"/>
        <v>0.09127048199639955</v>
      </c>
      <c r="I46" s="26">
        <f t="shared" si="17"/>
        <v>0.09229074713311315</v>
      </c>
      <c r="J46" s="26">
        <f t="shared" si="17"/>
        <v>0.08904247086706793</v>
      </c>
      <c r="K46" s="26">
        <f t="shared" si="17"/>
        <v>0.08122129494831085</v>
      </c>
      <c r="L46" s="26">
        <f t="shared" si="17"/>
        <v>0.07070426401536581</v>
      </c>
      <c r="M46" s="26">
        <f t="shared" si="16"/>
        <v>0.07584083178254125</v>
      </c>
      <c r="N46" s="26">
        <f t="shared" si="16"/>
        <v>0.07074002021578094</v>
      </c>
      <c r="O46" s="26">
        <f t="shared" si="16"/>
        <v>0.06319517001173856</v>
      </c>
      <c r="P46" s="26">
        <f t="shared" si="16"/>
        <v>0.05857584216144344</v>
      </c>
      <c r="Q46" s="26">
        <f t="shared" si="16"/>
        <v>0.05895429549319557</v>
      </c>
      <c r="R46" s="26">
        <f>+R10/R$32*100</f>
        <v>0.06273564949700229</v>
      </c>
    </row>
    <row r="47" spans="1:18" ht="15" customHeight="1">
      <c r="A47" s="3" t="s">
        <v>120</v>
      </c>
      <c r="B47" s="26">
        <f t="shared" si="13"/>
        <v>0</v>
      </c>
      <c r="C47" s="26">
        <f t="shared" si="14"/>
        <v>0</v>
      </c>
      <c r="D47" s="26">
        <f t="shared" si="14"/>
        <v>0.0369470705719254</v>
      </c>
      <c r="E47" s="26">
        <f aca="true" t="shared" si="18" ref="E47:L47">+E11/E$32*100</f>
        <v>0.06906751020504172</v>
      </c>
      <c r="F47" s="26">
        <f t="shared" si="18"/>
        <v>0.07005305853339183</v>
      </c>
      <c r="G47" s="26">
        <f t="shared" si="18"/>
        <v>0.06404077549618106</v>
      </c>
      <c r="H47" s="26">
        <f t="shared" si="18"/>
        <v>0.05888141397235912</v>
      </c>
      <c r="I47" s="26">
        <f t="shared" si="18"/>
        <v>0.060455432850685595</v>
      </c>
      <c r="J47" s="26">
        <f t="shared" si="18"/>
        <v>0.12498251896332108</v>
      </c>
      <c r="K47" s="26">
        <f t="shared" si="18"/>
        <v>0.12691493895728717</v>
      </c>
      <c r="L47" s="26">
        <f t="shared" si="18"/>
        <v>0.11171149645164541</v>
      </c>
      <c r="M47" s="26">
        <f t="shared" si="16"/>
        <v>0.02256411626983288</v>
      </c>
      <c r="N47" s="26">
        <f t="shared" si="16"/>
        <v>0.0022004809498979132</v>
      </c>
      <c r="O47" s="26">
        <f t="shared" si="16"/>
        <v>0.0011328368808465545</v>
      </c>
      <c r="P47" s="26">
        <f t="shared" si="16"/>
        <v>0.0011622166909361538</v>
      </c>
      <c r="Q47" s="26">
        <f t="shared" si="16"/>
        <v>0.0006049975395150815</v>
      </c>
      <c r="R47" s="26">
        <f>+R11/R$32*100</f>
        <v>0.000409700605648225</v>
      </c>
    </row>
    <row r="48" spans="1:18" ht="15" customHeight="1">
      <c r="A48" s="3" t="s">
        <v>121</v>
      </c>
      <c r="B48" s="26">
        <f t="shared" si="13"/>
        <v>1.1406840727443313</v>
      </c>
      <c r="C48" s="26">
        <f t="shared" si="14"/>
        <v>1.0661547910383</v>
      </c>
      <c r="D48" s="26">
        <f t="shared" si="14"/>
        <v>1.0568648843677035</v>
      </c>
      <c r="E48" s="26">
        <f aca="true" t="shared" si="19" ref="E48:L48">+E12/E$32*100</f>
        <v>0.9482750072238388</v>
      </c>
      <c r="F48" s="26">
        <f t="shared" si="19"/>
        <v>0.7861391922949599</v>
      </c>
      <c r="G48" s="26">
        <f t="shared" si="19"/>
        <v>0.8389604415116247</v>
      </c>
      <c r="H48" s="26">
        <f t="shared" si="19"/>
        <v>0.8109326517711499</v>
      </c>
      <c r="I48" s="26">
        <f t="shared" si="19"/>
        <v>0.8404745513481489</v>
      </c>
      <c r="J48" s="26">
        <f t="shared" si="19"/>
        <v>0.715409811832774</v>
      </c>
      <c r="K48" s="26">
        <f t="shared" si="19"/>
        <v>0.5752381534963509</v>
      </c>
      <c r="L48" s="26">
        <f t="shared" si="19"/>
        <v>0.5011900788107273</v>
      </c>
      <c r="M48" s="26">
        <f t="shared" si="16"/>
        <v>0.5207747532858803</v>
      </c>
      <c r="N48" s="26">
        <f t="shared" si="16"/>
        <v>0.5450642871750744</v>
      </c>
      <c r="O48" s="26">
        <f t="shared" si="16"/>
        <v>0.487798049603747</v>
      </c>
      <c r="P48" s="26">
        <f t="shared" si="16"/>
        <v>0.5380948387686173</v>
      </c>
      <c r="Q48" s="26">
        <f t="shared" si="16"/>
        <v>0.5512070531492214</v>
      </c>
      <c r="R48" s="26">
        <f>+R12/R$32*100</f>
        <v>0.5957958699365109</v>
      </c>
    </row>
    <row r="49" spans="1:18" ht="15" customHeight="1">
      <c r="A49" s="3" t="s">
        <v>122</v>
      </c>
      <c r="B49" s="26">
        <f t="shared" si="13"/>
        <v>0.03321283277656425</v>
      </c>
      <c r="C49" s="26">
        <f t="shared" si="14"/>
        <v>0.026246878399094536</v>
      </c>
      <c r="D49" s="26">
        <f t="shared" si="14"/>
        <v>0.025374750953117694</v>
      </c>
      <c r="E49" s="26">
        <f aca="true" t="shared" si="20" ref="E49:L49">+E13/E$32*100</f>
        <v>0.02504879118020578</v>
      </c>
      <c r="F49" s="26">
        <f t="shared" si="20"/>
        <v>0.02439660955997434</v>
      </c>
      <c r="G49" s="26">
        <f t="shared" si="20"/>
        <v>0.023509742094672114</v>
      </c>
      <c r="H49" s="26">
        <f t="shared" si="20"/>
        <v>0.022294465179014705</v>
      </c>
      <c r="I49" s="26">
        <f t="shared" si="20"/>
        <v>0.020256213801874284</v>
      </c>
      <c r="J49" s="26">
        <f t="shared" si="20"/>
        <v>0.018583614194508245</v>
      </c>
      <c r="K49" s="26">
        <f t="shared" si="20"/>
        <v>0.03189585086743364</v>
      </c>
      <c r="L49" s="26">
        <f t="shared" si="20"/>
        <v>0.029599883005025678</v>
      </c>
      <c r="M49" s="26">
        <f t="shared" si="16"/>
        <v>0.0316288894966517</v>
      </c>
      <c r="N49" s="26">
        <f t="shared" si="16"/>
        <v>0.04272701294819133</v>
      </c>
      <c r="O49" s="26">
        <f t="shared" si="16"/>
        <v>0.04524987516439831</v>
      </c>
      <c r="P49" s="26">
        <f t="shared" si="16"/>
        <v>0.04607868693169448</v>
      </c>
      <c r="Q49" s="26">
        <f t="shared" si="16"/>
        <v>0.05575220381503563</v>
      </c>
      <c r="R49" s="26">
        <f>+R13/R$32*100</f>
        <v>0.05737892806480674</v>
      </c>
    </row>
    <row r="50" spans="1:18" ht="15" customHeight="1">
      <c r="A50" s="3" t="s">
        <v>123</v>
      </c>
      <c r="B50" s="26">
        <f t="shared" si="13"/>
        <v>0</v>
      </c>
      <c r="C50" s="26">
        <f t="shared" si="14"/>
        <v>0</v>
      </c>
      <c r="D50" s="26">
        <f t="shared" si="14"/>
        <v>0</v>
      </c>
      <c r="E50" s="26">
        <f aca="true" t="shared" si="21" ref="E50:L50">+E14/E$32*100</f>
        <v>0</v>
      </c>
      <c r="F50" s="26">
        <f t="shared" si="21"/>
        <v>0</v>
      </c>
      <c r="G50" s="26">
        <f t="shared" si="21"/>
        <v>0</v>
      </c>
      <c r="H50" s="26">
        <f t="shared" si="21"/>
        <v>0</v>
      </c>
      <c r="I50" s="26">
        <f t="shared" si="21"/>
        <v>0</v>
      </c>
      <c r="J50" s="26">
        <f t="shared" si="21"/>
        <v>0</v>
      </c>
      <c r="K50" s="26">
        <f t="shared" si="21"/>
        <v>0</v>
      </c>
      <c r="L50" s="26">
        <f t="shared" si="21"/>
        <v>1.1197081291650222</v>
      </c>
      <c r="M50" s="26">
        <f t="shared" si="16"/>
        <v>1.722131280379811</v>
      </c>
      <c r="N50" s="26">
        <f t="shared" si="16"/>
        <v>1.818708644349122</v>
      </c>
      <c r="O50" s="26">
        <f t="shared" si="16"/>
        <v>1.8186295031352253</v>
      </c>
      <c r="P50" s="26">
        <f t="shared" si="16"/>
        <v>1.7541097058542028</v>
      </c>
      <c r="Q50" s="26">
        <f t="shared" si="16"/>
        <v>1.8480806837645996</v>
      </c>
      <c r="R50" s="26">
        <f>+R14/R$32*100</f>
        <v>1.920916136930514</v>
      </c>
    </row>
    <row r="51" spans="1:18" ht="15" customHeight="1">
      <c r="A51" s="3" t="s">
        <v>124</v>
      </c>
      <c r="B51" s="26">
        <f t="shared" si="13"/>
        <v>0.37759255534119196</v>
      </c>
      <c r="C51" s="26">
        <f t="shared" si="14"/>
        <v>0.3632600236263096</v>
      </c>
      <c r="D51" s="26">
        <f t="shared" si="14"/>
        <v>0.36410269185650684</v>
      </c>
      <c r="E51" s="26">
        <f aca="true" t="shared" si="22" ref="E51:L51">+E15/E$32*100</f>
        <v>0.3670647983924374</v>
      </c>
      <c r="F51" s="26">
        <f t="shared" si="22"/>
        <v>0.3354972549390028</v>
      </c>
      <c r="G51" s="26">
        <f t="shared" si="22"/>
        <v>0.3139109515776035</v>
      </c>
      <c r="H51" s="26">
        <f t="shared" si="22"/>
        <v>0.30168534769062216</v>
      </c>
      <c r="I51" s="26">
        <f t="shared" si="22"/>
        <v>0.34375051020883707</v>
      </c>
      <c r="J51" s="26">
        <f t="shared" si="22"/>
        <v>0.36175432166059635</v>
      </c>
      <c r="K51" s="26">
        <f t="shared" si="22"/>
        <v>1.4231641210960349</v>
      </c>
      <c r="L51" s="26">
        <f t="shared" si="22"/>
        <v>3.5003210614064604</v>
      </c>
      <c r="M51" s="26">
        <f t="shared" si="16"/>
        <v>4.35046487135988</v>
      </c>
      <c r="N51" s="26">
        <f t="shared" si="16"/>
        <v>2.4341768643979043</v>
      </c>
      <c r="O51" s="26">
        <f t="shared" si="16"/>
        <v>1.0851922426705611</v>
      </c>
      <c r="P51" s="26">
        <f t="shared" si="16"/>
        <v>0.7982469466898581</v>
      </c>
      <c r="Q51" s="26">
        <f t="shared" si="16"/>
        <v>0.3310041078880478</v>
      </c>
      <c r="R51" s="26">
        <f>+R15/R$32*100</f>
        <v>0.2944881056032817</v>
      </c>
    </row>
    <row r="52" spans="1:18" ht="15" customHeight="1">
      <c r="A52" s="3" t="s">
        <v>125</v>
      </c>
      <c r="B52" s="26">
        <f t="shared" si="13"/>
        <v>0</v>
      </c>
      <c r="C52" s="26">
        <f t="shared" si="14"/>
        <v>0</v>
      </c>
      <c r="D52" s="26">
        <f t="shared" si="14"/>
        <v>0</v>
      </c>
      <c r="E52" s="26">
        <f aca="true" t="shared" si="23" ref="E52:L52">+E16/E$32*100</f>
        <v>0</v>
      </c>
      <c r="F52" s="26">
        <f t="shared" si="23"/>
        <v>0</v>
      </c>
      <c r="G52" s="26">
        <f t="shared" si="23"/>
        <v>0</v>
      </c>
      <c r="H52" s="26">
        <f t="shared" si="23"/>
        <v>0</v>
      </c>
      <c r="I52" s="26">
        <f t="shared" si="23"/>
        <v>0</v>
      </c>
      <c r="J52" s="26">
        <f t="shared" si="23"/>
        <v>0</v>
      </c>
      <c r="K52" s="26">
        <f t="shared" si="23"/>
        <v>0.9127213183318723</v>
      </c>
      <c r="L52" s="26">
        <f t="shared" si="23"/>
        <v>3.1257307906383445</v>
      </c>
      <c r="M52" s="26">
        <f t="shared" si="16"/>
        <v>3.931678973571908</v>
      </c>
      <c r="N52" s="26">
        <f t="shared" si="16"/>
        <v>2.0299688191785745</v>
      </c>
      <c r="O52" s="26">
        <f t="shared" si="16"/>
        <v>0.7029180429732194</v>
      </c>
      <c r="P52" s="26">
        <f t="shared" si="16"/>
        <v>0.45410382099840874</v>
      </c>
      <c r="Q52" s="26">
        <f t="shared" si="16"/>
        <v>0</v>
      </c>
      <c r="R52" s="26">
        <f>+R16/R$32*100</f>
        <v>6.51352314226113E-07</v>
      </c>
    </row>
    <row r="53" spans="1:18" ht="15" customHeight="1">
      <c r="A53" s="3" t="s">
        <v>126</v>
      </c>
      <c r="B53" s="26">
        <f t="shared" si="13"/>
        <v>0.37759255534119196</v>
      </c>
      <c r="C53" s="26">
        <f t="shared" si="14"/>
        <v>0.3632600236263096</v>
      </c>
      <c r="D53" s="26">
        <f t="shared" si="14"/>
        <v>0.36410269185650684</v>
      </c>
      <c r="E53" s="26">
        <f aca="true" t="shared" si="24" ref="E53:L53">+E17/E$32*100</f>
        <v>0.3670647983924374</v>
      </c>
      <c r="F53" s="26">
        <f t="shared" si="24"/>
        <v>0.3354972549390028</v>
      </c>
      <c r="G53" s="26">
        <f t="shared" si="24"/>
        <v>0.3139109515776035</v>
      </c>
      <c r="H53" s="26">
        <f t="shared" si="24"/>
        <v>0.30168534769062216</v>
      </c>
      <c r="I53" s="26">
        <f t="shared" si="24"/>
        <v>0.34375051020883707</v>
      </c>
      <c r="J53" s="26">
        <f t="shared" si="24"/>
        <v>0.36175432166059635</v>
      </c>
      <c r="K53" s="26">
        <f t="shared" si="24"/>
        <v>0.5104428027641623</v>
      </c>
      <c r="L53" s="26">
        <f t="shared" si="24"/>
        <v>0.3745902707681164</v>
      </c>
      <c r="M53" s="26">
        <f t="shared" si="16"/>
        <v>0.41878589778797215</v>
      </c>
      <c r="N53" s="26">
        <f t="shared" si="16"/>
        <v>0.40420804521932974</v>
      </c>
      <c r="O53" s="26">
        <f t="shared" si="16"/>
        <v>0.3822741996973418</v>
      </c>
      <c r="P53" s="26">
        <f t="shared" si="16"/>
        <v>0.3441431256914494</v>
      </c>
      <c r="Q53" s="26">
        <f t="shared" si="16"/>
        <v>0.3310041078880478</v>
      </c>
      <c r="R53" s="26">
        <f>+R17/R$32*100</f>
        <v>0.2944881056032817</v>
      </c>
    </row>
    <row r="54" spans="1:18" ht="15" customHeight="1">
      <c r="A54" s="3" t="s">
        <v>127</v>
      </c>
      <c r="B54" s="26">
        <f t="shared" si="13"/>
        <v>0.10847372150350272</v>
      </c>
      <c r="C54" s="26">
        <f t="shared" si="14"/>
        <v>0.10712169219372818</v>
      </c>
      <c r="D54" s="26">
        <f t="shared" si="14"/>
        <v>0.11791715695718256</v>
      </c>
      <c r="E54" s="26">
        <f aca="true" t="shared" si="25" ref="E54:L54">+E18/E$32*100</f>
        <v>0.10879689470629243</v>
      </c>
      <c r="F54" s="26">
        <f t="shared" si="25"/>
        <v>0.10459956021066796</v>
      </c>
      <c r="G54" s="26">
        <f t="shared" si="25"/>
        <v>0.10050616646168314</v>
      </c>
      <c r="H54" s="26">
        <f t="shared" si="25"/>
        <v>0.09348083816759226</v>
      </c>
      <c r="I54" s="26">
        <f t="shared" si="25"/>
        <v>0.09727254899486738</v>
      </c>
      <c r="J54" s="26">
        <f t="shared" si="25"/>
        <v>0.0980271338637442</v>
      </c>
      <c r="K54" s="26">
        <f t="shared" si="25"/>
        <v>0.08873945755126873</v>
      </c>
      <c r="L54" s="26">
        <f t="shared" si="25"/>
        <v>0.08233341651631218</v>
      </c>
      <c r="M54" s="26">
        <f t="shared" si="16"/>
        <v>0.074537649532116</v>
      </c>
      <c r="N54" s="26">
        <f t="shared" si="16"/>
        <v>0.07722179560276689</v>
      </c>
      <c r="O54" s="26">
        <f t="shared" si="16"/>
        <v>0.07624011099207054</v>
      </c>
      <c r="P54" s="26">
        <f t="shared" si="16"/>
        <v>0.07872234241738507</v>
      </c>
      <c r="Q54" s="26">
        <f t="shared" si="16"/>
        <v>0.08207024314883432</v>
      </c>
      <c r="R54" s="26">
        <f>+R18/R$32*100</f>
        <v>0.08331056639877675</v>
      </c>
    </row>
    <row r="55" spans="1:18" ht="15" customHeight="1">
      <c r="A55" s="3" t="s">
        <v>128</v>
      </c>
      <c r="B55" s="26">
        <f t="shared" si="13"/>
        <v>1.238477360610188</v>
      </c>
      <c r="C55" s="26">
        <f t="shared" si="14"/>
        <v>1.161504604664096</v>
      </c>
      <c r="D55" s="26">
        <f t="shared" si="14"/>
        <v>1.236902220904471</v>
      </c>
      <c r="E55" s="26">
        <f aca="true" t="shared" si="26" ref="E55:L55">+E19/E$32*100</f>
        <v>1.299696033772283</v>
      </c>
      <c r="F55" s="26">
        <f t="shared" si="26"/>
        <v>1.3465290041923517</v>
      </c>
      <c r="G55" s="26">
        <f t="shared" si="26"/>
        <v>1.3586351223914581</v>
      </c>
      <c r="H55" s="26">
        <f t="shared" si="26"/>
        <v>1.3537929346054787</v>
      </c>
      <c r="I55" s="26">
        <f t="shared" si="26"/>
        <v>1.4980998715343516</v>
      </c>
      <c r="J55" s="26">
        <f t="shared" si="26"/>
        <v>1.7989674290015818</v>
      </c>
      <c r="K55" s="26">
        <f t="shared" si="26"/>
        <v>1.8693175239508202</v>
      </c>
      <c r="L55" s="26">
        <f t="shared" si="26"/>
        <v>2.0684944616856176</v>
      </c>
      <c r="M55" s="26">
        <f aca="true" t="shared" si="27" ref="M55:Q64">+M19/M$32*100</f>
        <v>1.9913218562582977</v>
      </c>
      <c r="N55" s="26">
        <f t="shared" si="27"/>
        <v>1.6279058768811878</v>
      </c>
      <c r="O55" s="26">
        <f t="shared" si="27"/>
        <v>1.42782155946388</v>
      </c>
      <c r="P55" s="26">
        <f t="shared" si="27"/>
        <v>1.6468302117999027</v>
      </c>
      <c r="Q55" s="26">
        <f t="shared" si="27"/>
        <v>1.423754412676565</v>
      </c>
      <c r="R55" s="26">
        <f>+R19/R$32*100</f>
        <v>1.409749821829088</v>
      </c>
    </row>
    <row r="56" spans="1:18" ht="15" customHeight="1">
      <c r="A56" s="3" t="s">
        <v>129</v>
      </c>
      <c r="B56" s="26">
        <f t="shared" si="13"/>
        <v>1.79878015248051</v>
      </c>
      <c r="C56" s="26">
        <f t="shared" si="14"/>
        <v>1.694941129151075</v>
      </c>
      <c r="D56" s="26">
        <f t="shared" si="14"/>
        <v>1.6763049240424834</v>
      </c>
      <c r="E56" s="26">
        <f aca="true" t="shared" si="28" ref="E56:L56">+E20/E$32*100</f>
        <v>1.7704643342987412</v>
      </c>
      <c r="F56" s="26">
        <f t="shared" si="28"/>
        <v>1.7935076895295106</v>
      </c>
      <c r="G56" s="26">
        <f t="shared" si="28"/>
        <v>1.8384354784493568</v>
      </c>
      <c r="H56" s="26">
        <f t="shared" si="28"/>
        <v>1.714440846871194</v>
      </c>
      <c r="I56" s="26">
        <f t="shared" si="28"/>
        <v>2.0208710504375467</v>
      </c>
      <c r="J56" s="26">
        <f t="shared" si="28"/>
        <v>2.174580232091206</v>
      </c>
      <c r="K56" s="26">
        <f t="shared" si="28"/>
        <v>1.9257008867870535</v>
      </c>
      <c r="L56" s="26">
        <f t="shared" si="28"/>
        <v>1.820419140265903</v>
      </c>
      <c r="M56" s="26">
        <f t="shared" si="27"/>
        <v>1.871534718859618</v>
      </c>
      <c r="N56" s="26">
        <f t="shared" si="27"/>
        <v>1.863606857910591</v>
      </c>
      <c r="O56" s="26">
        <f t="shared" si="27"/>
        <v>1.8952612898026078</v>
      </c>
      <c r="P56" s="26">
        <f t="shared" si="27"/>
        <v>1.933710280156143</v>
      </c>
      <c r="Q56" s="26">
        <f t="shared" si="27"/>
        <v>2.035626042824919</v>
      </c>
      <c r="R56" s="26">
        <f>+R20/R$32*100</f>
        <v>2.108164946167294</v>
      </c>
    </row>
    <row r="57" spans="1:18" ht="15" customHeight="1">
      <c r="A57" s="4" t="s">
        <v>130</v>
      </c>
      <c r="B57" s="26">
        <f t="shared" si="13"/>
        <v>0.5625646319365568</v>
      </c>
      <c r="C57" s="26">
        <f t="shared" si="14"/>
        <v>0.6041999484896645</v>
      </c>
      <c r="D57" s="26">
        <f t="shared" si="14"/>
        <v>0.5931117070911502</v>
      </c>
      <c r="E57" s="26">
        <f aca="true" t="shared" si="29" ref="E57:L57">+E21/E$32*100</f>
        <v>0.642247131622842</v>
      </c>
      <c r="F57" s="26">
        <f t="shared" si="29"/>
        <v>0.769272600773626</v>
      </c>
      <c r="G57" s="26">
        <f t="shared" si="29"/>
        <v>0.8888745441002587</v>
      </c>
      <c r="H57" s="26">
        <f t="shared" si="29"/>
        <v>0.8223828687831605</v>
      </c>
      <c r="I57" s="26">
        <f t="shared" si="29"/>
        <v>1.0577890870487832</v>
      </c>
      <c r="J57" s="26">
        <f t="shared" si="29"/>
        <v>1.1619170577739588</v>
      </c>
      <c r="K57" s="26">
        <f t="shared" si="29"/>
        <v>1.0503196279254154</v>
      </c>
      <c r="L57" s="26">
        <f t="shared" si="29"/>
        <v>0.9628085001982504</v>
      </c>
      <c r="M57" s="26">
        <f t="shared" si="27"/>
        <v>1.1002620858887606</v>
      </c>
      <c r="N57" s="26">
        <f t="shared" si="27"/>
        <v>1.1949222625840348</v>
      </c>
      <c r="O57" s="26">
        <f t="shared" si="27"/>
        <v>1.1984293326845201</v>
      </c>
      <c r="P57" s="26">
        <f t="shared" si="27"/>
        <v>1.1292017549883224</v>
      </c>
      <c r="Q57" s="26">
        <f t="shared" si="27"/>
        <v>1.1891640312700218</v>
      </c>
      <c r="R57" s="26">
        <f>+R21/R$32*100</f>
        <v>1.1250547982701957</v>
      </c>
    </row>
    <row r="58" spans="1:18" ht="15" customHeight="1">
      <c r="A58" s="3" t="s">
        <v>131</v>
      </c>
      <c r="B58" s="26">
        <f t="shared" si="13"/>
        <v>7.340454584368063</v>
      </c>
      <c r="C58" s="26">
        <f t="shared" si="14"/>
        <v>6.792788412290661</v>
      </c>
      <c r="D58" s="26">
        <f t="shared" si="14"/>
        <v>6.510799103093413</v>
      </c>
      <c r="E58" s="26">
        <f aca="true" t="shared" si="30" ref="E58:L58">+E22/E$32*100</f>
        <v>7.280980083728117</v>
      </c>
      <c r="F58" s="26">
        <f t="shared" si="30"/>
        <v>8.010205637256718</v>
      </c>
      <c r="G58" s="26">
        <f t="shared" si="30"/>
        <v>7.342762766476774</v>
      </c>
      <c r="H58" s="26">
        <f t="shared" si="30"/>
        <v>8.002470463808022</v>
      </c>
      <c r="I58" s="26">
        <f t="shared" si="30"/>
        <v>9.107894598150436</v>
      </c>
      <c r="J58" s="26">
        <f t="shared" si="30"/>
        <v>9.283195195506783</v>
      </c>
      <c r="K58" s="26">
        <f t="shared" si="30"/>
        <v>11.174838696116863</v>
      </c>
      <c r="L58" s="26">
        <f t="shared" si="30"/>
        <v>11.566017632454487</v>
      </c>
      <c r="M58" s="26">
        <f t="shared" si="27"/>
        <v>9.42187578978079</v>
      </c>
      <c r="N58" s="26">
        <f t="shared" si="27"/>
        <v>9.25899621952026</v>
      </c>
      <c r="O58" s="26">
        <f t="shared" si="27"/>
        <v>9.135897467318035</v>
      </c>
      <c r="P58" s="26">
        <f t="shared" si="27"/>
        <v>11.147019830899769</v>
      </c>
      <c r="Q58" s="26">
        <f t="shared" si="27"/>
        <v>11.594106271683078</v>
      </c>
      <c r="R58" s="26">
        <f>+R22/R$32*100</f>
        <v>12.365264517040757</v>
      </c>
    </row>
    <row r="59" spans="1:18" ht="15" customHeight="1">
      <c r="A59" s="3" t="s">
        <v>132</v>
      </c>
      <c r="B59" s="26">
        <f t="shared" si="13"/>
        <v>3.0645687302149316</v>
      </c>
      <c r="C59" s="26">
        <f t="shared" si="14"/>
        <v>2.7958383225586205</v>
      </c>
      <c r="D59" s="26">
        <f t="shared" si="14"/>
        <v>2.5435813918353762</v>
      </c>
      <c r="E59" s="26">
        <f aca="true" t="shared" si="31" ref="E59:L59">+E23/E$32*100</f>
        <v>2.8665053784642045</v>
      </c>
      <c r="F59" s="26">
        <f t="shared" si="31"/>
        <v>2.9715344745528416</v>
      </c>
      <c r="G59" s="26">
        <f t="shared" si="31"/>
        <v>3.8721039709524265</v>
      </c>
      <c r="H59" s="26">
        <f t="shared" si="31"/>
        <v>3.897648815604957</v>
      </c>
      <c r="I59" s="26">
        <f t="shared" si="31"/>
        <v>2.23781674185309</v>
      </c>
      <c r="J59" s="26">
        <f t="shared" si="31"/>
        <v>1.976937889752775</v>
      </c>
      <c r="K59" s="26">
        <f t="shared" si="31"/>
        <v>1.8918783599506952</v>
      </c>
      <c r="L59" s="26">
        <f t="shared" si="31"/>
        <v>1.618745138072323</v>
      </c>
      <c r="M59" s="26">
        <f t="shared" si="27"/>
        <v>1.898665285739334</v>
      </c>
      <c r="N59" s="26">
        <f t="shared" si="27"/>
        <v>2.1622389206850356</v>
      </c>
      <c r="O59" s="26">
        <f t="shared" si="27"/>
        <v>2.184667423713196</v>
      </c>
      <c r="P59" s="26">
        <f t="shared" si="27"/>
        <v>2.461114176627283</v>
      </c>
      <c r="Q59" s="26">
        <f t="shared" si="27"/>
        <v>2.436844122636026</v>
      </c>
      <c r="R59" s="26">
        <f>+R23/R$32*100</f>
        <v>3.020264664767462</v>
      </c>
    </row>
    <row r="60" spans="1:18" ht="15" customHeight="1">
      <c r="A60" s="3" t="s">
        <v>133</v>
      </c>
      <c r="B60" s="26">
        <f t="shared" si="13"/>
        <v>1.3686014878512003</v>
      </c>
      <c r="C60" s="26">
        <f t="shared" si="14"/>
        <v>2.2659673437379015</v>
      </c>
      <c r="D60" s="26">
        <f t="shared" si="14"/>
        <v>2.0045145462531235</v>
      </c>
      <c r="E60" s="26">
        <f aca="true" t="shared" si="32" ref="E60:L60">+E24/E$32*100</f>
        <v>1.9342461928889136</v>
      </c>
      <c r="F60" s="26">
        <f t="shared" si="32"/>
        <v>1.4236939922187601</v>
      </c>
      <c r="G60" s="26">
        <f t="shared" si="32"/>
        <v>0.94511416007295</v>
      </c>
      <c r="H60" s="26">
        <f t="shared" si="32"/>
        <v>0.8480065041808991</v>
      </c>
      <c r="I60" s="26">
        <f t="shared" si="32"/>
        <v>0.9715550790328555</v>
      </c>
      <c r="J60" s="26">
        <f t="shared" si="32"/>
        <v>0.6197309342289022</v>
      </c>
      <c r="K60" s="26">
        <f t="shared" si="32"/>
        <v>0.4099141197041939</v>
      </c>
      <c r="L60" s="26">
        <f t="shared" si="32"/>
        <v>0.7713667008292163</v>
      </c>
      <c r="M60" s="26">
        <f t="shared" si="27"/>
        <v>0.6867595452052703</v>
      </c>
      <c r="N60" s="26">
        <f t="shared" si="27"/>
        <v>0.900148838952859</v>
      </c>
      <c r="O60" s="26">
        <f t="shared" si="27"/>
        <v>0.5336524402798811</v>
      </c>
      <c r="P60" s="26">
        <f t="shared" si="27"/>
        <v>1.158259591026952</v>
      </c>
      <c r="Q60" s="26">
        <f t="shared" si="27"/>
        <v>1.1020876920276572</v>
      </c>
      <c r="R60" s="26">
        <f>+R24/R$32*100</f>
        <v>0.8340169058753698</v>
      </c>
    </row>
    <row r="61" spans="1:18" ht="15" customHeight="1">
      <c r="A61" s="3" t="s">
        <v>134</v>
      </c>
      <c r="B61" s="26">
        <f t="shared" si="13"/>
        <v>0.13063631409166782</v>
      </c>
      <c r="C61" s="26">
        <f t="shared" si="14"/>
        <v>0.01934405063991333</v>
      </c>
      <c r="D61" s="26">
        <f t="shared" si="14"/>
        <v>0.017701913418981457</v>
      </c>
      <c r="E61" s="26">
        <f aca="true" t="shared" si="33" ref="E61:L61">+E25/E$32*100</f>
        <v>0.08951871898640104</v>
      </c>
      <c r="F61" s="26">
        <f t="shared" si="33"/>
        <v>0.016592290041665438</v>
      </c>
      <c r="G61" s="26">
        <f t="shared" si="33"/>
        <v>0.010479708756900036</v>
      </c>
      <c r="H61" s="26">
        <f t="shared" si="33"/>
        <v>0.008476246972467237</v>
      </c>
      <c r="I61" s="26">
        <f t="shared" si="33"/>
        <v>0.01577788095496437</v>
      </c>
      <c r="J61" s="26">
        <f t="shared" si="33"/>
        <v>0.015327886728382992</v>
      </c>
      <c r="K61" s="26">
        <f t="shared" si="33"/>
        <v>0.008168852180601387</v>
      </c>
      <c r="L61" s="26">
        <f t="shared" si="33"/>
        <v>0.006321680102421752</v>
      </c>
      <c r="M61" s="26">
        <f t="shared" si="27"/>
        <v>0.004692706156447336</v>
      </c>
      <c r="N61" s="26">
        <f t="shared" si="27"/>
        <v>0.0824356051082959</v>
      </c>
      <c r="O61" s="26">
        <f t="shared" si="27"/>
        <v>0.0061906166623693585</v>
      </c>
      <c r="P61" s="26">
        <f t="shared" si="27"/>
        <v>0.012972442596593812</v>
      </c>
      <c r="Q61" s="26">
        <f t="shared" si="27"/>
        <v>0.03346877414112277</v>
      </c>
      <c r="R61" s="26">
        <f>+R25/R$32*100</f>
        <v>0.019154968856761528</v>
      </c>
    </row>
    <row r="62" spans="1:18" ht="15" customHeight="1">
      <c r="A62" s="3" t="s">
        <v>135</v>
      </c>
      <c r="B62" s="26">
        <f t="shared" si="13"/>
        <v>0</v>
      </c>
      <c r="C62" s="26">
        <f t="shared" si="14"/>
        <v>0.17320828734415872</v>
      </c>
      <c r="D62" s="26">
        <f t="shared" si="14"/>
        <v>1.769203216029966</v>
      </c>
      <c r="E62" s="26">
        <f aca="true" t="shared" si="34" ref="E62:L62">+E26/E$32*100</f>
        <v>1.0772625221087138</v>
      </c>
      <c r="F62" s="26">
        <f t="shared" si="34"/>
        <v>0.2571738593196933</v>
      </c>
      <c r="G62" s="26">
        <f t="shared" si="34"/>
        <v>2.669339727979405</v>
      </c>
      <c r="H62" s="26">
        <f t="shared" si="34"/>
        <v>3.082065968229592</v>
      </c>
      <c r="I62" s="26">
        <f t="shared" si="34"/>
        <v>1.026710006579921</v>
      </c>
      <c r="J62" s="26">
        <f t="shared" si="34"/>
        <v>2.0979966428312142</v>
      </c>
      <c r="K62" s="26">
        <f t="shared" si="34"/>
        <v>0.9212431299321515</v>
      </c>
      <c r="L62" s="26">
        <f t="shared" si="34"/>
        <v>0.8912972007393334</v>
      </c>
      <c r="M62" s="26">
        <f t="shared" si="27"/>
        <v>1.05930966179758</v>
      </c>
      <c r="N62" s="26">
        <f t="shared" si="27"/>
        <v>0.3004111614886375</v>
      </c>
      <c r="O62" s="26">
        <f t="shared" si="27"/>
        <v>3.9621117887967885</v>
      </c>
      <c r="P62" s="26">
        <f t="shared" si="27"/>
        <v>2.385045219662462</v>
      </c>
      <c r="Q62" s="26">
        <f t="shared" si="27"/>
        <v>0.5857552566610601</v>
      </c>
      <c r="R62" s="26">
        <f>+R26/R$32*100</f>
        <v>1.0157650448185107</v>
      </c>
    </row>
    <row r="63" spans="1:18" ht="15" customHeight="1">
      <c r="A63" s="3" t="s">
        <v>136</v>
      </c>
      <c r="B63" s="26">
        <f t="shared" si="13"/>
        <v>0.9548624922119648</v>
      </c>
      <c r="C63" s="26">
        <f t="shared" si="14"/>
        <v>1.80597419490601</v>
      </c>
      <c r="D63" s="26">
        <f t="shared" si="14"/>
        <v>1.2786886981673855</v>
      </c>
      <c r="E63" s="26">
        <f aca="true" t="shared" si="35" ref="E63:L63">+E27/E$32*100</f>
        <v>1.12074007778147</v>
      </c>
      <c r="F63" s="26">
        <f t="shared" si="35"/>
        <v>1.2112991120853729</v>
      </c>
      <c r="G63" s="26">
        <f t="shared" si="35"/>
        <v>1.6712971233479288</v>
      </c>
      <c r="H63" s="26">
        <f t="shared" si="35"/>
        <v>1.8635597355772797</v>
      </c>
      <c r="I63" s="26">
        <f t="shared" si="35"/>
        <v>1.612764424519496</v>
      </c>
      <c r="J63" s="26">
        <f t="shared" si="35"/>
        <v>1.3316455858080551</v>
      </c>
      <c r="K63" s="26">
        <f t="shared" si="35"/>
        <v>1.650343023548532</v>
      </c>
      <c r="L63" s="26">
        <f t="shared" si="35"/>
        <v>3.9802490628425273</v>
      </c>
      <c r="M63" s="26">
        <f t="shared" si="27"/>
        <v>1.9749117603422714</v>
      </c>
      <c r="N63" s="26">
        <f t="shared" si="27"/>
        <v>3.3985438468489697</v>
      </c>
      <c r="O63" s="26">
        <f t="shared" si="27"/>
        <v>2.819077486911641</v>
      </c>
      <c r="P63" s="26">
        <f t="shared" si="27"/>
        <v>2.5680677420674236</v>
      </c>
      <c r="Q63" s="26">
        <f t="shared" si="27"/>
        <v>3.2636947769832023</v>
      </c>
      <c r="R63" s="26">
        <f>+R27/R$32*100</f>
        <v>2.985376280760569</v>
      </c>
    </row>
    <row r="64" spans="1:18" ht="15" customHeight="1">
      <c r="A64" s="3" t="s">
        <v>137</v>
      </c>
      <c r="B64" s="26">
        <f t="shared" si="13"/>
        <v>9.273059796314566</v>
      </c>
      <c r="C64" s="26">
        <f t="shared" si="14"/>
        <v>9.738368497093669</v>
      </c>
      <c r="D64" s="26">
        <f t="shared" si="14"/>
        <v>9.920395696369615</v>
      </c>
      <c r="E64" s="26">
        <f aca="true" t="shared" si="36" ref="E64:L64">+E28/E$32*100</f>
        <v>9.428062594458563</v>
      </c>
      <c r="F64" s="26">
        <f t="shared" si="36"/>
        <v>10.168511436288632</v>
      </c>
      <c r="G64" s="26">
        <f t="shared" si="36"/>
        <v>11.479307059525844</v>
      </c>
      <c r="H64" s="26">
        <f t="shared" si="36"/>
        <v>8.824747570740078</v>
      </c>
      <c r="I64" s="26">
        <f t="shared" si="36"/>
        <v>9.065060580819303</v>
      </c>
      <c r="J64" s="26">
        <f t="shared" si="36"/>
        <v>8.5838902053659</v>
      </c>
      <c r="K64" s="26">
        <f t="shared" si="36"/>
        <v>9.8204680164457</v>
      </c>
      <c r="L64" s="26">
        <f t="shared" si="36"/>
        <v>9.39389197770309</v>
      </c>
      <c r="M64" s="26">
        <f t="shared" si="27"/>
        <v>10.289807669113165</v>
      </c>
      <c r="N64" s="26">
        <f t="shared" si="27"/>
        <v>10.450504776771838</v>
      </c>
      <c r="O64" s="26">
        <f t="shared" si="27"/>
        <v>9.749993920211182</v>
      </c>
      <c r="P64" s="26">
        <f t="shared" si="27"/>
        <v>9.887803398118427</v>
      </c>
      <c r="Q64" s="26">
        <f t="shared" si="27"/>
        <v>9.76749459782766</v>
      </c>
      <c r="R64" s="26">
        <f>+R28/R$32*100</f>
        <v>7.665036522887505</v>
      </c>
    </row>
    <row r="65" spans="1:18" ht="15" customHeight="1">
      <c r="A65" s="3" t="s">
        <v>138</v>
      </c>
      <c r="B65" s="26">
        <f t="shared" si="13"/>
        <v>5.047696014887207</v>
      </c>
      <c r="C65" s="26">
        <f t="shared" si="14"/>
        <v>6.694395656442829</v>
      </c>
      <c r="D65" s="26">
        <f t="shared" si="14"/>
        <v>7.1161225998774125</v>
      </c>
      <c r="E65" s="26">
        <f aca="true" t="shared" si="37" ref="E65:L65">+E29/E$32*100</f>
        <v>7.002343990638489</v>
      </c>
      <c r="F65" s="26">
        <f t="shared" si="37"/>
        <v>9.514648233607232</v>
      </c>
      <c r="G65" s="26">
        <f t="shared" si="37"/>
        <v>9.769514203476641</v>
      </c>
      <c r="H65" s="26">
        <f t="shared" si="37"/>
        <v>12.817538151193178</v>
      </c>
      <c r="I65" s="26">
        <f t="shared" si="37"/>
        <v>11.022331062500335</v>
      </c>
      <c r="J65" s="26">
        <f t="shared" si="37"/>
        <v>7.715459806515692</v>
      </c>
      <c r="K65" s="26">
        <f t="shared" si="37"/>
        <v>9.909018297905128</v>
      </c>
      <c r="L65" s="26">
        <f t="shared" si="37"/>
        <v>9.541160437493271</v>
      </c>
      <c r="M65" s="26">
        <f>+M29/M$32*100</f>
        <v>7.060935195709317</v>
      </c>
      <c r="N65" s="26">
        <f>+N29/N$32*100</f>
        <v>6.461852027503223</v>
      </c>
      <c r="O65" s="26">
        <f>+O29/O$32*100</f>
        <v>8.695672269673262</v>
      </c>
      <c r="P65" s="26">
        <f>+P29/P$32*100</f>
        <v>10.98675728457709</v>
      </c>
      <c r="Q65" s="26">
        <f>+Q29/Q$32*100</f>
        <v>7.408117307575054</v>
      </c>
      <c r="R65" s="26">
        <f>+R29/R$32*100</f>
        <v>5.246382350165649</v>
      </c>
    </row>
    <row r="66" spans="1:18" ht="15" customHeight="1">
      <c r="A66" s="3" t="s">
        <v>187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Q67">+N30/N$32*100</f>
        <v>0.6852235298134519</v>
      </c>
      <c r="O66" s="26">
        <f t="shared" si="38"/>
        <v>0.6725864771718759</v>
      </c>
      <c r="P66" s="26">
        <f t="shared" si="38"/>
        <v>1.0307568009207948</v>
      </c>
      <c r="Q66" s="26">
        <f t="shared" si="38"/>
        <v>1.180068384500731</v>
      </c>
      <c r="R66" s="26">
        <f>+R30/R$32*100</f>
        <v>0.7224799869396045</v>
      </c>
    </row>
    <row r="67" spans="1:18" ht="15" customHeight="1">
      <c r="A67" s="3" t="s">
        <v>188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1.273376378441069</v>
      </c>
      <c r="O67" s="26">
        <f t="shared" si="38"/>
        <v>2.7490342896185203</v>
      </c>
      <c r="P67" s="26">
        <f t="shared" si="38"/>
        <v>4.420414388179745</v>
      </c>
      <c r="Q67" s="26">
        <f t="shared" si="38"/>
        <v>2.6500960598417027</v>
      </c>
      <c r="R67" s="26">
        <f>+R31/R$32*100</f>
        <v>0.9041421473772673</v>
      </c>
    </row>
    <row r="68" spans="1:18" ht="15" customHeight="1">
      <c r="A68" s="3" t="s">
        <v>0</v>
      </c>
      <c r="B68" s="27">
        <f aca="true" t="shared" si="39" ref="B68:N68">SUM(B40:B65)-B52-B53</f>
        <v>99.99999999999999</v>
      </c>
      <c r="C68" s="27">
        <f t="shared" si="39"/>
        <v>100</v>
      </c>
      <c r="D68" s="27">
        <f t="shared" si="39"/>
        <v>99.99999999999997</v>
      </c>
      <c r="E68" s="27">
        <f t="shared" si="39"/>
        <v>99.99999999999999</v>
      </c>
      <c r="F68" s="27">
        <f t="shared" si="39"/>
        <v>99.99999999999999</v>
      </c>
      <c r="G68" s="27">
        <f t="shared" si="39"/>
        <v>100</v>
      </c>
      <c r="H68" s="27">
        <f t="shared" si="39"/>
        <v>99.99999999999997</v>
      </c>
      <c r="I68" s="27">
        <f t="shared" si="39"/>
        <v>100.00000000000001</v>
      </c>
      <c r="J68" s="27">
        <f t="shared" si="39"/>
        <v>100.00000000000001</v>
      </c>
      <c r="K68" s="27">
        <f t="shared" si="39"/>
        <v>100.00000000000001</v>
      </c>
      <c r="L68" s="27">
        <f t="shared" si="39"/>
        <v>100.00000000000003</v>
      </c>
      <c r="M68" s="27">
        <f t="shared" si="39"/>
        <v>100.00000000000001</v>
      </c>
      <c r="N68" s="27">
        <f t="shared" si="39"/>
        <v>100</v>
      </c>
      <c r="O68" s="27">
        <f>SUM(O40:O65)-O52-O53</f>
        <v>100</v>
      </c>
      <c r="P68" s="27">
        <f>SUM(P40:P65)-P52-P53</f>
        <v>100</v>
      </c>
      <c r="Q68" s="27">
        <f>SUM(Q40:Q65)-Q52-Q53</f>
        <v>100</v>
      </c>
      <c r="R68" s="27">
        <f>SUM(R40:R65)-R52-R53</f>
        <v>100.00000000000003</v>
      </c>
    </row>
    <row r="69" spans="1:18" ht="15" customHeight="1">
      <c r="A69" s="3" t="s">
        <v>1</v>
      </c>
      <c r="B69" s="26">
        <f>+B33/$B$32*100</f>
        <v>69.22029843503314</v>
      </c>
      <c r="C69" s="26">
        <f aca="true" t="shared" si="40" ref="C69:D72">+C33/C$32*100</f>
        <v>66.2534695526814</v>
      </c>
      <c r="D69" s="26">
        <f t="shared" si="40"/>
        <v>65.33267398291662</v>
      </c>
      <c r="E69" s="26">
        <f aca="true" t="shared" si="41" ref="E69:L69">+E33/E$32*100</f>
        <v>65.48793294125126</v>
      </c>
      <c r="F69" s="26">
        <f t="shared" si="41"/>
        <v>62.51703167013359</v>
      </c>
      <c r="G69" s="26">
        <f t="shared" si="41"/>
        <v>58.15413613447006</v>
      </c>
      <c r="H69" s="26">
        <f t="shared" si="41"/>
        <v>56.76486989343369</v>
      </c>
      <c r="I69" s="26">
        <f t="shared" si="41"/>
        <v>60.36332961656892</v>
      </c>
      <c r="J69" s="26">
        <f t="shared" si="41"/>
        <v>63.240351134395546</v>
      </c>
      <c r="K69" s="26">
        <f t="shared" si="41"/>
        <v>59.36878946555285</v>
      </c>
      <c r="L69" s="26">
        <f t="shared" si="41"/>
        <v>57.37922806761356</v>
      </c>
      <c r="M69" s="26">
        <f aca="true" t="shared" si="42" ref="M69:N72">+M33/M$32*100</f>
        <v>62.639923725149146</v>
      </c>
      <c r="N69" s="26">
        <f t="shared" si="42"/>
        <v>62.29843360574506</v>
      </c>
      <c r="O69" s="26">
        <f aca="true" t="shared" si="43" ref="O69:P72">+O33/O$32*100</f>
        <v>58.391224404482635</v>
      </c>
      <c r="P69" s="26">
        <f t="shared" si="43"/>
        <v>54.683218067479636</v>
      </c>
      <c r="Q69" s="26">
        <f>+Q33/Q$32*100</f>
        <v>59.15988671369363</v>
      </c>
      <c r="R69" s="26">
        <f>+R33/R$32*100</f>
        <v>62.205769178560836</v>
      </c>
    </row>
    <row r="70" spans="1:18" ht="15" customHeight="1">
      <c r="A70" s="3" t="s">
        <v>174</v>
      </c>
      <c r="B70" s="26">
        <f>+B34/$B$32*100</f>
        <v>30.779701564966857</v>
      </c>
      <c r="C70" s="26">
        <f t="shared" si="40"/>
        <v>33.7465304473186</v>
      </c>
      <c r="D70" s="26">
        <f t="shared" si="40"/>
        <v>34.667326017083376</v>
      </c>
      <c r="E70" s="26">
        <f aca="true" t="shared" si="44" ref="E70:L70">+E34/E$32*100</f>
        <v>34.51206705874874</v>
      </c>
      <c r="F70" s="26">
        <f t="shared" si="44"/>
        <v>37.48296832986641</v>
      </c>
      <c r="G70" s="26">
        <f t="shared" si="44"/>
        <v>41.84586386552994</v>
      </c>
      <c r="H70" s="26">
        <f t="shared" si="44"/>
        <v>43.2351301065663</v>
      </c>
      <c r="I70" s="26">
        <f t="shared" si="44"/>
        <v>39.63667038343108</v>
      </c>
      <c r="J70" s="26">
        <f t="shared" si="44"/>
        <v>36.75964886560445</v>
      </c>
      <c r="K70" s="26">
        <f t="shared" si="44"/>
        <v>40.631210534447156</v>
      </c>
      <c r="L70" s="26">
        <f t="shared" si="44"/>
        <v>42.62077193238644</v>
      </c>
      <c r="M70" s="26">
        <f t="shared" si="42"/>
        <v>37.360076274850854</v>
      </c>
      <c r="N70" s="26">
        <f t="shared" si="42"/>
        <v>37.70156639425493</v>
      </c>
      <c r="O70" s="26">
        <f t="shared" si="43"/>
        <v>41.60877559551736</v>
      </c>
      <c r="P70" s="26">
        <f t="shared" si="43"/>
        <v>45.316781932520364</v>
      </c>
      <c r="Q70" s="26">
        <f>+Q34/Q$32*100</f>
        <v>40.84011328630637</v>
      </c>
      <c r="R70" s="26">
        <f>+R34/R$32*100</f>
        <v>37.794230821439164</v>
      </c>
    </row>
    <row r="71" spans="1:18" ht="15" customHeight="1">
      <c r="A71" s="3" t="s">
        <v>12</v>
      </c>
      <c r="B71" s="26">
        <f>+B35/$B$32*100</f>
        <v>79.47827921157129</v>
      </c>
      <c r="C71" s="26">
        <f t="shared" si="40"/>
        <v>77.64167052104585</v>
      </c>
      <c r="D71" s="26">
        <f t="shared" si="40"/>
        <v>77.6649475499174</v>
      </c>
      <c r="E71" s="26">
        <f aca="true" t="shared" si="45" ref="E71:L71">+E35/E$32*100</f>
        <v>77.3456114381024</v>
      </c>
      <c r="F71" s="26">
        <f t="shared" si="45"/>
        <v>74.10714444380416</v>
      </c>
      <c r="G71" s="26">
        <f t="shared" si="45"/>
        <v>73.33034836732435</v>
      </c>
      <c r="H71" s="26">
        <f t="shared" si="45"/>
        <v>70.38462831447497</v>
      </c>
      <c r="I71" s="26">
        <f t="shared" si="45"/>
        <v>73.00620929778415</v>
      </c>
      <c r="J71" s="26">
        <f t="shared" si="45"/>
        <v>76.84348203291476</v>
      </c>
      <c r="K71" s="26">
        <f t="shared" si="45"/>
        <v>70.32144274625891</v>
      </c>
      <c r="L71" s="26">
        <f t="shared" si="45"/>
        <v>68.01416908441279</v>
      </c>
      <c r="M71" s="26">
        <f t="shared" si="42"/>
        <v>69.36283407100429</v>
      </c>
      <c r="N71" s="26">
        <f t="shared" si="42"/>
        <v>71.61621837590769</v>
      </c>
      <c r="O71" s="26">
        <f t="shared" si="43"/>
        <v>72.42361250686676</v>
      </c>
      <c r="P71" s="26">
        <f t="shared" si="43"/>
        <v>68.13557512879501</v>
      </c>
      <c r="Q71" s="26">
        <f>+Q35/Q$32*100</f>
        <v>70.37829209879742</v>
      </c>
      <c r="R71" s="26">
        <f>+R35/R$32*100</f>
        <v>70.7998229937059</v>
      </c>
    </row>
    <row r="72" spans="1:18" ht="15" customHeight="1">
      <c r="A72" s="3" t="s">
        <v>11</v>
      </c>
      <c r="B72" s="26">
        <f>+B36/$B$32*100</f>
        <v>20.521720788428713</v>
      </c>
      <c r="C72" s="26">
        <f t="shared" si="40"/>
        <v>22.358329478954154</v>
      </c>
      <c r="D72" s="26">
        <f t="shared" si="40"/>
        <v>22.335052450082593</v>
      </c>
      <c r="E72" s="26">
        <f aca="true" t="shared" si="46" ref="E72:L72">+E36/E$32*100</f>
        <v>22.654388561897594</v>
      </c>
      <c r="F72" s="26">
        <f t="shared" si="46"/>
        <v>25.892855556195837</v>
      </c>
      <c r="G72" s="26">
        <f t="shared" si="46"/>
        <v>26.669651632675645</v>
      </c>
      <c r="H72" s="26">
        <f t="shared" si="46"/>
        <v>29.615371685525027</v>
      </c>
      <c r="I72" s="26">
        <f t="shared" si="46"/>
        <v>26.993790702215847</v>
      </c>
      <c r="J72" s="26">
        <f t="shared" si="46"/>
        <v>23.15651796708524</v>
      </c>
      <c r="K72" s="26">
        <f t="shared" si="46"/>
        <v>29.678557253741083</v>
      </c>
      <c r="L72" s="26">
        <f t="shared" si="46"/>
        <v>31.98583091558721</v>
      </c>
      <c r="M72" s="26">
        <f t="shared" si="42"/>
        <v>30.637165928995717</v>
      </c>
      <c r="N72" s="26">
        <f t="shared" si="42"/>
        <v>28.383781624092304</v>
      </c>
      <c r="O72" s="26">
        <f t="shared" si="43"/>
        <v>27.576387493133236</v>
      </c>
      <c r="P72" s="26">
        <f t="shared" si="43"/>
        <v>31.86442487120498</v>
      </c>
      <c r="Q72" s="26">
        <f>+Q36/Q$32*100</f>
        <v>29.621707901202583</v>
      </c>
      <c r="R72" s="26">
        <f>+R36/R$32*100</f>
        <v>29.200177006294098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</sheetData>
  <printOptions/>
  <pageMargins left="0.7874015748031497" right="0.7874015748031497" top="0.7874015748031497" bottom="0.66" header="0.5118110236220472" footer="0.5118110236220472"/>
  <pageSetup firstPageNumber="2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SheetLayoutView="100" workbookViewId="0" topLeftCell="A1">
      <pane xSplit="1" ySplit="3" topLeftCell="P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3" sqref="R33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4" width="8.625" style="13" customWidth="1"/>
    <col min="15" max="16384" width="9.00390625" style="13" customWidth="1"/>
  </cols>
  <sheetData>
    <row r="1" spans="1:23" ht="18" customHeight="1">
      <c r="A1" s="30" t="s">
        <v>98</v>
      </c>
      <c r="L1" s="72" t="str">
        <f>'財政指標'!$M$1</f>
        <v>宇都宮市</v>
      </c>
      <c r="N1" s="72"/>
      <c r="Q1" s="72" t="str">
        <f>'財政指標'!$M$1</f>
        <v>宇都宮市</v>
      </c>
      <c r="W1" s="72"/>
    </row>
    <row r="2" spans="13:24" ht="18" customHeight="1">
      <c r="M2" s="22" t="s">
        <v>171</v>
      </c>
      <c r="R2" s="22" t="s">
        <v>171</v>
      </c>
      <c r="X2" s="22"/>
    </row>
    <row r="3" spans="1:18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7" t="s">
        <v>192</v>
      </c>
      <c r="P3" s="7" t="s">
        <v>195</v>
      </c>
      <c r="Q3" s="7" t="s">
        <v>196</v>
      </c>
      <c r="R3" s="7" t="s">
        <v>202</v>
      </c>
    </row>
    <row r="4" spans="1:18" ht="18" customHeight="1">
      <c r="A4" s="14" t="s">
        <v>41</v>
      </c>
      <c r="B4" s="16">
        <f aca="true" t="shared" si="0" ref="B4:L4">SUM(B5:B8)</f>
        <v>37017882</v>
      </c>
      <c r="C4" s="16">
        <f t="shared" si="0"/>
        <v>38125263</v>
      </c>
      <c r="D4" s="16">
        <f t="shared" si="0"/>
        <v>39326899</v>
      </c>
      <c r="E4" s="16">
        <f t="shared" si="0"/>
        <v>40740344</v>
      </c>
      <c r="F4" s="16">
        <f t="shared" si="0"/>
        <v>38630627</v>
      </c>
      <c r="G4" s="16">
        <f t="shared" si="0"/>
        <v>33824301</v>
      </c>
      <c r="H4" s="16">
        <f t="shared" si="0"/>
        <v>36192068</v>
      </c>
      <c r="I4" s="16">
        <f t="shared" si="0"/>
        <v>36963949</v>
      </c>
      <c r="J4" s="16">
        <f t="shared" si="0"/>
        <v>39597991</v>
      </c>
      <c r="K4" s="16">
        <f t="shared" si="0"/>
        <v>36460866</v>
      </c>
      <c r="L4" s="16">
        <f t="shared" si="0"/>
        <v>34257366</v>
      </c>
      <c r="M4" s="16">
        <f>SUM(M5:M8)</f>
        <v>33656791</v>
      </c>
      <c r="N4" s="16">
        <f>SUM(N5:N8)</f>
        <v>33615740</v>
      </c>
      <c r="O4" s="16">
        <f>SUM(O5:O8)</f>
        <v>32659402</v>
      </c>
      <c r="P4" s="16">
        <f>SUM(P5:P8)</f>
        <v>32450320</v>
      </c>
      <c r="Q4" s="16">
        <f>SUM(Q5:Q8)</f>
        <v>33123481</v>
      </c>
      <c r="R4" s="16">
        <f>SUM(R5:R8)</f>
        <v>36092668</v>
      </c>
    </row>
    <row r="5" spans="1:18" ht="18" customHeight="1">
      <c r="A5" s="14" t="s">
        <v>42</v>
      </c>
      <c r="B5" s="16">
        <v>285100</v>
      </c>
      <c r="C5" s="16">
        <v>290079</v>
      </c>
      <c r="D5" s="16">
        <v>301462</v>
      </c>
      <c r="E5" s="16">
        <v>310710</v>
      </c>
      <c r="F5" s="16">
        <v>317648</v>
      </c>
      <c r="G5" s="16">
        <v>313836</v>
      </c>
      <c r="H5" s="16">
        <v>328319</v>
      </c>
      <c r="I5" s="16">
        <v>409068</v>
      </c>
      <c r="J5" s="16">
        <v>428167</v>
      </c>
      <c r="K5" s="16">
        <v>420868</v>
      </c>
      <c r="L5" s="16">
        <v>433355</v>
      </c>
      <c r="M5" s="16">
        <v>426387</v>
      </c>
      <c r="N5" s="16">
        <v>427727</v>
      </c>
      <c r="O5" s="16">
        <v>427905</v>
      </c>
      <c r="P5" s="16">
        <v>425525</v>
      </c>
      <c r="Q5" s="16">
        <v>503191</v>
      </c>
      <c r="R5" s="16">
        <v>566727</v>
      </c>
    </row>
    <row r="6" spans="1:18" ht="18" customHeight="1">
      <c r="A6" s="14" t="s">
        <v>43</v>
      </c>
      <c r="B6" s="17">
        <v>21741496</v>
      </c>
      <c r="C6" s="17">
        <v>23460091</v>
      </c>
      <c r="D6" s="17">
        <v>24317850</v>
      </c>
      <c r="E6" s="17">
        <v>27976071</v>
      </c>
      <c r="F6" s="17">
        <v>27228916</v>
      </c>
      <c r="G6" s="17">
        <v>23068788</v>
      </c>
      <c r="H6" s="17">
        <v>24134822</v>
      </c>
      <c r="I6" s="17">
        <v>23711822</v>
      </c>
      <c r="J6" s="17">
        <v>26663103</v>
      </c>
      <c r="K6" s="17">
        <v>23995925</v>
      </c>
      <c r="L6" s="17">
        <v>23229370</v>
      </c>
      <c r="M6" s="17">
        <v>22316455</v>
      </c>
      <c r="N6" s="17">
        <v>22542094</v>
      </c>
      <c r="O6" s="17">
        <v>22134644</v>
      </c>
      <c r="P6" s="17">
        <v>21226632</v>
      </c>
      <c r="Q6" s="17">
        <v>20770754</v>
      </c>
      <c r="R6" s="17">
        <v>22292999</v>
      </c>
    </row>
    <row r="7" spans="1:18" ht="18" customHeight="1">
      <c r="A7" s="14" t="s">
        <v>44</v>
      </c>
      <c r="B7" s="17">
        <v>1403034</v>
      </c>
      <c r="C7" s="17">
        <v>1492409</v>
      </c>
      <c r="D7" s="17">
        <v>1599368</v>
      </c>
      <c r="E7" s="17">
        <v>1658750</v>
      </c>
      <c r="F7" s="17">
        <v>1710849</v>
      </c>
      <c r="G7" s="17">
        <v>1847069</v>
      </c>
      <c r="H7" s="17">
        <v>1927668</v>
      </c>
      <c r="I7" s="17">
        <v>1970941</v>
      </c>
      <c r="J7" s="17">
        <v>1969574</v>
      </c>
      <c r="K7" s="17">
        <v>1972697</v>
      </c>
      <c r="L7" s="17">
        <v>1977503</v>
      </c>
      <c r="M7" s="17">
        <v>1999390</v>
      </c>
      <c r="N7" s="17">
        <v>2021274</v>
      </c>
      <c r="O7" s="17">
        <v>1984103</v>
      </c>
      <c r="P7" s="17">
        <v>2000259</v>
      </c>
      <c r="Q7" s="17">
        <v>2068959</v>
      </c>
      <c r="R7" s="17">
        <v>2112325</v>
      </c>
    </row>
    <row r="8" spans="1:18" ht="18" customHeight="1">
      <c r="A8" s="14" t="s">
        <v>45</v>
      </c>
      <c r="B8" s="17">
        <v>13588252</v>
      </c>
      <c r="C8" s="17">
        <v>12882684</v>
      </c>
      <c r="D8" s="17">
        <v>13108219</v>
      </c>
      <c r="E8" s="17">
        <v>10794813</v>
      </c>
      <c r="F8" s="17">
        <v>9373214</v>
      </c>
      <c r="G8" s="17">
        <v>8594608</v>
      </c>
      <c r="H8" s="17">
        <v>9801259</v>
      </c>
      <c r="I8" s="17">
        <v>10872118</v>
      </c>
      <c r="J8" s="17">
        <v>10537147</v>
      </c>
      <c r="K8" s="17">
        <v>10071376</v>
      </c>
      <c r="L8" s="17">
        <v>8617138</v>
      </c>
      <c r="M8" s="17">
        <v>8914559</v>
      </c>
      <c r="N8" s="17">
        <v>8624645</v>
      </c>
      <c r="O8" s="17">
        <v>8112750</v>
      </c>
      <c r="P8" s="17">
        <v>8797904</v>
      </c>
      <c r="Q8" s="17">
        <v>9780577</v>
      </c>
      <c r="R8" s="17">
        <v>11120617</v>
      </c>
    </row>
    <row r="9" spans="1:18" ht="18" customHeight="1">
      <c r="A9" s="14" t="s">
        <v>46</v>
      </c>
      <c r="B9" s="16">
        <v>20316778</v>
      </c>
      <c r="C9" s="16">
        <v>21764037</v>
      </c>
      <c r="D9" s="16">
        <v>24051962</v>
      </c>
      <c r="E9" s="16">
        <v>26562521</v>
      </c>
      <c r="F9" s="16">
        <v>27999553</v>
      </c>
      <c r="G9" s="16">
        <v>29260055</v>
      </c>
      <c r="H9" s="16">
        <v>30527839</v>
      </c>
      <c r="I9" s="16">
        <v>32434820</v>
      </c>
      <c r="J9" s="16">
        <v>32916088</v>
      </c>
      <c r="K9" s="16">
        <v>34192870</v>
      </c>
      <c r="L9" s="16">
        <v>35119105</v>
      </c>
      <c r="M9" s="16">
        <v>34172271</v>
      </c>
      <c r="N9" s="16">
        <v>35045819</v>
      </c>
      <c r="O9" s="16">
        <v>35721201</v>
      </c>
      <c r="P9" s="16">
        <v>34077708</v>
      </c>
      <c r="Q9" s="16">
        <v>33845010</v>
      </c>
      <c r="R9" s="16">
        <v>34268204</v>
      </c>
    </row>
    <row r="10" spans="1:18" ht="18" customHeight="1">
      <c r="A10" s="14" t="s">
        <v>47</v>
      </c>
      <c r="B10" s="16">
        <v>20223153</v>
      </c>
      <c r="C10" s="16">
        <v>21660647</v>
      </c>
      <c r="D10" s="16">
        <v>23945291</v>
      </c>
      <c r="E10" s="16">
        <v>26435156</v>
      </c>
      <c r="F10" s="16">
        <v>27867957</v>
      </c>
      <c r="G10" s="16">
        <v>29124702</v>
      </c>
      <c r="H10" s="16">
        <v>30383754</v>
      </c>
      <c r="I10" s="16">
        <v>32280777</v>
      </c>
      <c r="J10" s="16">
        <v>32762824</v>
      </c>
      <c r="K10" s="16">
        <v>34035717</v>
      </c>
      <c r="L10" s="16">
        <v>34948643</v>
      </c>
      <c r="M10" s="16">
        <v>33982140</v>
      </c>
      <c r="N10" s="16">
        <v>34862283</v>
      </c>
      <c r="O10" s="16">
        <v>35531228</v>
      </c>
      <c r="P10" s="16">
        <v>33880381</v>
      </c>
      <c r="Q10" s="16">
        <v>33599020</v>
      </c>
      <c r="R10" s="16">
        <v>34031057</v>
      </c>
    </row>
    <row r="11" spans="1:18" ht="18" customHeight="1">
      <c r="A11" s="14" t="s">
        <v>48</v>
      </c>
      <c r="B11" s="16">
        <v>266393</v>
      </c>
      <c r="C11" s="16">
        <v>277788</v>
      </c>
      <c r="D11" s="16">
        <v>287065</v>
      </c>
      <c r="E11" s="16">
        <v>299401</v>
      </c>
      <c r="F11" s="16">
        <v>308064</v>
      </c>
      <c r="G11" s="16">
        <v>318565</v>
      </c>
      <c r="H11" s="16">
        <v>323014</v>
      </c>
      <c r="I11" s="16">
        <v>328448</v>
      </c>
      <c r="J11" s="16">
        <v>330265</v>
      </c>
      <c r="K11" s="16">
        <v>334605</v>
      </c>
      <c r="L11" s="16">
        <v>336284</v>
      </c>
      <c r="M11" s="16">
        <v>349382</v>
      </c>
      <c r="N11" s="16">
        <v>369994</v>
      </c>
      <c r="O11" s="16">
        <v>383274</v>
      </c>
      <c r="P11" s="16">
        <v>401781</v>
      </c>
      <c r="Q11" s="16">
        <v>421214</v>
      </c>
      <c r="R11" s="16">
        <v>445090</v>
      </c>
    </row>
    <row r="12" spans="1:18" ht="18" customHeight="1">
      <c r="A12" s="14" t="s">
        <v>49</v>
      </c>
      <c r="B12" s="16">
        <v>2260291</v>
      </c>
      <c r="C12" s="16">
        <v>2609513</v>
      </c>
      <c r="D12" s="16">
        <v>2665791</v>
      </c>
      <c r="E12" s="16">
        <v>2656968</v>
      </c>
      <c r="F12" s="16">
        <v>2696981</v>
      </c>
      <c r="G12" s="16">
        <v>2704668</v>
      </c>
      <c r="H12" s="16">
        <v>2737437</v>
      </c>
      <c r="I12" s="16">
        <v>2756590</v>
      </c>
      <c r="J12" s="16">
        <v>3239353</v>
      </c>
      <c r="K12" s="16">
        <v>3314652</v>
      </c>
      <c r="L12" s="16">
        <v>3572169</v>
      </c>
      <c r="M12" s="16">
        <v>3557419</v>
      </c>
      <c r="N12" s="16">
        <v>3460461</v>
      </c>
      <c r="O12" s="16">
        <v>3334241</v>
      </c>
      <c r="P12" s="16">
        <v>3417821</v>
      </c>
      <c r="Q12" s="16">
        <v>3500693</v>
      </c>
      <c r="R12" s="16">
        <v>3513516</v>
      </c>
    </row>
    <row r="13" spans="1:18" ht="18" customHeight="1">
      <c r="A13" s="14" t="s">
        <v>50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16">
        <v>1</v>
      </c>
    </row>
    <row r="14" spans="1:18" ht="18" customHeight="1">
      <c r="A14" s="14" t="s">
        <v>51</v>
      </c>
      <c r="B14" s="16">
        <v>491019</v>
      </c>
      <c r="C14" s="16">
        <v>483235</v>
      </c>
      <c r="D14" s="16">
        <v>538373</v>
      </c>
      <c r="E14" s="16">
        <v>649689</v>
      </c>
      <c r="F14" s="16">
        <v>499644</v>
      </c>
      <c r="G14" s="16">
        <v>474748</v>
      </c>
      <c r="H14" s="16">
        <v>367983</v>
      </c>
      <c r="I14" s="16">
        <v>287609</v>
      </c>
      <c r="J14" s="16">
        <v>243584</v>
      </c>
      <c r="K14" s="16">
        <v>152540</v>
      </c>
      <c r="L14" s="16">
        <v>262063</v>
      </c>
      <c r="M14" s="16">
        <v>142146</v>
      </c>
      <c r="N14" s="16">
        <v>89914</v>
      </c>
      <c r="O14" s="16">
        <v>92628</v>
      </c>
      <c r="P14" s="16">
        <v>3108</v>
      </c>
      <c r="Q14" s="16">
        <v>28557</v>
      </c>
      <c r="R14" s="16">
        <v>59</v>
      </c>
    </row>
    <row r="15" spans="1:18" ht="18" customHeight="1">
      <c r="A15" s="14" t="s">
        <v>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1</v>
      </c>
    </row>
    <row r="16" spans="1:18" ht="18" customHeight="1">
      <c r="A16" s="14" t="s">
        <v>53</v>
      </c>
      <c r="B16" s="16">
        <v>536900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</row>
    <row r="17" spans="1:18" ht="18" customHeight="1">
      <c r="A17" s="14" t="s">
        <v>54</v>
      </c>
      <c r="B17" s="17">
        <f aca="true" t="shared" si="1" ref="B17:L17">SUM(B18:B21)</f>
        <v>6244626</v>
      </c>
      <c r="C17" s="17">
        <f t="shared" si="1"/>
        <v>6866952</v>
      </c>
      <c r="D17" s="17">
        <f t="shared" si="1"/>
        <v>6781249</v>
      </c>
      <c r="E17" s="17">
        <f t="shared" si="1"/>
        <v>7123514</v>
      </c>
      <c r="F17" s="17">
        <f t="shared" si="1"/>
        <v>7330444</v>
      </c>
      <c r="G17" s="17">
        <f t="shared" si="1"/>
        <v>7481928</v>
      </c>
      <c r="H17" s="17">
        <f t="shared" si="1"/>
        <v>7827580</v>
      </c>
      <c r="I17" s="17">
        <f t="shared" si="1"/>
        <v>8376869</v>
      </c>
      <c r="J17" s="17">
        <f t="shared" si="1"/>
        <v>8278438</v>
      </c>
      <c r="K17" s="17">
        <f t="shared" si="1"/>
        <v>8506633</v>
      </c>
      <c r="L17" s="17">
        <f t="shared" si="1"/>
        <v>8675601</v>
      </c>
      <c r="M17" s="17">
        <f>SUM(M18:M21)</f>
        <v>8733224</v>
      </c>
      <c r="N17" s="17">
        <f>SUM(N18:N21)</f>
        <v>8793366</v>
      </c>
      <c r="O17" s="17">
        <f>SUM(O18:O21)</f>
        <v>8531469</v>
      </c>
      <c r="P17" s="17">
        <f>SUM(P18:P21)</f>
        <v>8058996</v>
      </c>
      <c r="Q17" s="17">
        <f>SUM(Q18:Q21)</f>
        <v>7948644</v>
      </c>
      <c r="R17" s="17">
        <f>SUM(R18:R21)</f>
        <v>8028377</v>
      </c>
    </row>
    <row r="18" spans="1:18" ht="18" customHeight="1">
      <c r="A18" s="14" t="s">
        <v>55</v>
      </c>
      <c r="B18" s="17">
        <v>1172</v>
      </c>
      <c r="C18" s="17">
        <v>829</v>
      </c>
      <c r="D18" s="17">
        <v>533</v>
      </c>
      <c r="E18" s="17">
        <v>1199</v>
      </c>
      <c r="F18" s="17">
        <v>2006</v>
      </c>
      <c r="G18" s="17">
        <v>1644</v>
      </c>
      <c r="H18" s="17">
        <v>1570</v>
      </c>
      <c r="I18" s="17">
        <v>6565</v>
      </c>
      <c r="J18" s="17">
        <v>12802</v>
      </c>
      <c r="K18" s="17">
        <v>13657</v>
      </c>
      <c r="L18" s="17">
        <v>12688</v>
      </c>
      <c r="M18" s="17">
        <v>10597</v>
      </c>
      <c r="N18" s="17">
        <v>9234</v>
      </c>
      <c r="O18" s="17">
        <v>8281</v>
      </c>
      <c r="P18" s="17">
        <v>9844</v>
      </c>
      <c r="Q18" s="17">
        <v>8054</v>
      </c>
      <c r="R18" s="17">
        <v>7581</v>
      </c>
    </row>
    <row r="19" spans="1:18" ht="18" customHeight="1">
      <c r="A19" s="14" t="s">
        <v>56</v>
      </c>
      <c r="B19" s="16">
        <v>2161821</v>
      </c>
      <c r="C19" s="16">
        <v>2569148</v>
      </c>
      <c r="D19" s="16">
        <v>2813956</v>
      </c>
      <c r="E19" s="16">
        <v>2794085</v>
      </c>
      <c r="F19" s="16">
        <v>2730476</v>
      </c>
      <c r="G19" s="16">
        <v>2633145</v>
      </c>
      <c r="H19" s="16">
        <v>2690063</v>
      </c>
      <c r="I19" s="16">
        <v>2954371</v>
      </c>
      <c r="J19" s="16">
        <v>2893722</v>
      </c>
      <c r="K19" s="16">
        <v>2902850</v>
      </c>
      <c r="L19" s="16">
        <v>2900376</v>
      </c>
      <c r="M19" s="16">
        <v>3110741</v>
      </c>
      <c r="N19" s="16">
        <v>3085934</v>
      </c>
      <c r="O19" s="16">
        <v>2777433</v>
      </c>
      <c r="P19" s="16">
        <v>2619659</v>
      </c>
      <c r="Q19" s="16">
        <v>2627960</v>
      </c>
      <c r="R19" s="16">
        <v>2739200</v>
      </c>
    </row>
    <row r="20" spans="1:18" ht="18" customHeight="1">
      <c r="A20" s="14" t="s">
        <v>57</v>
      </c>
      <c r="B20" s="16">
        <v>4081633</v>
      </c>
      <c r="C20" s="16">
        <v>4296975</v>
      </c>
      <c r="D20" s="16">
        <v>3966760</v>
      </c>
      <c r="E20" s="16">
        <v>4328230</v>
      </c>
      <c r="F20" s="16">
        <v>4597962</v>
      </c>
      <c r="G20" s="16">
        <v>4847139</v>
      </c>
      <c r="H20" s="16">
        <v>5135947</v>
      </c>
      <c r="I20" s="16">
        <v>5415933</v>
      </c>
      <c r="J20" s="16">
        <v>5371914</v>
      </c>
      <c r="K20" s="16">
        <v>5590126</v>
      </c>
      <c r="L20" s="16">
        <v>5762537</v>
      </c>
      <c r="M20" s="16">
        <v>5611886</v>
      </c>
      <c r="N20" s="16">
        <v>5698198</v>
      </c>
      <c r="O20" s="16">
        <v>5745755</v>
      </c>
      <c r="P20" s="16">
        <v>5429493</v>
      </c>
      <c r="Q20" s="16">
        <v>5312629</v>
      </c>
      <c r="R20" s="16">
        <v>5281595</v>
      </c>
    </row>
    <row r="21" spans="1:18" ht="18" customHeight="1">
      <c r="A21" s="14" t="s">
        <v>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</row>
    <row r="22" spans="1:18" ht="18" customHeight="1">
      <c r="A22" s="14" t="s">
        <v>59</v>
      </c>
      <c r="B22" s="17">
        <f aca="true" t="shared" si="2" ref="B22:J22">+B4+B9+B11+B12+B13+B14+B15+B16+B17</f>
        <v>67133889</v>
      </c>
      <c r="C22" s="17">
        <f t="shared" si="2"/>
        <v>70126788</v>
      </c>
      <c r="D22" s="17">
        <f t="shared" si="2"/>
        <v>73651339</v>
      </c>
      <c r="E22" s="17">
        <f t="shared" si="2"/>
        <v>78032437</v>
      </c>
      <c r="F22" s="17">
        <f t="shared" si="2"/>
        <v>77465313</v>
      </c>
      <c r="G22" s="17">
        <f t="shared" si="2"/>
        <v>74064265</v>
      </c>
      <c r="H22" s="17">
        <f t="shared" si="2"/>
        <v>77975921</v>
      </c>
      <c r="I22" s="17">
        <f t="shared" si="2"/>
        <v>81148285</v>
      </c>
      <c r="J22" s="17">
        <f t="shared" si="2"/>
        <v>84605719</v>
      </c>
      <c r="K22" s="17">
        <f aca="true" t="shared" si="3" ref="K22:P22">+K4+K9+K11+K12+K13+K14+K15+K16+K17</f>
        <v>82962166</v>
      </c>
      <c r="L22" s="17">
        <f t="shared" si="3"/>
        <v>82222588</v>
      </c>
      <c r="M22" s="17">
        <f t="shared" si="3"/>
        <v>80611233</v>
      </c>
      <c r="N22" s="17">
        <f t="shared" si="3"/>
        <v>81375294</v>
      </c>
      <c r="O22" s="17">
        <f t="shared" si="3"/>
        <v>80722215</v>
      </c>
      <c r="P22" s="17">
        <f t="shared" si="3"/>
        <v>78409734</v>
      </c>
      <c r="Q22" s="17">
        <f>+Q4+Q9+Q11+Q12+Q13+Q14+Q15+Q16+Q17</f>
        <v>78867602</v>
      </c>
      <c r="R22" s="17">
        <f>+R4+R9+R11+R12+R13+R14+R15+R16+R17</f>
        <v>82347917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8" ht="18" customHeight="1">
      <c r="A30" s="30" t="s">
        <v>101</v>
      </c>
      <c r="M30" s="72" t="str">
        <f>'財政指標'!$M$1</f>
        <v>宇都宮市</v>
      </c>
      <c r="N30" s="72"/>
      <c r="O30" s="72"/>
      <c r="P30" s="72"/>
      <c r="Q30" s="72"/>
      <c r="R30" s="72" t="str">
        <f>'財政指標'!$M$1</f>
        <v>宇都宮市</v>
      </c>
    </row>
    <row r="31" ht="18" customHeight="1"/>
    <row r="32" spans="1:18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7" t="s">
        <v>191</v>
      </c>
      <c r="P32" s="7" t="s">
        <v>190</v>
      </c>
      <c r="Q32" s="7" t="s">
        <v>196</v>
      </c>
      <c r="R32" s="7" t="s">
        <v>212</v>
      </c>
    </row>
    <row r="33" spans="1:18" ht="18" customHeight="1">
      <c r="A33" s="14" t="s">
        <v>41</v>
      </c>
      <c r="B33" s="31">
        <f>B4/B$22*100</f>
        <v>55.140380739748295</v>
      </c>
      <c r="C33" s="31">
        <f>C4/C$22*100</f>
        <v>54.36619027810029</v>
      </c>
      <c r="D33" s="31">
        <f aca="true" t="shared" si="4" ref="D33:L33">D4/D$22*100</f>
        <v>53.396040769876564</v>
      </c>
      <c r="E33" s="31">
        <f t="shared" si="4"/>
        <v>52.209498467925584</v>
      </c>
      <c r="F33" s="31">
        <f t="shared" si="4"/>
        <v>49.86829008229787</v>
      </c>
      <c r="G33" s="31">
        <f t="shared" si="4"/>
        <v>45.66885393381005</v>
      </c>
      <c r="H33" s="31">
        <f t="shared" si="4"/>
        <v>46.414415547589364</v>
      </c>
      <c r="I33" s="31">
        <f t="shared" si="4"/>
        <v>45.55111546719687</v>
      </c>
      <c r="J33" s="31">
        <f t="shared" si="4"/>
        <v>46.802972030767805</v>
      </c>
      <c r="K33" s="31">
        <f t="shared" si="4"/>
        <v>43.948787450896596</v>
      </c>
      <c r="L33" s="31">
        <f t="shared" si="4"/>
        <v>41.66417870476176</v>
      </c>
      <c r="M33" s="31">
        <f aca="true" t="shared" si="5" ref="M33:N50">M4/M$22*100</f>
        <v>41.75198635157956</v>
      </c>
      <c r="N33" s="31">
        <f t="shared" si="5"/>
        <v>41.309515883285165</v>
      </c>
      <c r="O33" s="31">
        <f aca="true" t="shared" si="6" ref="O33:P50">O4/O$22*100</f>
        <v>40.45900127988312</v>
      </c>
      <c r="P33" s="31">
        <f t="shared" si="6"/>
        <v>41.38557592862131</v>
      </c>
      <c r="Q33" s="31">
        <f aca="true" t="shared" si="7" ref="Q33:R50">Q4/Q$22*100</f>
        <v>41.99884383450634</v>
      </c>
      <c r="R33" s="31">
        <f t="shared" si="7"/>
        <v>43.8294850858219</v>
      </c>
    </row>
    <row r="34" spans="1:18" ht="18" customHeight="1">
      <c r="A34" s="14" t="s">
        <v>42</v>
      </c>
      <c r="B34" s="31">
        <f aca="true" t="shared" si="8" ref="B34:C50">B5/B$22*100</f>
        <v>0.4246737441353949</v>
      </c>
      <c r="C34" s="31">
        <f t="shared" si="8"/>
        <v>0.41364934609581716</v>
      </c>
      <c r="D34" s="31">
        <f aca="true" t="shared" si="9" ref="D34:L34">D5/D$22*100</f>
        <v>0.40930959856683663</v>
      </c>
      <c r="E34" s="31">
        <f t="shared" si="9"/>
        <v>0.3981805668839998</v>
      </c>
      <c r="F34" s="31">
        <f t="shared" si="9"/>
        <v>0.41005191575228</v>
      </c>
      <c r="G34" s="31">
        <f t="shared" si="9"/>
        <v>0.42373471200990115</v>
      </c>
      <c r="H34" s="31">
        <f t="shared" si="9"/>
        <v>0.4210517757141977</v>
      </c>
      <c r="I34" s="31">
        <f t="shared" si="9"/>
        <v>0.5040993780706517</v>
      </c>
      <c r="J34" s="31">
        <f t="shared" si="9"/>
        <v>0.5060733542137973</v>
      </c>
      <c r="K34" s="31">
        <f t="shared" si="9"/>
        <v>0.5073011232614153</v>
      </c>
      <c r="L34" s="31">
        <f t="shared" si="9"/>
        <v>0.5270510337135095</v>
      </c>
      <c r="M34" s="31">
        <f t="shared" si="5"/>
        <v>0.5289424117852162</v>
      </c>
      <c r="N34" s="31">
        <f t="shared" si="5"/>
        <v>0.5256226785490938</v>
      </c>
      <c r="O34" s="31">
        <f t="shared" si="6"/>
        <v>0.5300957115708482</v>
      </c>
      <c r="P34" s="31">
        <f t="shared" si="6"/>
        <v>0.5426940996892043</v>
      </c>
      <c r="Q34" s="31">
        <f t="shared" si="7"/>
        <v>0.6380199058163325</v>
      </c>
      <c r="R34" s="31">
        <f t="shared" si="7"/>
        <v>0.6882104862470292</v>
      </c>
    </row>
    <row r="35" spans="1:18" ht="18" customHeight="1">
      <c r="A35" s="14" t="s">
        <v>43</v>
      </c>
      <c r="B35" s="31">
        <f t="shared" si="8"/>
        <v>32.38527712881344</v>
      </c>
      <c r="C35" s="31">
        <f t="shared" si="8"/>
        <v>33.45382223979801</v>
      </c>
      <c r="D35" s="31">
        <f aca="true" t="shared" si="10" ref="D35:L35">D6/D$22*100</f>
        <v>33.0175259950128</v>
      </c>
      <c r="E35" s="31">
        <f t="shared" si="10"/>
        <v>35.851848379411756</v>
      </c>
      <c r="F35" s="31">
        <f t="shared" si="10"/>
        <v>35.14981731242731</v>
      </c>
      <c r="G35" s="31">
        <f t="shared" si="10"/>
        <v>31.146988362066374</v>
      </c>
      <c r="H35" s="31">
        <f t="shared" si="10"/>
        <v>30.95163441544987</v>
      </c>
      <c r="I35" s="31">
        <f t="shared" si="10"/>
        <v>29.220361218970925</v>
      </c>
      <c r="J35" s="31">
        <f t="shared" si="10"/>
        <v>31.514539814973975</v>
      </c>
      <c r="K35" s="31">
        <f t="shared" si="10"/>
        <v>28.9239374487884</v>
      </c>
      <c r="L35" s="31">
        <f t="shared" si="10"/>
        <v>28.25181080410653</v>
      </c>
      <c r="M35" s="31">
        <f t="shared" si="5"/>
        <v>27.684051179318892</v>
      </c>
      <c r="N35" s="31">
        <f t="shared" si="5"/>
        <v>27.70139792060229</v>
      </c>
      <c r="O35" s="31">
        <f t="shared" si="6"/>
        <v>27.420758957122278</v>
      </c>
      <c r="P35" s="31">
        <f t="shared" si="6"/>
        <v>27.07142457593339</v>
      </c>
      <c r="Q35" s="31">
        <f t="shared" si="7"/>
        <v>26.336231194147373</v>
      </c>
      <c r="R35" s="31">
        <f t="shared" si="7"/>
        <v>27.071721802022026</v>
      </c>
    </row>
    <row r="36" spans="1:18" ht="18" customHeight="1">
      <c r="A36" s="14" t="s">
        <v>44</v>
      </c>
      <c r="B36" s="31">
        <f t="shared" si="8"/>
        <v>2.089904250891826</v>
      </c>
      <c r="C36" s="31">
        <f t="shared" si="8"/>
        <v>2.1281582153741305</v>
      </c>
      <c r="D36" s="31">
        <f aca="true" t="shared" si="11" ref="D36:L36">D7/D$22*100</f>
        <v>2.171539610433966</v>
      </c>
      <c r="E36" s="31">
        <f t="shared" si="11"/>
        <v>2.125718564960364</v>
      </c>
      <c r="F36" s="31">
        <f t="shared" si="11"/>
        <v>2.2085355803054716</v>
      </c>
      <c r="G36" s="31">
        <f t="shared" si="11"/>
        <v>2.4938733949496426</v>
      </c>
      <c r="H36" s="31">
        <f t="shared" si="11"/>
        <v>2.4721323907158466</v>
      </c>
      <c r="I36" s="31">
        <f t="shared" si="11"/>
        <v>2.4288141148023032</v>
      </c>
      <c r="J36" s="31">
        <f t="shared" si="11"/>
        <v>2.3279442847120064</v>
      </c>
      <c r="K36" s="31">
        <f t="shared" si="11"/>
        <v>2.3778272616459892</v>
      </c>
      <c r="L36" s="31">
        <f t="shared" si="11"/>
        <v>2.4050605169469974</v>
      </c>
      <c r="M36" s="31">
        <f t="shared" si="5"/>
        <v>2.4802870835631556</v>
      </c>
      <c r="N36" s="31">
        <f t="shared" si="5"/>
        <v>2.483891486769928</v>
      </c>
      <c r="O36" s="31">
        <f t="shared" si="6"/>
        <v>2.457939242623607</v>
      </c>
      <c r="P36" s="31">
        <f t="shared" si="6"/>
        <v>2.551034033606083</v>
      </c>
      <c r="Q36" s="31">
        <f t="shared" si="7"/>
        <v>2.6233319481426607</v>
      </c>
      <c r="R36" s="31">
        <f t="shared" si="7"/>
        <v>2.5651225640595134</v>
      </c>
    </row>
    <row r="37" spans="1:18" ht="18" customHeight="1">
      <c r="A37" s="14" t="s">
        <v>45</v>
      </c>
      <c r="B37" s="31">
        <f t="shared" si="8"/>
        <v>20.240525615907636</v>
      </c>
      <c r="C37" s="31">
        <f t="shared" si="8"/>
        <v>18.370560476832335</v>
      </c>
      <c r="D37" s="31">
        <f aca="true" t="shared" si="12" ref="D37:L37">D8/D$22*100</f>
        <v>17.797665565862964</v>
      </c>
      <c r="E37" s="31">
        <f t="shared" si="12"/>
        <v>13.83375095666947</v>
      </c>
      <c r="F37" s="31">
        <f t="shared" si="12"/>
        <v>12.09988527381281</v>
      </c>
      <c r="G37" s="31">
        <f t="shared" si="12"/>
        <v>11.60425746478413</v>
      </c>
      <c r="H37" s="31">
        <f t="shared" si="12"/>
        <v>12.569596965709454</v>
      </c>
      <c r="I37" s="31">
        <f t="shared" si="12"/>
        <v>13.397840755352993</v>
      </c>
      <c r="J37" s="31">
        <f t="shared" si="12"/>
        <v>12.454414576868025</v>
      </c>
      <c r="K37" s="31">
        <f t="shared" si="12"/>
        <v>12.139721617200786</v>
      </c>
      <c r="L37" s="31">
        <f t="shared" si="12"/>
        <v>10.480256349994724</v>
      </c>
      <c r="M37" s="31">
        <f t="shared" si="5"/>
        <v>11.058705676912298</v>
      </c>
      <c r="N37" s="31">
        <f t="shared" si="5"/>
        <v>10.598603797363854</v>
      </c>
      <c r="O37" s="31">
        <f t="shared" si="6"/>
        <v>10.050207368566385</v>
      </c>
      <c r="P37" s="31">
        <f t="shared" si="6"/>
        <v>11.220423219392634</v>
      </c>
      <c r="Q37" s="31">
        <f t="shared" si="7"/>
        <v>12.401260786399972</v>
      </c>
      <c r="R37" s="31">
        <f t="shared" si="7"/>
        <v>13.50443023349334</v>
      </c>
    </row>
    <row r="38" spans="1:18" ht="18" customHeight="1">
      <c r="A38" s="14" t="s">
        <v>46</v>
      </c>
      <c r="B38" s="31">
        <f t="shared" si="8"/>
        <v>30.263073244572496</v>
      </c>
      <c r="C38" s="31">
        <f t="shared" si="8"/>
        <v>31.035268576681425</v>
      </c>
      <c r="D38" s="31">
        <f aca="true" t="shared" si="13" ref="D38:L38">D9/D$22*100</f>
        <v>32.656516943975724</v>
      </c>
      <c r="E38" s="31">
        <f t="shared" si="13"/>
        <v>34.04035811415194</v>
      </c>
      <c r="F38" s="31">
        <f t="shared" si="13"/>
        <v>36.14463288878727</v>
      </c>
      <c r="G38" s="31">
        <f t="shared" si="13"/>
        <v>39.506305773776326</v>
      </c>
      <c r="H38" s="31">
        <f t="shared" si="13"/>
        <v>39.150341039254926</v>
      </c>
      <c r="I38" s="31">
        <f t="shared" si="13"/>
        <v>39.96981575149739</v>
      </c>
      <c r="J38" s="31">
        <f t="shared" si="13"/>
        <v>38.90527542233876</v>
      </c>
      <c r="K38" s="31">
        <f t="shared" si="13"/>
        <v>41.21501601103327</v>
      </c>
      <c r="L38" s="31">
        <f t="shared" si="13"/>
        <v>42.712234988273536</v>
      </c>
      <c r="M38" s="31">
        <f t="shared" si="5"/>
        <v>42.39145058108713</v>
      </c>
      <c r="N38" s="31">
        <f t="shared" si="5"/>
        <v>43.06690308240238</v>
      </c>
      <c r="O38" s="31">
        <f t="shared" si="6"/>
        <v>44.25200795097112</v>
      </c>
      <c r="P38" s="31">
        <f t="shared" si="6"/>
        <v>43.46106823930814</v>
      </c>
      <c r="Q38" s="31">
        <f t="shared" si="7"/>
        <v>42.91370492030428</v>
      </c>
      <c r="R38" s="31">
        <f t="shared" si="7"/>
        <v>41.61392934808539</v>
      </c>
    </row>
    <row r="39" spans="1:18" ht="18" customHeight="1">
      <c r="A39" s="14" t="s">
        <v>47</v>
      </c>
      <c r="B39" s="31">
        <f t="shared" si="8"/>
        <v>30.12361312779005</v>
      </c>
      <c r="C39" s="31">
        <f t="shared" si="8"/>
        <v>30.887835615685123</v>
      </c>
      <c r="D39" s="31">
        <f aca="true" t="shared" si="14" ref="D39:L39">D10/D$22*100</f>
        <v>32.511684546563366</v>
      </c>
      <c r="E39" s="31">
        <f t="shared" si="14"/>
        <v>33.877137529358464</v>
      </c>
      <c r="F39" s="31">
        <f t="shared" si="14"/>
        <v>35.974755565758834</v>
      </c>
      <c r="G39" s="31">
        <f t="shared" si="14"/>
        <v>39.3235550234651</v>
      </c>
      <c r="H39" s="31">
        <f t="shared" si="14"/>
        <v>38.96555963731419</v>
      </c>
      <c r="I39" s="31">
        <f t="shared" si="14"/>
        <v>39.77998672430354</v>
      </c>
      <c r="J39" s="31">
        <f t="shared" si="14"/>
        <v>38.72412454765617</v>
      </c>
      <c r="K39" s="31">
        <f t="shared" si="14"/>
        <v>41.02558870027574</v>
      </c>
      <c r="L39" s="31">
        <f t="shared" si="14"/>
        <v>42.504917261908616</v>
      </c>
      <c r="M39" s="31">
        <f t="shared" si="5"/>
        <v>42.15558891153544</v>
      </c>
      <c r="N39" s="31">
        <f t="shared" si="5"/>
        <v>42.841360425683995</v>
      </c>
      <c r="O39" s="31">
        <f t="shared" si="6"/>
        <v>44.01666629192472</v>
      </c>
      <c r="P39" s="31">
        <f t="shared" si="6"/>
        <v>43.20940688307908</v>
      </c>
      <c r="Q39" s="31">
        <f t="shared" si="7"/>
        <v>42.60180244861508</v>
      </c>
      <c r="R39" s="31">
        <f t="shared" si="7"/>
        <v>41.325947564648175</v>
      </c>
    </row>
    <row r="40" spans="1:18" ht="18" customHeight="1">
      <c r="A40" s="14" t="s">
        <v>48</v>
      </c>
      <c r="B40" s="31">
        <f t="shared" si="8"/>
        <v>0.39680853287078305</v>
      </c>
      <c r="C40" s="31">
        <f t="shared" si="8"/>
        <v>0.3961225202557402</v>
      </c>
      <c r="D40" s="31">
        <f aca="true" t="shared" si="15" ref="D40:L40">D11/D$22*100</f>
        <v>0.3897620924447823</v>
      </c>
      <c r="E40" s="31">
        <f t="shared" si="15"/>
        <v>0.3836878758509106</v>
      </c>
      <c r="F40" s="31">
        <f t="shared" si="15"/>
        <v>0.39767992675637936</v>
      </c>
      <c r="G40" s="31">
        <f t="shared" si="15"/>
        <v>0.43011970752697</v>
      </c>
      <c r="H40" s="31">
        <f t="shared" si="15"/>
        <v>0.41424839342391356</v>
      </c>
      <c r="I40" s="31">
        <f t="shared" si="15"/>
        <v>0.4047503899805153</v>
      </c>
      <c r="J40" s="31">
        <f t="shared" si="15"/>
        <v>0.39035777238652153</v>
      </c>
      <c r="K40" s="31">
        <f t="shared" si="15"/>
        <v>0.40332240120153084</v>
      </c>
      <c r="L40" s="31">
        <f t="shared" si="15"/>
        <v>0.4089922345913023</v>
      </c>
      <c r="M40" s="31">
        <f t="shared" si="5"/>
        <v>0.43341602280168573</v>
      </c>
      <c r="N40" s="31">
        <f t="shared" si="5"/>
        <v>0.45467608387381064</v>
      </c>
      <c r="O40" s="31">
        <f t="shared" si="6"/>
        <v>0.4748060989158932</v>
      </c>
      <c r="P40" s="31">
        <f t="shared" si="6"/>
        <v>0.5124121451553452</v>
      </c>
      <c r="Q40" s="31">
        <f t="shared" si="7"/>
        <v>0.5340773515593894</v>
      </c>
      <c r="R40" s="31">
        <f t="shared" si="7"/>
        <v>0.5404994032818098</v>
      </c>
    </row>
    <row r="41" spans="1:18" ht="18" customHeight="1">
      <c r="A41" s="14" t="s">
        <v>49</v>
      </c>
      <c r="B41" s="31">
        <f t="shared" si="8"/>
        <v>3.3668405535094204</v>
      </c>
      <c r="C41" s="31">
        <f t="shared" si="8"/>
        <v>3.7211357805236998</v>
      </c>
      <c r="D41" s="31">
        <f aca="true" t="shared" si="16" ref="D41:L41">D12/D$22*100</f>
        <v>3.619473910718717</v>
      </c>
      <c r="E41" s="31">
        <f t="shared" si="16"/>
        <v>3.404953250402778</v>
      </c>
      <c r="F41" s="31">
        <f t="shared" si="16"/>
        <v>3.4815337285218226</v>
      </c>
      <c r="G41" s="31">
        <f t="shared" si="16"/>
        <v>3.651785378549291</v>
      </c>
      <c r="H41" s="31">
        <f t="shared" si="16"/>
        <v>3.510618361275912</v>
      </c>
      <c r="I41" s="31">
        <f t="shared" si="16"/>
        <v>3.3969787531554116</v>
      </c>
      <c r="J41" s="31">
        <f t="shared" si="16"/>
        <v>3.828763632397002</v>
      </c>
      <c r="K41" s="31">
        <f t="shared" si="16"/>
        <v>3.995377844884137</v>
      </c>
      <c r="L41" s="31">
        <f t="shared" si="16"/>
        <v>4.344510537663933</v>
      </c>
      <c r="M41" s="31">
        <f t="shared" si="5"/>
        <v>4.413056180396099</v>
      </c>
      <c r="N41" s="31">
        <f t="shared" si="5"/>
        <v>4.252471272177524</v>
      </c>
      <c r="O41" s="31">
        <f t="shared" si="6"/>
        <v>4.13051227595774</v>
      </c>
      <c r="P41" s="31">
        <f t="shared" si="6"/>
        <v>4.358924365181497</v>
      </c>
      <c r="Q41" s="31">
        <f t="shared" si="7"/>
        <v>4.438695879202718</v>
      </c>
      <c r="R41" s="31">
        <f t="shared" si="7"/>
        <v>4.266672586265904</v>
      </c>
    </row>
    <row r="42" spans="1:18" ht="18" customHeight="1">
      <c r="A42" s="14" t="s">
        <v>50</v>
      </c>
      <c r="B42" s="31">
        <f t="shared" si="8"/>
        <v>0</v>
      </c>
      <c r="C42" s="31">
        <f t="shared" si="8"/>
        <v>0</v>
      </c>
      <c r="D42" s="31">
        <f aca="true" t="shared" si="17" ref="D42:L42">D13/D$22*100</f>
        <v>0</v>
      </c>
      <c r="E42" s="31">
        <f t="shared" si="17"/>
        <v>0</v>
      </c>
      <c r="F42" s="31">
        <f t="shared" si="17"/>
        <v>0</v>
      </c>
      <c r="G42" s="31">
        <f t="shared" si="17"/>
        <v>0</v>
      </c>
      <c r="H42" s="31">
        <f t="shared" si="17"/>
        <v>0</v>
      </c>
      <c r="I42" s="31">
        <f t="shared" si="17"/>
        <v>0</v>
      </c>
      <c r="J42" s="31">
        <f t="shared" si="17"/>
        <v>0</v>
      </c>
      <c r="K42" s="31">
        <f t="shared" si="17"/>
        <v>0</v>
      </c>
      <c r="L42" s="31">
        <f t="shared" si="17"/>
        <v>0</v>
      </c>
      <c r="M42" s="31">
        <f t="shared" si="5"/>
        <v>0</v>
      </c>
      <c r="N42" s="31">
        <f t="shared" si="5"/>
        <v>0</v>
      </c>
      <c r="O42" s="31">
        <f t="shared" si="6"/>
        <v>0</v>
      </c>
      <c r="P42" s="31">
        <f t="shared" si="6"/>
        <v>0</v>
      </c>
      <c r="Q42" s="31">
        <f t="shared" si="7"/>
        <v>1.2679477689710915E-06</v>
      </c>
      <c r="R42" s="31">
        <f t="shared" si="7"/>
        <v>1.2143597997748991E-06</v>
      </c>
    </row>
    <row r="43" spans="1:18" ht="18" customHeight="1">
      <c r="A43" s="14" t="s">
        <v>51</v>
      </c>
      <c r="B43" s="31">
        <f t="shared" si="8"/>
        <v>0.7314025856598297</v>
      </c>
      <c r="C43" s="31">
        <f t="shared" si="8"/>
        <v>0.6890875994491577</v>
      </c>
      <c r="D43" s="31">
        <f aca="true" t="shared" si="18" ref="D43:L43">D14/D$22*100</f>
        <v>0.7309751693720056</v>
      </c>
      <c r="E43" s="31">
        <f t="shared" si="18"/>
        <v>0.8325883760364937</v>
      </c>
      <c r="F43" s="31">
        <f t="shared" si="18"/>
        <v>0.6449906166389594</v>
      </c>
      <c r="G43" s="31">
        <f t="shared" si="18"/>
        <v>0.6409946821182928</v>
      </c>
      <c r="H43" s="31">
        <f t="shared" si="18"/>
        <v>0.4719187606645903</v>
      </c>
      <c r="I43" s="31">
        <f t="shared" si="18"/>
        <v>0.354424002922551</v>
      </c>
      <c r="J43" s="31">
        <f t="shared" si="18"/>
        <v>0.28790488737528486</v>
      </c>
      <c r="K43" s="31">
        <f t="shared" si="18"/>
        <v>0.18386694484326746</v>
      </c>
      <c r="L43" s="31">
        <f t="shared" si="18"/>
        <v>0.3187238523798351</v>
      </c>
      <c r="M43" s="31">
        <f t="shared" si="5"/>
        <v>0.17633522613405506</v>
      </c>
      <c r="N43" s="31">
        <f t="shared" si="5"/>
        <v>0.11049299557676559</v>
      </c>
      <c r="O43" s="31">
        <f t="shared" si="6"/>
        <v>0.11474908115442571</v>
      </c>
      <c r="P43" s="31">
        <f t="shared" si="6"/>
        <v>0.003963793576955636</v>
      </c>
      <c r="Q43" s="31">
        <f t="shared" si="7"/>
        <v>0.03620878443850747</v>
      </c>
      <c r="R43" s="31">
        <f t="shared" si="7"/>
        <v>7.164722818671905E-05</v>
      </c>
    </row>
    <row r="44" spans="1:18" ht="18" customHeight="1">
      <c r="A44" s="14" t="s">
        <v>52</v>
      </c>
      <c r="B44" s="31">
        <f t="shared" si="8"/>
        <v>0</v>
      </c>
      <c r="C44" s="31">
        <f t="shared" si="8"/>
        <v>0</v>
      </c>
      <c r="D44" s="31">
        <f aca="true" t="shared" si="19" ref="D44:L44">D15/D$22*100</f>
        <v>0</v>
      </c>
      <c r="E44" s="31">
        <f t="shared" si="19"/>
        <v>0</v>
      </c>
      <c r="F44" s="31">
        <f t="shared" si="19"/>
        <v>0</v>
      </c>
      <c r="G44" s="31">
        <f t="shared" si="19"/>
        <v>0</v>
      </c>
      <c r="H44" s="31">
        <f t="shared" si="19"/>
        <v>0</v>
      </c>
      <c r="I44" s="31">
        <f t="shared" si="19"/>
        <v>0</v>
      </c>
      <c r="J44" s="31">
        <f t="shared" si="19"/>
        <v>0</v>
      </c>
      <c r="K44" s="31">
        <f t="shared" si="19"/>
        <v>0</v>
      </c>
      <c r="L44" s="31">
        <f t="shared" si="19"/>
        <v>0</v>
      </c>
      <c r="M44" s="31">
        <f t="shared" si="5"/>
        <v>0</v>
      </c>
      <c r="N44" s="31">
        <f t="shared" si="5"/>
        <v>0</v>
      </c>
      <c r="O44" s="31">
        <f t="shared" si="6"/>
        <v>0</v>
      </c>
      <c r="P44" s="31">
        <f t="shared" si="6"/>
        <v>0</v>
      </c>
      <c r="Q44" s="31">
        <f t="shared" si="7"/>
        <v>1.2679477689710915E-06</v>
      </c>
      <c r="R44" s="31">
        <f t="shared" si="7"/>
        <v>1.2143597997748991E-06</v>
      </c>
    </row>
    <row r="45" spans="1:18" ht="18" customHeight="1">
      <c r="A45" s="14" t="s">
        <v>53</v>
      </c>
      <c r="B45" s="31">
        <f t="shared" si="8"/>
        <v>0.7997451182963645</v>
      </c>
      <c r="C45" s="31">
        <f t="shared" si="8"/>
        <v>0</v>
      </c>
      <c r="D45" s="31">
        <f aca="true" t="shared" si="20" ref="D45:L45">D16/D$22*100</f>
        <v>0</v>
      </c>
      <c r="E45" s="31">
        <f t="shared" si="20"/>
        <v>0</v>
      </c>
      <c r="F45" s="31">
        <f t="shared" si="20"/>
        <v>0</v>
      </c>
      <c r="G45" s="31">
        <f t="shared" si="20"/>
        <v>0</v>
      </c>
      <c r="H45" s="31">
        <f t="shared" si="20"/>
        <v>0</v>
      </c>
      <c r="I45" s="31">
        <f t="shared" si="20"/>
        <v>0</v>
      </c>
      <c r="J45" s="31">
        <f t="shared" si="20"/>
        <v>0</v>
      </c>
      <c r="K45" s="31">
        <f t="shared" si="20"/>
        <v>0</v>
      </c>
      <c r="L45" s="31">
        <f t="shared" si="20"/>
        <v>0</v>
      </c>
      <c r="M45" s="31">
        <f t="shared" si="5"/>
        <v>0</v>
      </c>
      <c r="N45" s="31">
        <f t="shared" si="5"/>
        <v>0</v>
      </c>
      <c r="O45" s="31">
        <f t="shared" si="6"/>
        <v>0</v>
      </c>
      <c r="P45" s="31">
        <f t="shared" si="6"/>
        <v>0</v>
      </c>
      <c r="Q45" s="31">
        <f t="shared" si="7"/>
        <v>1.2679477689710915E-06</v>
      </c>
      <c r="R45" s="31">
        <f t="shared" si="7"/>
        <v>1.2143597997748991E-06</v>
      </c>
    </row>
    <row r="46" spans="1:18" ht="18" customHeight="1">
      <c r="A46" s="14" t="s">
        <v>54</v>
      </c>
      <c r="B46" s="31">
        <f t="shared" si="8"/>
        <v>9.301749225342808</v>
      </c>
      <c r="C46" s="31">
        <f t="shared" si="8"/>
        <v>9.792195244989689</v>
      </c>
      <c r="D46" s="31">
        <f aca="true" t="shared" si="21" ref="D46:L46">D17/D$22*100</f>
        <v>9.207231113612204</v>
      </c>
      <c r="E46" s="31">
        <f t="shared" si="21"/>
        <v>9.12891391563229</v>
      </c>
      <c r="F46" s="31">
        <f t="shared" si="21"/>
        <v>9.462872756997703</v>
      </c>
      <c r="G46" s="31">
        <f t="shared" si="21"/>
        <v>10.101940524219069</v>
      </c>
      <c r="H46" s="31">
        <f t="shared" si="21"/>
        <v>10.038457897791293</v>
      </c>
      <c r="I46" s="31">
        <f t="shared" si="21"/>
        <v>10.32291563524725</v>
      </c>
      <c r="J46" s="31">
        <f t="shared" si="21"/>
        <v>9.784726254734624</v>
      </c>
      <c r="K46" s="31">
        <f t="shared" si="21"/>
        <v>10.253629347141203</v>
      </c>
      <c r="L46" s="31">
        <f t="shared" si="21"/>
        <v>10.551359682329629</v>
      </c>
      <c r="M46" s="31">
        <f t="shared" si="5"/>
        <v>10.833755638001469</v>
      </c>
      <c r="N46" s="31">
        <f t="shared" si="5"/>
        <v>10.805940682684353</v>
      </c>
      <c r="O46" s="31">
        <f t="shared" si="6"/>
        <v>10.56892331311771</v>
      </c>
      <c r="P46" s="31">
        <f t="shared" si="6"/>
        <v>10.278055528156745</v>
      </c>
      <c r="Q46" s="31">
        <f t="shared" si="7"/>
        <v>10.078465426145453</v>
      </c>
      <c r="R46" s="31">
        <f t="shared" si="7"/>
        <v>9.749338286237403</v>
      </c>
    </row>
    <row r="47" spans="1:18" ht="18" customHeight="1">
      <c r="A47" s="14" t="s">
        <v>55</v>
      </c>
      <c r="B47" s="31">
        <f t="shared" si="8"/>
        <v>0.0017457650933941872</v>
      </c>
      <c r="C47" s="31">
        <f t="shared" si="8"/>
        <v>0.0011821445465319187</v>
      </c>
      <c r="D47" s="31">
        <f aca="true" t="shared" si="22" ref="D47:L47">D18/D$22*100</f>
        <v>0.0007236799863204116</v>
      </c>
      <c r="E47" s="31">
        <f t="shared" si="22"/>
        <v>0.0015365405030218395</v>
      </c>
      <c r="F47" s="31">
        <f t="shared" si="22"/>
        <v>0.002589546110786385</v>
      </c>
      <c r="G47" s="31">
        <f t="shared" si="22"/>
        <v>0.0022196939374204278</v>
      </c>
      <c r="H47" s="31">
        <f t="shared" si="22"/>
        <v>0.0020134420727137034</v>
      </c>
      <c r="I47" s="31">
        <f t="shared" si="22"/>
        <v>0.008090127844353088</v>
      </c>
      <c r="J47" s="31">
        <f t="shared" si="22"/>
        <v>0.015131364819439688</v>
      </c>
      <c r="K47" s="31">
        <f t="shared" si="22"/>
        <v>0.016461720635403854</v>
      </c>
      <c r="L47" s="31">
        <f t="shared" si="22"/>
        <v>0.015431282702996409</v>
      </c>
      <c r="M47" s="31">
        <f t="shared" si="5"/>
        <v>0.013145810584487647</v>
      </c>
      <c r="N47" s="31">
        <f t="shared" si="5"/>
        <v>0.011347424440641652</v>
      </c>
      <c r="O47" s="31">
        <f t="shared" si="6"/>
        <v>0.010258638219974515</v>
      </c>
      <c r="P47" s="31">
        <f t="shared" si="6"/>
        <v>0.012554563697410323</v>
      </c>
      <c r="Q47" s="31">
        <f t="shared" si="7"/>
        <v>0.010212051331293171</v>
      </c>
      <c r="R47" s="31">
        <f t="shared" si="7"/>
        <v>0.00920606164209351</v>
      </c>
    </row>
    <row r="48" spans="1:18" ht="18" customHeight="1">
      <c r="A48" s="14" t="s">
        <v>56</v>
      </c>
      <c r="B48" s="31">
        <f t="shared" si="8"/>
        <v>3.2201635153297916</v>
      </c>
      <c r="C48" s="31">
        <f t="shared" si="8"/>
        <v>3.66357575082435</v>
      </c>
      <c r="D48" s="31">
        <f aca="true" t="shared" si="23" ref="D48:L48">D19/D$22*100</f>
        <v>3.8206447271786868</v>
      </c>
      <c r="E48" s="31">
        <f t="shared" si="23"/>
        <v>3.5806712021566107</v>
      </c>
      <c r="F48" s="31">
        <f t="shared" si="23"/>
        <v>3.5247724358901125</v>
      </c>
      <c r="G48" s="31">
        <f t="shared" si="23"/>
        <v>3.555216540662356</v>
      </c>
      <c r="H48" s="31">
        <f t="shared" si="23"/>
        <v>3.4498637085671615</v>
      </c>
      <c r="I48" s="31">
        <f t="shared" si="23"/>
        <v>3.64070663970286</v>
      </c>
      <c r="J48" s="31">
        <f t="shared" si="23"/>
        <v>3.4202439671956455</v>
      </c>
      <c r="K48" s="31">
        <f t="shared" si="23"/>
        <v>3.499004594455743</v>
      </c>
      <c r="L48" s="31">
        <f t="shared" si="23"/>
        <v>3.5274686318557618</v>
      </c>
      <c r="M48" s="31">
        <f t="shared" si="5"/>
        <v>3.8589423387184763</v>
      </c>
      <c r="N48" s="31">
        <f t="shared" si="5"/>
        <v>3.7922247015169006</v>
      </c>
      <c r="O48" s="31">
        <f t="shared" si="6"/>
        <v>3.4407294200239678</v>
      </c>
      <c r="P48" s="31">
        <f t="shared" si="6"/>
        <v>3.3409869749079877</v>
      </c>
      <c r="Q48" s="31">
        <f t="shared" si="7"/>
        <v>3.33211601894527</v>
      </c>
      <c r="R48" s="31">
        <f t="shared" si="7"/>
        <v>3.326374363543403</v>
      </c>
    </row>
    <row r="49" spans="1:18" ht="18" customHeight="1">
      <c r="A49" s="14" t="s">
        <v>57</v>
      </c>
      <c r="B49" s="31">
        <f t="shared" si="8"/>
        <v>6.079839944919621</v>
      </c>
      <c r="C49" s="31">
        <f t="shared" si="8"/>
        <v>6.127437349618807</v>
      </c>
      <c r="D49" s="31">
        <f aca="true" t="shared" si="24" ref="D49:L49">D20/D$22*100</f>
        <v>5.385862706447197</v>
      </c>
      <c r="E49" s="31">
        <f t="shared" si="24"/>
        <v>5.546706172972658</v>
      </c>
      <c r="F49" s="31">
        <f t="shared" si="24"/>
        <v>5.935510774996804</v>
      </c>
      <c r="G49" s="31">
        <f t="shared" si="24"/>
        <v>6.544504289619292</v>
      </c>
      <c r="H49" s="31">
        <f t="shared" si="24"/>
        <v>6.586580747151419</v>
      </c>
      <c r="I49" s="31">
        <f t="shared" si="24"/>
        <v>6.674118867700038</v>
      </c>
      <c r="J49" s="31">
        <f t="shared" si="24"/>
        <v>6.349350922719539</v>
      </c>
      <c r="K49" s="31">
        <f t="shared" si="24"/>
        <v>6.738163032050055</v>
      </c>
      <c r="L49" s="31">
        <f t="shared" si="24"/>
        <v>7.008459767770871</v>
      </c>
      <c r="M49" s="31">
        <f t="shared" si="5"/>
        <v>6.961667488698504</v>
      </c>
      <c r="N49" s="31">
        <f t="shared" si="5"/>
        <v>7.002368556726813</v>
      </c>
      <c r="O49" s="31">
        <f t="shared" si="6"/>
        <v>7.117935254873767</v>
      </c>
      <c r="P49" s="31">
        <f t="shared" si="6"/>
        <v>6.924513989551348</v>
      </c>
      <c r="Q49" s="31">
        <f t="shared" si="7"/>
        <v>6.736136087921121</v>
      </c>
      <c r="R49" s="31">
        <f t="shared" si="7"/>
        <v>6.413756646692108</v>
      </c>
    </row>
    <row r="50" spans="1:18" ht="18" customHeight="1">
      <c r="A50" s="14" t="s">
        <v>58</v>
      </c>
      <c r="B50" s="31">
        <f t="shared" si="8"/>
        <v>0</v>
      </c>
      <c r="C50" s="31">
        <f t="shared" si="8"/>
        <v>0</v>
      </c>
      <c r="D50" s="31">
        <f aca="true" t="shared" si="25" ref="D50:L50">D21/D$22*100</f>
        <v>0</v>
      </c>
      <c r="E50" s="31">
        <f t="shared" si="25"/>
        <v>0</v>
      </c>
      <c r="F50" s="31">
        <f t="shared" si="25"/>
        <v>0</v>
      </c>
      <c r="G50" s="31">
        <f t="shared" si="25"/>
        <v>0</v>
      </c>
      <c r="H50" s="31">
        <f t="shared" si="25"/>
        <v>0</v>
      </c>
      <c r="I50" s="31">
        <f t="shared" si="25"/>
        <v>0</v>
      </c>
      <c r="J50" s="31">
        <f t="shared" si="25"/>
        <v>0</v>
      </c>
      <c r="K50" s="31">
        <f t="shared" si="25"/>
        <v>0</v>
      </c>
      <c r="L50" s="31">
        <f t="shared" si="25"/>
        <v>0</v>
      </c>
      <c r="M50" s="31">
        <f t="shared" si="5"/>
        <v>0</v>
      </c>
      <c r="N50" s="31">
        <f t="shared" si="5"/>
        <v>0</v>
      </c>
      <c r="O50" s="31">
        <f t="shared" si="6"/>
        <v>0</v>
      </c>
      <c r="P50" s="31">
        <f t="shared" si="6"/>
        <v>0</v>
      </c>
      <c r="Q50" s="31">
        <f t="shared" si="7"/>
        <v>1.2679477689710915E-06</v>
      </c>
      <c r="R50" s="31">
        <f t="shared" si="7"/>
        <v>1.2143597997748991E-06</v>
      </c>
    </row>
    <row r="51" spans="1:18" ht="18" customHeight="1">
      <c r="A51" s="14" t="s">
        <v>59</v>
      </c>
      <c r="B51" s="32">
        <f>+B33+B38+B40+B41+B42+B43+B44+B45+B46</f>
        <v>100</v>
      </c>
      <c r="C51" s="32">
        <f>+C33+C38+C40+C41+C42+C43+C44+C45+C46</f>
        <v>99.99999999999999</v>
      </c>
      <c r="D51" s="32">
        <f aca="true" t="shared" si="26" ref="D51:L51">+D33+D38+D40+D41+D42+D43+D44+D45+D46</f>
        <v>99.99999999999999</v>
      </c>
      <c r="E51" s="32">
        <f t="shared" si="26"/>
        <v>100.00000000000001</v>
      </c>
      <c r="F51" s="32">
        <f t="shared" si="26"/>
        <v>100.00000000000001</v>
      </c>
      <c r="G51" s="32">
        <f t="shared" si="26"/>
        <v>100</v>
      </c>
      <c r="H51" s="32">
        <f t="shared" si="26"/>
        <v>100</v>
      </c>
      <c r="I51" s="32">
        <f t="shared" si="26"/>
        <v>100.00000000000001</v>
      </c>
      <c r="J51" s="32">
        <f t="shared" si="26"/>
        <v>100</v>
      </c>
      <c r="K51" s="32">
        <f t="shared" si="26"/>
        <v>100</v>
      </c>
      <c r="L51" s="32">
        <f t="shared" si="26"/>
        <v>99.99999999999999</v>
      </c>
      <c r="M51" s="32">
        <f>+M33+M38+M40+M41+M42+M43+M44+M45+M46</f>
        <v>99.99999999999999</v>
      </c>
      <c r="N51" s="32">
        <f>+N33+N38+N40+N41+N42+N43+N44+N45+N46</f>
        <v>100</v>
      </c>
      <c r="O51" s="32">
        <f>+O33+O38+O40+O41+O42+O43+O44+O45+O46</f>
        <v>100.00000000000001</v>
      </c>
      <c r="P51" s="32">
        <f>+P33+P38+P40+P41+P42+P43+P44+P45+P46</f>
        <v>99.99999999999999</v>
      </c>
      <c r="Q51" s="32">
        <f>+Q33+Q38+Q40+Q41+Q42+Q43+Q44+Q45+Q46</f>
        <v>99.99999999999999</v>
      </c>
      <c r="R51" s="32">
        <f>+R33+R38+R40+R41+R42+R43+R44+R45+R46</f>
        <v>99.99999999999999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 topLeftCell="A1">
      <pane xSplit="1" ySplit="3" topLeftCell="P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3" sqref="R33"/>
    </sheetView>
  </sheetViews>
  <sheetFormatPr defaultColWidth="9.00390625" defaultRowHeight="13.5"/>
  <cols>
    <col min="1" max="1" width="27.50390625" style="18" customWidth="1"/>
    <col min="2" max="2" width="8.625" style="22" customWidth="1"/>
    <col min="3" max="9" width="8.625" style="18" customWidth="1"/>
    <col min="10" max="11" width="8.625" style="20" customWidth="1"/>
    <col min="12" max="13" width="8.50390625" style="18" customWidth="1"/>
    <col min="14" max="19" width="8.625" style="18" customWidth="1"/>
    <col min="20" max="16384" width="9.00390625" style="18" customWidth="1"/>
  </cols>
  <sheetData>
    <row r="1" spans="1:17" ht="18" customHeight="1">
      <c r="A1" s="33" t="s">
        <v>99</v>
      </c>
      <c r="L1" s="34" t="str">
        <f>'財政指標'!$M$1</f>
        <v>宇都宮市</v>
      </c>
      <c r="Q1" s="34" t="str">
        <f>'財政指標'!$M$1</f>
        <v>宇都宮市</v>
      </c>
    </row>
    <row r="2" spans="13:18" ht="18" customHeight="1">
      <c r="M2" s="22" t="s">
        <v>171</v>
      </c>
      <c r="R2" s="22" t="s">
        <v>171</v>
      </c>
    </row>
    <row r="3" spans="1:18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15" t="s">
        <v>192</v>
      </c>
      <c r="P3" s="15" t="s">
        <v>195</v>
      </c>
      <c r="Q3" s="15" t="s">
        <v>196</v>
      </c>
      <c r="R3" s="15" t="s">
        <v>202</v>
      </c>
    </row>
    <row r="4" spans="1:18" ht="18" customHeight="1">
      <c r="A4" s="19" t="s">
        <v>61</v>
      </c>
      <c r="B4" s="19">
        <v>22179179</v>
      </c>
      <c r="C4" s="15">
        <v>23934382</v>
      </c>
      <c r="D4" s="15">
        <v>25773719</v>
      </c>
      <c r="E4" s="15">
        <v>27606129</v>
      </c>
      <c r="F4" s="15">
        <v>27797855</v>
      </c>
      <c r="G4" s="15">
        <v>29605852</v>
      </c>
      <c r="H4" s="15">
        <v>29960512</v>
      </c>
      <c r="I4" s="15">
        <v>30475814</v>
      </c>
      <c r="J4" s="17">
        <v>31353998</v>
      </c>
      <c r="K4" s="16">
        <v>30640490</v>
      </c>
      <c r="L4" s="19">
        <v>31450616</v>
      </c>
      <c r="M4" s="19">
        <v>31229118</v>
      </c>
      <c r="N4" s="19">
        <v>31683485</v>
      </c>
      <c r="O4" s="19">
        <v>31319774</v>
      </c>
      <c r="P4" s="19">
        <v>31143417</v>
      </c>
      <c r="Q4" s="19">
        <v>29804821</v>
      </c>
      <c r="R4" s="19">
        <v>30429075</v>
      </c>
    </row>
    <row r="5" spans="1:18" ht="18" customHeight="1">
      <c r="A5" s="19" t="s">
        <v>62</v>
      </c>
      <c r="B5" s="19">
        <v>16504454</v>
      </c>
      <c r="C5" s="15">
        <v>17839921</v>
      </c>
      <c r="D5" s="15">
        <v>19051396</v>
      </c>
      <c r="E5" s="15">
        <v>20377951</v>
      </c>
      <c r="F5" s="15">
        <v>21074637</v>
      </c>
      <c r="G5" s="15">
        <v>21732108</v>
      </c>
      <c r="H5" s="15">
        <v>22342790</v>
      </c>
      <c r="I5" s="15">
        <v>22920653</v>
      </c>
      <c r="J5" s="17">
        <v>22829013</v>
      </c>
      <c r="K5" s="16">
        <v>23084520</v>
      </c>
      <c r="L5" s="19">
        <v>23320694</v>
      </c>
      <c r="M5" s="19">
        <v>22926442</v>
      </c>
      <c r="N5" s="19">
        <v>23124510</v>
      </c>
      <c r="O5" s="19">
        <v>21927781</v>
      </c>
      <c r="P5" s="19">
        <v>21259834</v>
      </c>
      <c r="Q5" s="19">
        <v>20805603</v>
      </c>
      <c r="R5" s="19">
        <v>20487705</v>
      </c>
    </row>
    <row r="6" spans="1:18" ht="18" customHeight="1">
      <c r="A6" s="19" t="s">
        <v>63</v>
      </c>
      <c r="B6" s="19">
        <v>7416237</v>
      </c>
      <c r="C6" s="15">
        <v>7543131</v>
      </c>
      <c r="D6" s="15">
        <v>8026337</v>
      </c>
      <c r="E6" s="15">
        <v>8509633</v>
      </c>
      <c r="F6" s="15">
        <v>9055691</v>
      </c>
      <c r="G6" s="15">
        <v>9479097</v>
      </c>
      <c r="H6" s="15">
        <v>10424777</v>
      </c>
      <c r="I6" s="15">
        <v>11456984</v>
      </c>
      <c r="J6" s="17">
        <v>12457370</v>
      </c>
      <c r="K6" s="20">
        <v>14041218</v>
      </c>
      <c r="L6" s="19">
        <v>15619746</v>
      </c>
      <c r="M6" s="19">
        <v>14123301</v>
      </c>
      <c r="N6" s="19">
        <v>15563903</v>
      </c>
      <c r="O6" s="19">
        <v>16763587</v>
      </c>
      <c r="P6" s="19">
        <v>18766467</v>
      </c>
      <c r="Q6" s="19">
        <v>20836043</v>
      </c>
      <c r="R6" s="19">
        <v>21816521</v>
      </c>
    </row>
    <row r="7" spans="1:18" ht="18" customHeight="1">
      <c r="A7" s="19" t="s">
        <v>64</v>
      </c>
      <c r="B7" s="19">
        <v>7867623</v>
      </c>
      <c r="C7" s="15">
        <v>7756496</v>
      </c>
      <c r="D7" s="15">
        <v>8254463</v>
      </c>
      <c r="E7" s="15">
        <v>8683840</v>
      </c>
      <c r="F7" s="15">
        <v>8874840</v>
      </c>
      <c r="G7" s="15">
        <v>9324521</v>
      </c>
      <c r="H7" s="15">
        <v>10598630</v>
      </c>
      <c r="I7" s="15">
        <v>10740319</v>
      </c>
      <c r="J7" s="17">
        <v>12723237</v>
      </c>
      <c r="K7" s="16">
        <v>13217656</v>
      </c>
      <c r="L7" s="19">
        <v>13123138</v>
      </c>
      <c r="M7" s="19">
        <v>13562807</v>
      </c>
      <c r="N7" s="19">
        <v>13671773</v>
      </c>
      <c r="O7" s="19">
        <v>13937859</v>
      </c>
      <c r="P7" s="19">
        <v>14900730</v>
      </c>
      <c r="Q7" s="19">
        <v>15466992</v>
      </c>
      <c r="R7" s="19">
        <v>16105579</v>
      </c>
    </row>
    <row r="8" spans="1:18" ht="18" customHeight="1">
      <c r="A8" s="19" t="s">
        <v>65</v>
      </c>
      <c r="B8" s="19">
        <v>7867623</v>
      </c>
      <c r="C8" s="15">
        <v>7756496</v>
      </c>
      <c r="D8" s="15">
        <v>8254463</v>
      </c>
      <c r="E8" s="15">
        <v>8683758</v>
      </c>
      <c r="F8" s="15">
        <v>8854165</v>
      </c>
      <c r="G8" s="15">
        <v>9246817</v>
      </c>
      <c r="H8" s="15">
        <v>10576071</v>
      </c>
      <c r="I8" s="15">
        <v>10718423</v>
      </c>
      <c r="J8" s="17">
        <v>12694954</v>
      </c>
      <c r="K8" s="16">
        <v>13165221</v>
      </c>
      <c r="L8" s="19">
        <v>13110956</v>
      </c>
      <c r="M8" s="19">
        <v>13559079</v>
      </c>
      <c r="N8" s="19">
        <v>13671644</v>
      </c>
      <c r="O8" s="19">
        <v>13936495</v>
      </c>
      <c r="P8" s="19">
        <v>14899366</v>
      </c>
      <c r="Q8" s="19">
        <v>15466121</v>
      </c>
      <c r="R8" s="19">
        <v>16105155</v>
      </c>
    </row>
    <row r="9" spans="1:18" ht="18" customHeight="1">
      <c r="A9" s="19" t="s">
        <v>66</v>
      </c>
      <c r="B9" s="19">
        <v>0</v>
      </c>
      <c r="C9" s="15">
        <v>0</v>
      </c>
      <c r="D9" s="15">
        <v>0</v>
      </c>
      <c r="E9" s="15">
        <v>82</v>
      </c>
      <c r="F9" s="15">
        <v>20675</v>
      </c>
      <c r="G9" s="15">
        <v>77704</v>
      </c>
      <c r="H9" s="15">
        <v>22559</v>
      </c>
      <c r="I9" s="15">
        <v>21896</v>
      </c>
      <c r="J9" s="17">
        <v>28283</v>
      </c>
      <c r="K9" s="16">
        <v>52435</v>
      </c>
      <c r="L9" s="19">
        <v>12182</v>
      </c>
      <c r="M9" s="19">
        <v>3728</v>
      </c>
      <c r="N9" s="19">
        <v>129</v>
      </c>
      <c r="O9" s="19">
        <v>1364</v>
      </c>
      <c r="P9" s="19">
        <v>1364</v>
      </c>
      <c r="Q9" s="19">
        <v>871</v>
      </c>
      <c r="R9" s="19">
        <v>424</v>
      </c>
    </row>
    <row r="10" spans="1:18" ht="18" customHeight="1">
      <c r="A10" s="19" t="s">
        <v>67</v>
      </c>
      <c r="B10" s="19">
        <v>9801448</v>
      </c>
      <c r="C10" s="15">
        <v>10230476</v>
      </c>
      <c r="D10" s="15">
        <v>11527224</v>
      </c>
      <c r="E10" s="15">
        <v>12446809</v>
      </c>
      <c r="F10" s="15">
        <v>12250161</v>
      </c>
      <c r="G10" s="15">
        <v>12506919</v>
      </c>
      <c r="H10" s="15">
        <v>13158843</v>
      </c>
      <c r="I10" s="15">
        <v>14107554</v>
      </c>
      <c r="J10" s="17">
        <v>15199683</v>
      </c>
      <c r="K10" s="16">
        <v>16015002</v>
      </c>
      <c r="L10" s="19">
        <v>17119742</v>
      </c>
      <c r="M10" s="19">
        <v>16319042</v>
      </c>
      <c r="N10" s="19">
        <v>18140003</v>
      </c>
      <c r="O10" s="19">
        <v>19011569</v>
      </c>
      <c r="P10" s="19">
        <v>19110451</v>
      </c>
      <c r="Q10" s="19">
        <v>18950039</v>
      </c>
      <c r="R10" s="19">
        <v>19200022</v>
      </c>
    </row>
    <row r="11" spans="1:18" ht="18" customHeight="1">
      <c r="A11" s="19" t="s">
        <v>68</v>
      </c>
      <c r="B11" s="19">
        <v>2447074</v>
      </c>
      <c r="C11" s="15">
        <v>2895936</v>
      </c>
      <c r="D11" s="15">
        <v>2553459</v>
      </c>
      <c r="E11" s="15">
        <v>2824908</v>
      </c>
      <c r="F11" s="15">
        <v>2698368</v>
      </c>
      <c r="G11" s="15">
        <v>2353804</v>
      </c>
      <c r="H11" s="15">
        <v>2638232</v>
      </c>
      <c r="I11" s="15">
        <v>2704416</v>
      </c>
      <c r="J11" s="17">
        <v>2631339</v>
      </c>
      <c r="K11" s="17">
        <v>2618518</v>
      </c>
      <c r="L11" s="19">
        <v>2498294</v>
      </c>
      <c r="M11" s="19">
        <v>2369095</v>
      </c>
      <c r="N11" s="19">
        <v>2553583</v>
      </c>
      <c r="O11" s="19">
        <v>2494997</v>
      </c>
      <c r="P11" s="19">
        <v>2584679</v>
      </c>
      <c r="Q11" s="19">
        <v>2289626</v>
      </c>
      <c r="R11" s="19">
        <v>2414563</v>
      </c>
    </row>
    <row r="12" spans="1:18" ht="18" customHeight="1">
      <c r="A12" s="19" t="s">
        <v>69</v>
      </c>
      <c r="B12" s="19">
        <v>2955016</v>
      </c>
      <c r="C12" s="15">
        <v>3884274</v>
      </c>
      <c r="D12" s="15">
        <v>3788152</v>
      </c>
      <c r="E12" s="15">
        <v>4320504</v>
      </c>
      <c r="F12" s="15">
        <v>4853154</v>
      </c>
      <c r="G12" s="15">
        <v>4118578</v>
      </c>
      <c r="H12" s="15">
        <v>4479579</v>
      </c>
      <c r="I12" s="15">
        <v>5243237</v>
      </c>
      <c r="J12" s="17">
        <v>4755243</v>
      </c>
      <c r="K12" s="17">
        <v>4989847</v>
      </c>
      <c r="L12" s="19">
        <v>12318057</v>
      </c>
      <c r="M12" s="19">
        <v>10400940</v>
      </c>
      <c r="N12" s="19">
        <v>10192431</v>
      </c>
      <c r="O12" s="19">
        <v>11004073</v>
      </c>
      <c r="P12" s="19">
        <v>10383157</v>
      </c>
      <c r="Q12" s="19">
        <v>10330970</v>
      </c>
      <c r="R12" s="19">
        <v>10011344</v>
      </c>
    </row>
    <row r="13" spans="1:18" ht="18" customHeight="1">
      <c r="A13" s="19" t="s">
        <v>70</v>
      </c>
      <c r="B13" s="19">
        <v>27441</v>
      </c>
      <c r="C13" s="15">
        <v>27441</v>
      </c>
      <c r="D13" s="15">
        <v>27519</v>
      </c>
      <c r="E13" s="15">
        <v>29344</v>
      </c>
      <c r="F13" s="15">
        <v>29344</v>
      </c>
      <c r="G13" s="15">
        <v>29344</v>
      </c>
      <c r="H13" s="15">
        <v>29558</v>
      </c>
      <c r="I13" s="15">
        <v>29558</v>
      </c>
      <c r="J13" s="17">
        <v>29593</v>
      </c>
      <c r="K13" s="17">
        <v>29593</v>
      </c>
      <c r="L13" s="19">
        <v>29593</v>
      </c>
      <c r="M13" s="19">
        <v>29593</v>
      </c>
      <c r="N13" s="19">
        <v>31968</v>
      </c>
      <c r="O13" s="19">
        <v>31968</v>
      </c>
      <c r="P13" s="19">
        <v>33544</v>
      </c>
      <c r="Q13" s="19">
        <v>35187</v>
      </c>
      <c r="R13" s="19">
        <v>35187</v>
      </c>
    </row>
    <row r="14" spans="1:18" ht="18" customHeight="1">
      <c r="A14" s="19" t="s">
        <v>71</v>
      </c>
      <c r="B14" s="19">
        <v>7227471</v>
      </c>
      <c r="C14" s="15">
        <v>8074288</v>
      </c>
      <c r="D14" s="15">
        <v>10249077</v>
      </c>
      <c r="E14" s="15">
        <v>8940798</v>
      </c>
      <c r="F14" s="15">
        <v>8456889</v>
      </c>
      <c r="G14" s="15">
        <v>8918246</v>
      </c>
      <c r="H14" s="15">
        <v>9044579</v>
      </c>
      <c r="I14" s="15">
        <v>9080062</v>
      </c>
      <c r="J14" s="17">
        <v>8637690</v>
      </c>
      <c r="K14" s="17">
        <v>9550410</v>
      </c>
      <c r="L14" s="19">
        <v>3698013</v>
      </c>
      <c r="M14" s="19">
        <v>4787500</v>
      </c>
      <c r="N14" s="19">
        <v>5346910</v>
      </c>
      <c r="O14" s="19">
        <v>5318419</v>
      </c>
      <c r="P14" s="19">
        <v>6122963</v>
      </c>
      <c r="Q14" s="19">
        <v>6368640</v>
      </c>
      <c r="R14" s="19">
        <v>7118705</v>
      </c>
    </row>
    <row r="15" spans="1:18" ht="18" customHeight="1">
      <c r="A15" s="19" t="s">
        <v>72</v>
      </c>
      <c r="B15" s="19">
        <v>2921120</v>
      </c>
      <c r="C15" s="15">
        <v>3042182</v>
      </c>
      <c r="D15" s="15">
        <v>2158802</v>
      </c>
      <c r="E15" s="15">
        <v>2902649</v>
      </c>
      <c r="F15" s="15">
        <v>1948890</v>
      </c>
      <c r="G15" s="15">
        <v>836332</v>
      </c>
      <c r="H15" s="15">
        <v>1965597</v>
      </c>
      <c r="I15" s="15">
        <v>2269866</v>
      </c>
      <c r="J15" s="17">
        <v>1379256</v>
      </c>
      <c r="K15" s="16">
        <v>385473</v>
      </c>
      <c r="L15" s="19">
        <v>4125532</v>
      </c>
      <c r="M15" s="19">
        <v>308583</v>
      </c>
      <c r="N15" s="19">
        <v>824443</v>
      </c>
      <c r="O15" s="19">
        <v>923878</v>
      </c>
      <c r="P15" s="19">
        <v>1941433</v>
      </c>
      <c r="Q15" s="19">
        <v>978918</v>
      </c>
      <c r="R15" s="19">
        <v>372480</v>
      </c>
    </row>
    <row r="16" spans="1:18" ht="18" customHeight="1">
      <c r="A16" s="19" t="s">
        <v>73</v>
      </c>
      <c r="B16" s="19">
        <v>4954337</v>
      </c>
      <c r="C16" s="15">
        <v>4476561</v>
      </c>
      <c r="D16" s="15">
        <v>5688727</v>
      </c>
      <c r="E16" s="15">
        <v>7515211</v>
      </c>
      <c r="F16" s="15">
        <v>10071891</v>
      </c>
      <c r="G16" s="15">
        <v>13373369</v>
      </c>
      <c r="H16" s="15">
        <v>11548038</v>
      </c>
      <c r="I16" s="15">
        <v>11004276</v>
      </c>
      <c r="J16" s="17">
        <v>10999714</v>
      </c>
      <c r="K16" s="16">
        <v>13894679</v>
      </c>
      <c r="L16" s="19">
        <v>15357959</v>
      </c>
      <c r="M16" s="19">
        <v>16011299</v>
      </c>
      <c r="N16" s="19">
        <v>16261636</v>
      </c>
      <c r="O16" s="19">
        <v>15006340</v>
      </c>
      <c r="P16" s="19">
        <v>15752649</v>
      </c>
      <c r="Q16" s="19">
        <v>15158896</v>
      </c>
      <c r="R16" s="19">
        <v>12003235</v>
      </c>
    </row>
    <row r="17" spans="1:18" ht="18" customHeight="1">
      <c r="A17" s="19" t="s">
        <v>81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</row>
    <row r="18" spans="1:18" ht="18" customHeight="1">
      <c r="A18" s="19" t="s">
        <v>178</v>
      </c>
      <c r="B18" s="19">
        <v>33242985</v>
      </c>
      <c r="C18" s="15">
        <v>41898509</v>
      </c>
      <c r="D18" s="15">
        <v>43975230</v>
      </c>
      <c r="E18" s="15">
        <v>43671489</v>
      </c>
      <c r="F18" s="15">
        <v>46971910</v>
      </c>
      <c r="G18" s="15">
        <v>47192351</v>
      </c>
      <c r="H18" s="15">
        <v>52990314</v>
      </c>
      <c r="I18" s="15">
        <v>45787457</v>
      </c>
      <c r="J18" s="17">
        <v>39413998</v>
      </c>
      <c r="K18" s="16">
        <v>43904262</v>
      </c>
      <c r="L18" s="19">
        <v>51559554</v>
      </c>
      <c r="M18" s="19">
        <v>42342105</v>
      </c>
      <c r="N18" s="19">
        <v>35387020</v>
      </c>
      <c r="O18" s="19">
        <v>36959773</v>
      </c>
      <c r="P18" s="19">
        <v>36918383</v>
      </c>
      <c r="Q18" s="19">
        <v>26431968</v>
      </c>
      <c r="R18" s="19">
        <v>28267670</v>
      </c>
    </row>
    <row r="19" spans="1:18" ht="18" customHeight="1">
      <c r="A19" s="19" t="s">
        <v>75</v>
      </c>
      <c r="B19" s="19">
        <v>7016259</v>
      </c>
      <c r="C19" s="15">
        <v>7016099</v>
      </c>
      <c r="D19" s="15">
        <v>7765810</v>
      </c>
      <c r="E19" s="15">
        <v>7442385</v>
      </c>
      <c r="F19" s="15">
        <v>10058337</v>
      </c>
      <c r="G19" s="15">
        <v>11739545</v>
      </c>
      <c r="H19" s="15">
        <v>13523718</v>
      </c>
      <c r="I19" s="15">
        <v>11487633</v>
      </c>
      <c r="J19" s="17">
        <v>9884742</v>
      </c>
      <c r="K19" s="16">
        <v>13815271</v>
      </c>
      <c r="L19" s="19">
        <v>15027379</v>
      </c>
      <c r="M19" s="19">
        <v>9406498</v>
      </c>
      <c r="N19" s="19">
        <v>7706062</v>
      </c>
      <c r="O19" s="19">
        <v>7179369</v>
      </c>
      <c r="P19" s="19">
        <v>13036673</v>
      </c>
      <c r="Q19" s="19">
        <v>8645987</v>
      </c>
      <c r="R19" s="19">
        <v>9817089</v>
      </c>
    </row>
    <row r="20" spans="1:18" ht="18" customHeight="1">
      <c r="A20" s="19" t="s">
        <v>76</v>
      </c>
      <c r="B20" s="19">
        <v>26119889</v>
      </c>
      <c r="C20" s="15">
        <v>34859990</v>
      </c>
      <c r="D20" s="15">
        <v>35989701</v>
      </c>
      <c r="E20" s="15">
        <v>35721884</v>
      </c>
      <c r="F20" s="15">
        <v>35292158</v>
      </c>
      <c r="G20" s="15">
        <v>34980949</v>
      </c>
      <c r="H20" s="15">
        <v>38833926</v>
      </c>
      <c r="I20" s="15">
        <v>33385474</v>
      </c>
      <c r="J20" s="17">
        <v>28524480</v>
      </c>
      <c r="K20" s="16">
        <v>28523427</v>
      </c>
      <c r="L20" s="19">
        <v>35263121</v>
      </c>
      <c r="M20" s="19">
        <v>31909164</v>
      </c>
      <c r="N20" s="19">
        <v>26654556</v>
      </c>
      <c r="O20" s="19">
        <v>28534130</v>
      </c>
      <c r="P20" s="19">
        <v>22865601</v>
      </c>
      <c r="Q20" s="19">
        <v>17200312</v>
      </c>
      <c r="R20" s="19">
        <v>17865422</v>
      </c>
    </row>
    <row r="21" spans="1:18" ht="18" customHeight="1">
      <c r="A21" s="19" t="s">
        <v>179</v>
      </c>
      <c r="B21" s="19">
        <v>123489</v>
      </c>
      <c r="C21" s="15">
        <v>77138</v>
      </c>
      <c r="D21" s="15">
        <v>106083</v>
      </c>
      <c r="E21" s="15">
        <v>0</v>
      </c>
      <c r="F21" s="15">
        <v>65589</v>
      </c>
      <c r="G21" s="15">
        <v>114814</v>
      </c>
      <c r="H21" s="15">
        <v>65639</v>
      </c>
      <c r="I21" s="15">
        <v>33256</v>
      </c>
      <c r="J21" s="17">
        <v>0</v>
      </c>
      <c r="K21" s="16">
        <v>166493</v>
      </c>
      <c r="L21" s="19">
        <v>36225</v>
      </c>
      <c r="M21" s="19">
        <v>0</v>
      </c>
      <c r="N21" s="19">
        <v>0</v>
      </c>
      <c r="O21" s="19">
        <v>17682</v>
      </c>
      <c r="P21" s="19">
        <v>0</v>
      </c>
      <c r="Q21" s="19">
        <v>11109</v>
      </c>
      <c r="R21" s="19">
        <v>5496</v>
      </c>
    </row>
    <row r="22" spans="1:18" ht="18" customHeight="1">
      <c r="A22" s="19" t="s">
        <v>180</v>
      </c>
      <c r="B22" s="19">
        <v>70793</v>
      </c>
      <c r="C22" s="15">
        <v>54893</v>
      </c>
      <c r="D22" s="15">
        <v>68824</v>
      </c>
      <c r="E22" s="15">
        <v>11410</v>
      </c>
      <c r="F22" s="15">
        <v>11789</v>
      </c>
      <c r="G22" s="15">
        <v>3085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</row>
    <row r="23" spans="1:18" ht="18" customHeight="1">
      <c r="A23" s="19" t="s">
        <v>60</v>
      </c>
      <c r="B23" s="19">
        <f aca="true" t="shared" si="0" ref="B23:G23">SUM(B4:B22)-B5-B8-B9-B13-B19-B20</f>
        <v>101206772</v>
      </c>
      <c r="C23" s="15">
        <f t="shared" si="0"/>
        <v>113868266</v>
      </c>
      <c r="D23" s="15">
        <f t="shared" si="0"/>
        <v>122170097</v>
      </c>
      <c r="E23" s="15">
        <f t="shared" si="0"/>
        <v>127433380</v>
      </c>
      <c r="F23" s="15">
        <f t="shared" si="0"/>
        <v>133057027</v>
      </c>
      <c r="G23" s="15">
        <f t="shared" si="0"/>
        <v>137826968</v>
      </c>
      <c r="H23" s="15">
        <f aca="true" t="shared" si="1" ref="H23:R23">SUM(H4:H22)-H5-H8-H9-H13-H19-H20</f>
        <v>146874740</v>
      </c>
      <c r="I23" s="15">
        <f t="shared" si="1"/>
        <v>142903241</v>
      </c>
      <c r="J23" s="17">
        <f t="shared" si="1"/>
        <v>139551528</v>
      </c>
      <c r="K23" s="16">
        <f t="shared" si="1"/>
        <v>149424048</v>
      </c>
      <c r="L23" s="21">
        <f t="shared" si="1"/>
        <v>166906876</v>
      </c>
      <c r="M23" s="21">
        <f t="shared" si="1"/>
        <v>151453790</v>
      </c>
      <c r="N23" s="21">
        <f t="shared" si="1"/>
        <v>149625187</v>
      </c>
      <c r="O23" s="21">
        <f t="shared" si="1"/>
        <v>152757951</v>
      </c>
      <c r="P23" s="21">
        <f t="shared" si="1"/>
        <v>157624329</v>
      </c>
      <c r="Q23" s="21">
        <f t="shared" si="1"/>
        <v>146628024</v>
      </c>
      <c r="R23" s="21">
        <f t="shared" si="1"/>
        <v>147744692</v>
      </c>
    </row>
    <row r="24" spans="1:18" ht="18" customHeight="1">
      <c r="A24" s="19" t="s">
        <v>79</v>
      </c>
      <c r="B24" s="19">
        <f aca="true" t="shared" si="2" ref="B24:G24">SUM(B4:B7)-B5</f>
        <v>37463039</v>
      </c>
      <c r="C24" s="15">
        <f t="shared" si="2"/>
        <v>39234009</v>
      </c>
      <c r="D24" s="15">
        <f t="shared" si="2"/>
        <v>42054519</v>
      </c>
      <c r="E24" s="15">
        <f t="shared" si="2"/>
        <v>44799602</v>
      </c>
      <c r="F24" s="15">
        <f t="shared" si="2"/>
        <v>45728386</v>
      </c>
      <c r="G24" s="15">
        <f t="shared" si="2"/>
        <v>48409470</v>
      </c>
      <c r="H24" s="15">
        <f aca="true" t="shared" si="3" ref="H24:M24">SUM(H4:H7)-H5</f>
        <v>50983919</v>
      </c>
      <c r="I24" s="15">
        <f t="shared" si="3"/>
        <v>52673117</v>
      </c>
      <c r="J24" s="17">
        <f t="shared" si="3"/>
        <v>56534605</v>
      </c>
      <c r="K24" s="16">
        <f t="shared" si="3"/>
        <v>57899364</v>
      </c>
      <c r="L24" s="21">
        <f t="shared" si="3"/>
        <v>60193500</v>
      </c>
      <c r="M24" s="21">
        <f t="shared" si="3"/>
        <v>58915226</v>
      </c>
      <c r="N24" s="21">
        <f>SUM(N4:N7)-N5</f>
        <v>60919161</v>
      </c>
      <c r="O24" s="21">
        <f>SUM(O4:O7)-O5</f>
        <v>62021220</v>
      </c>
      <c r="P24" s="21">
        <f>SUM(P4:P7)-P5</f>
        <v>64810614</v>
      </c>
      <c r="Q24" s="21">
        <f>SUM(Q4:Q7)-Q5</f>
        <v>66107856</v>
      </c>
      <c r="R24" s="21">
        <f>SUM(R4:R7)-R5</f>
        <v>68351175</v>
      </c>
    </row>
    <row r="25" spans="1:18" ht="18" customHeight="1">
      <c r="A25" s="19" t="s">
        <v>181</v>
      </c>
      <c r="B25" s="19">
        <f aca="true" t="shared" si="4" ref="B25:G25">+B18+B21+B22</f>
        <v>33437267</v>
      </c>
      <c r="C25" s="15">
        <f t="shared" si="4"/>
        <v>42030540</v>
      </c>
      <c r="D25" s="15">
        <f t="shared" si="4"/>
        <v>44150137</v>
      </c>
      <c r="E25" s="15">
        <f t="shared" si="4"/>
        <v>43682899</v>
      </c>
      <c r="F25" s="15">
        <f t="shared" si="4"/>
        <v>47049288</v>
      </c>
      <c r="G25" s="15">
        <f t="shared" si="4"/>
        <v>47310250</v>
      </c>
      <c r="H25" s="15">
        <f aca="true" t="shared" si="5" ref="H25:M25">+H18+H21+H22</f>
        <v>53055953</v>
      </c>
      <c r="I25" s="15">
        <f t="shared" si="5"/>
        <v>45820713</v>
      </c>
      <c r="J25" s="17">
        <f t="shared" si="5"/>
        <v>39413998</v>
      </c>
      <c r="K25" s="16">
        <f t="shared" si="5"/>
        <v>44070755</v>
      </c>
      <c r="L25" s="21">
        <f t="shared" si="5"/>
        <v>51595779</v>
      </c>
      <c r="M25" s="21">
        <f t="shared" si="5"/>
        <v>42342105</v>
      </c>
      <c r="N25" s="21">
        <f>+N18+N21+N22</f>
        <v>35387020</v>
      </c>
      <c r="O25" s="21">
        <f>+O18+O21+O22</f>
        <v>36977455</v>
      </c>
      <c r="P25" s="21">
        <f>+P18+P21+P22</f>
        <v>36918383</v>
      </c>
      <c r="Q25" s="21">
        <f>+Q18+Q21+Q22</f>
        <v>26443078</v>
      </c>
      <c r="R25" s="21">
        <f>+R18+R21+R22</f>
        <v>28273167</v>
      </c>
    </row>
    <row r="26" ht="18" customHeight="1"/>
    <row r="27" ht="18" customHeight="1"/>
    <row r="28" ht="18" customHeight="1"/>
    <row r="29" ht="27" customHeight="1"/>
    <row r="30" spans="1:18" ht="18" customHeight="1">
      <c r="A30" s="33" t="s">
        <v>100</v>
      </c>
      <c r="L30" s="34"/>
      <c r="M30" s="34" t="str">
        <f>'財政指標'!$M$1</f>
        <v>宇都宮市</v>
      </c>
      <c r="N30" s="34"/>
      <c r="O30" s="34"/>
      <c r="P30" s="34"/>
      <c r="Q30" s="34" t="str">
        <f>'財政指標'!$M$1</f>
        <v>宇都宮市</v>
      </c>
      <c r="R30" s="34" t="str">
        <f>'財政指標'!$M$1</f>
        <v>宇都宮市</v>
      </c>
    </row>
    <row r="31" ht="18" customHeight="1"/>
    <row r="32" spans="1:18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15" t="s">
        <v>176</v>
      </c>
      <c r="N32" s="15" t="s">
        <v>184</v>
      </c>
      <c r="O32" s="15" t="s">
        <v>192</v>
      </c>
      <c r="P32" s="15" t="s">
        <v>195</v>
      </c>
      <c r="Q32" s="15" t="s">
        <v>201</v>
      </c>
      <c r="R32" s="15" t="s">
        <v>212</v>
      </c>
    </row>
    <row r="33" spans="1:18" ht="18" customHeight="1">
      <c r="A33" s="19" t="s">
        <v>61</v>
      </c>
      <c r="B33" s="35">
        <f>B4/B$23*100</f>
        <v>21.914718315489797</v>
      </c>
      <c r="C33" s="35">
        <f aca="true" t="shared" si="6" ref="C33:L33">C4/C$23*100</f>
        <v>21.019361092229154</v>
      </c>
      <c r="D33" s="35">
        <f t="shared" si="6"/>
        <v>21.096585525343407</v>
      </c>
      <c r="E33" s="35">
        <f t="shared" si="6"/>
        <v>21.66318510895654</v>
      </c>
      <c r="F33" s="35">
        <f t="shared" si="6"/>
        <v>20.891685036672282</v>
      </c>
      <c r="G33" s="35">
        <f t="shared" si="6"/>
        <v>21.480449312358086</v>
      </c>
      <c r="H33" s="35">
        <f t="shared" si="6"/>
        <v>20.398682578093418</v>
      </c>
      <c r="I33" s="35">
        <f t="shared" si="6"/>
        <v>21.326188116335302</v>
      </c>
      <c r="J33" s="35">
        <f t="shared" si="6"/>
        <v>22.46768519797218</v>
      </c>
      <c r="K33" s="35">
        <f t="shared" si="6"/>
        <v>20.505728769976837</v>
      </c>
      <c r="L33" s="35">
        <f t="shared" si="6"/>
        <v>18.84321170806648</v>
      </c>
      <c r="M33" s="35">
        <f aca="true" t="shared" si="7" ref="M33:N51">M4/M$23*100</f>
        <v>20.619568516575253</v>
      </c>
      <c r="N33" s="35">
        <f t="shared" si="7"/>
        <v>21.175235022429746</v>
      </c>
      <c r="O33" s="35">
        <f aca="true" t="shared" si="8" ref="O33:P51">O4/O$23*100</f>
        <v>20.50287647547721</v>
      </c>
      <c r="P33" s="35">
        <f t="shared" si="8"/>
        <v>19.758001317169764</v>
      </c>
      <c r="Q33" s="35">
        <f aca="true" t="shared" si="9" ref="Q33:R51">Q4/Q$23*100</f>
        <v>20.326824427505073</v>
      </c>
      <c r="R33" s="35">
        <f t="shared" si="9"/>
        <v>20.59571453165979</v>
      </c>
    </row>
    <row r="34" spans="1:18" ht="18" customHeight="1">
      <c r="A34" s="19" t="s">
        <v>62</v>
      </c>
      <c r="B34" s="35">
        <f aca="true" t="shared" si="10" ref="B34:L51">B5/B$23*100</f>
        <v>16.307657752388348</v>
      </c>
      <c r="C34" s="35">
        <f t="shared" si="10"/>
        <v>15.667157871711158</v>
      </c>
      <c r="D34" s="35">
        <f t="shared" si="10"/>
        <v>15.594156399826712</v>
      </c>
      <c r="E34" s="35">
        <f t="shared" si="10"/>
        <v>15.991062153416946</v>
      </c>
      <c r="F34" s="35">
        <f t="shared" si="10"/>
        <v>15.838800456589189</v>
      </c>
      <c r="G34" s="35">
        <f t="shared" si="10"/>
        <v>15.767674726763198</v>
      </c>
      <c r="H34" s="35">
        <f t="shared" si="10"/>
        <v>15.212139269148665</v>
      </c>
      <c r="I34" s="35">
        <f t="shared" si="10"/>
        <v>16.039281432392425</v>
      </c>
      <c r="J34" s="35">
        <f t="shared" si="10"/>
        <v>16.358841301974138</v>
      </c>
      <c r="K34" s="35">
        <f t="shared" si="10"/>
        <v>15.448999213299322</v>
      </c>
      <c r="L34" s="35">
        <f t="shared" si="10"/>
        <v>13.972278769389945</v>
      </c>
      <c r="M34" s="35">
        <f t="shared" si="7"/>
        <v>15.137582228876544</v>
      </c>
      <c r="N34" s="35">
        <f t="shared" si="7"/>
        <v>15.454958128139214</v>
      </c>
      <c r="O34" s="35">
        <f t="shared" si="8"/>
        <v>14.354592252942696</v>
      </c>
      <c r="P34" s="35">
        <f t="shared" si="8"/>
        <v>13.487660271023264</v>
      </c>
      <c r="Q34" s="35">
        <f t="shared" si="9"/>
        <v>14.189376922927094</v>
      </c>
      <c r="R34" s="35">
        <f t="shared" si="9"/>
        <v>13.866965183426014</v>
      </c>
    </row>
    <row r="35" spans="1:18" ht="18" customHeight="1">
      <c r="A35" s="19" t="s">
        <v>63</v>
      </c>
      <c r="B35" s="35">
        <f t="shared" si="10"/>
        <v>7.3278070759929</v>
      </c>
      <c r="C35" s="35">
        <f t="shared" si="10"/>
        <v>6.6244365221123145</v>
      </c>
      <c r="D35" s="35">
        <f t="shared" si="10"/>
        <v>6.569804884414555</v>
      </c>
      <c r="E35" s="35">
        <f t="shared" si="10"/>
        <v>6.677711130317661</v>
      </c>
      <c r="F35" s="35">
        <f t="shared" si="10"/>
        <v>6.805872041617163</v>
      </c>
      <c r="G35" s="35">
        <f t="shared" si="10"/>
        <v>6.877534300834362</v>
      </c>
      <c r="H35" s="35">
        <f t="shared" si="10"/>
        <v>7.097733075135997</v>
      </c>
      <c r="I35" s="35">
        <f t="shared" si="10"/>
        <v>8.01730172095957</v>
      </c>
      <c r="J35" s="35">
        <f t="shared" si="10"/>
        <v>8.92671701882046</v>
      </c>
      <c r="K35" s="35">
        <f t="shared" si="10"/>
        <v>9.396893062353657</v>
      </c>
      <c r="L35" s="35">
        <f t="shared" si="10"/>
        <v>9.358359807776882</v>
      </c>
      <c r="M35" s="35">
        <f t="shared" si="7"/>
        <v>9.325155217310838</v>
      </c>
      <c r="N35" s="35">
        <f t="shared" si="7"/>
        <v>10.401927183556335</v>
      </c>
      <c r="O35" s="35">
        <f t="shared" si="8"/>
        <v>10.973953820577234</v>
      </c>
      <c r="P35" s="35">
        <f t="shared" si="8"/>
        <v>11.905818802882898</v>
      </c>
      <c r="Q35" s="35">
        <f t="shared" si="9"/>
        <v>14.210136938079449</v>
      </c>
      <c r="R35" s="35">
        <f t="shared" si="9"/>
        <v>14.766365345971277</v>
      </c>
    </row>
    <row r="36" spans="1:18" ht="18" customHeight="1">
      <c r="A36" s="19" t="s">
        <v>64</v>
      </c>
      <c r="B36" s="35">
        <f t="shared" si="10"/>
        <v>7.7738108275995605</v>
      </c>
      <c r="C36" s="35">
        <f t="shared" si="10"/>
        <v>6.811815330532917</v>
      </c>
      <c r="D36" s="35">
        <f t="shared" si="10"/>
        <v>6.756533065534032</v>
      </c>
      <c r="E36" s="35">
        <f t="shared" si="10"/>
        <v>6.814415500867983</v>
      </c>
      <c r="F36" s="35">
        <f t="shared" si="10"/>
        <v>6.669952125113994</v>
      </c>
      <c r="G36" s="35">
        <f t="shared" si="10"/>
        <v>6.765382084005505</v>
      </c>
      <c r="H36" s="35">
        <f t="shared" si="10"/>
        <v>7.216101284672913</v>
      </c>
      <c r="I36" s="35">
        <f t="shared" si="10"/>
        <v>7.5157980496747445</v>
      </c>
      <c r="J36" s="35">
        <f t="shared" si="10"/>
        <v>9.117232310061127</v>
      </c>
      <c r="K36" s="35">
        <f t="shared" si="10"/>
        <v>8.845735460198481</v>
      </c>
      <c r="L36" s="35">
        <f t="shared" si="10"/>
        <v>7.8625508514100995</v>
      </c>
      <c r="M36" s="35">
        <f t="shared" si="7"/>
        <v>8.955079301746096</v>
      </c>
      <c r="N36" s="35">
        <f t="shared" si="7"/>
        <v>9.137347310382978</v>
      </c>
      <c r="O36" s="35">
        <f t="shared" si="8"/>
        <v>9.124146343125537</v>
      </c>
      <c r="P36" s="35">
        <f t="shared" si="8"/>
        <v>9.453318592715467</v>
      </c>
      <c r="Q36" s="35">
        <f t="shared" si="9"/>
        <v>10.548455594000231</v>
      </c>
      <c r="R36" s="35">
        <f t="shared" si="9"/>
        <v>10.900952705630873</v>
      </c>
    </row>
    <row r="37" spans="1:18" ht="18" customHeight="1">
      <c r="A37" s="19" t="s">
        <v>65</v>
      </c>
      <c r="B37" s="35">
        <f t="shared" si="10"/>
        <v>7.7738108275995605</v>
      </c>
      <c r="C37" s="35">
        <f t="shared" si="10"/>
        <v>6.811815330532917</v>
      </c>
      <c r="D37" s="35">
        <f t="shared" si="10"/>
        <v>6.756533065534032</v>
      </c>
      <c r="E37" s="35">
        <f t="shared" si="10"/>
        <v>6.814351153520374</v>
      </c>
      <c r="F37" s="35">
        <f t="shared" si="10"/>
        <v>6.6544136748223</v>
      </c>
      <c r="G37" s="35">
        <f t="shared" si="10"/>
        <v>6.709004147867491</v>
      </c>
      <c r="H37" s="35">
        <f t="shared" si="10"/>
        <v>7.200741938334665</v>
      </c>
      <c r="I37" s="35">
        <f t="shared" si="10"/>
        <v>7.500475793967472</v>
      </c>
      <c r="J37" s="35">
        <f t="shared" si="10"/>
        <v>9.096965244264469</v>
      </c>
      <c r="K37" s="35">
        <f t="shared" si="10"/>
        <v>8.810644053760344</v>
      </c>
      <c r="L37" s="35">
        <f t="shared" si="10"/>
        <v>7.855252170677499</v>
      </c>
      <c r="M37" s="35">
        <f t="shared" si="7"/>
        <v>8.952617824882427</v>
      </c>
      <c r="N37" s="35">
        <f t="shared" si="7"/>
        <v>9.137261094951882</v>
      </c>
      <c r="O37" s="35">
        <f t="shared" si="8"/>
        <v>9.123253427247136</v>
      </c>
      <c r="P37" s="35">
        <f t="shared" si="8"/>
        <v>9.452453244067419</v>
      </c>
      <c r="Q37" s="35">
        <f t="shared" si="9"/>
        <v>10.547861573855759</v>
      </c>
      <c r="R37" s="35">
        <f t="shared" si="9"/>
        <v>10.900665724085709</v>
      </c>
    </row>
    <row r="38" spans="1:18" ht="18" customHeight="1">
      <c r="A38" s="19" t="s">
        <v>66</v>
      </c>
      <c r="B38" s="35">
        <f t="shared" si="10"/>
        <v>0</v>
      </c>
      <c r="C38" s="35">
        <f t="shared" si="10"/>
        <v>0</v>
      </c>
      <c r="D38" s="35">
        <f t="shared" si="10"/>
        <v>0</v>
      </c>
      <c r="E38" s="35">
        <f t="shared" si="10"/>
        <v>6.434734761017875E-05</v>
      </c>
      <c r="F38" s="35">
        <f t="shared" si="10"/>
        <v>0.015538450291693349</v>
      </c>
      <c r="G38" s="35">
        <f t="shared" si="10"/>
        <v>0.05637793613801328</v>
      </c>
      <c r="H38" s="35">
        <f t="shared" si="10"/>
        <v>0.015359346338247136</v>
      </c>
      <c r="I38" s="35">
        <f t="shared" si="10"/>
        <v>0.015322255707272588</v>
      </c>
      <c r="J38" s="35">
        <f t="shared" si="10"/>
        <v>0.020267065796656845</v>
      </c>
      <c r="K38" s="35">
        <f t="shared" si="10"/>
        <v>0.03509140643813906</v>
      </c>
      <c r="L38" s="35">
        <f t="shared" si="10"/>
        <v>0.007298680732602052</v>
      </c>
      <c r="M38" s="35">
        <f t="shared" si="7"/>
        <v>0.00246147686366911</v>
      </c>
      <c r="N38" s="35">
        <f t="shared" si="7"/>
        <v>8.621543109583549E-05</v>
      </c>
      <c r="O38" s="35">
        <f t="shared" si="8"/>
        <v>0.0008929158784016421</v>
      </c>
      <c r="P38" s="35">
        <f t="shared" si="8"/>
        <v>0.0008653486480503907</v>
      </c>
      <c r="Q38" s="35">
        <f t="shared" si="9"/>
        <v>0.0005940201444711551</v>
      </c>
      <c r="R38" s="35">
        <f t="shared" si="9"/>
        <v>0.000286981545164411</v>
      </c>
    </row>
    <row r="39" spans="1:18" ht="18" customHeight="1">
      <c r="A39" s="19" t="s">
        <v>67</v>
      </c>
      <c r="B39" s="35">
        <f t="shared" si="10"/>
        <v>9.684577233626223</v>
      </c>
      <c r="C39" s="35">
        <f t="shared" si="10"/>
        <v>8.984483877184887</v>
      </c>
      <c r="D39" s="35">
        <f t="shared" si="10"/>
        <v>9.435389087069318</v>
      </c>
      <c r="E39" s="35">
        <f t="shared" si="10"/>
        <v>9.76730665073782</v>
      </c>
      <c r="F39" s="35">
        <f t="shared" si="10"/>
        <v>9.206699770918526</v>
      </c>
      <c r="G39" s="35">
        <f t="shared" si="10"/>
        <v>9.074362718332454</v>
      </c>
      <c r="H39" s="35">
        <f t="shared" si="10"/>
        <v>8.959228115059132</v>
      </c>
      <c r="I39" s="35">
        <f t="shared" si="10"/>
        <v>9.87210220095708</v>
      </c>
      <c r="J39" s="35">
        <f t="shared" si="10"/>
        <v>10.891806931701959</v>
      </c>
      <c r="K39" s="35">
        <f t="shared" si="10"/>
        <v>10.717821002948602</v>
      </c>
      <c r="L39" s="35">
        <f t="shared" si="10"/>
        <v>10.257062147637344</v>
      </c>
      <c r="M39" s="35">
        <f t="shared" si="7"/>
        <v>10.774931416374592</v>
      </c>
      <c r="N39" s="35">
        <f t="shared" si="7"/>
        <v>12.123629292439915</v>
      </c>
      <c r="O39" s="35">
        <f t="shared" si="8"/>
        <v>12.445551197528173</v>
      </c>
      <c r="P39" s="35">
        <f t="shared" si="8"/>
        <v>12.124049073668063</v>
      </c>
      <c r="Q39" s="35">
        <f t="shared" si="9"/>
        <v>12.923886227915068</v>
      </c>
      <c r="R39" s="35">
        <f t="shared" si="9"/>
        <v>12.995405614978031</v>
      </c>
    </row>
    <row r="40" spans="1:18" ht="18" customHeight="1">
      <c r="A40" s="19" t="s">
        <v>68</v>
      </c>
      <c r="B40" s="35">
        <f t="shared" si="10"/>
        <v>2.4178955139484146</v>
      </c>
      <c r="C40" s="35">
        <f t="shared" si="10"/>
        <v>2.543233599429713</v>
      </c>
      <c r="D40" s="35">
        <f t="shared" si="10"/>
        <v>2.090085104868174</v>
      </c>
      <c r="E40" s="35">
        <f t="shared" si="10"/>
        <v>2.2167724029606686</v>
      </c>
      <c r="F40" s="35">
        <f t="shared" si="10"/>
        <v>2.027978574930883</v>
      </c>
      <c r="G40" s="35">
        <f t="shared" si="10"/>
        <v>1.7077964016447056</v>
      </c>
      <c r="H40" s="35">
        <f t="shared" si="10"/>
        <v>1.7962462435678184</v>
      </c>
      <c r="I40" s="35">
        <f t="shared" si="10"/>
        <v>1.8924805211380755</v>
      </c>
      <c r="J40" s="35">
        <f t="shared" si="10"/>
        <v>1.8855680319028825</v>
      </c>
      <c r="K40" s="35">
        <f t="shared" si="10"/>
        <v>1.7524073501207784</v>
      </c>
      <c r="L40" s="35">
        <f t="shared" si="10"/>
        <v>1.4968191004905036</v>
      </c>
      <c r="M40" s="35">
        <f t="shared" si="7"/>
        <v>1.5642361937591658</v>
      </c>
      <c r="N40" s="35">
        <f t="shared" si="7"/>
        <v>1.706653171968968</v>
      </c>
      <c r="O40" s="35">
        <f t="shared" si="8"/>
        <v>1.6333009075252654</v>
      </c>
      <c r="P40" s="35">
        <f t="shared" si="8"/>
        <v>1.6397716116526655</v>
      </c>
      <c r="Q40" s="35">
        <f t="shared" si="9"/>
        <v>1.5615200543110366</v>
      </c>
      <c r="R40" s="35">
        <f t="shared" si="9"/>
        <v>1.6342807090490938</v>
      </c>
    </row>
    <row r="41" spans="1:18" ht="18" customHeight="1">
      <c r="A41" s="19" t="s">
        <v>69</v>
      </c>
      <c r="B41" s="35">
        <f t="shared" si="10"/>
        <v>2.9197809016179272</v>
      </c>
      <c r="C41" s="35">
        <f t="shared" si="10"/>
        <v>3.4111997455024037</v>
      </c>
      <c r="D41" s="35">
        <f t="shared" si="10"/>
        <v>3.1007194829353373</v>
      </c>
      <c r="E41" s="35">
        <f t="shared" si="10"/>
        <v>3.390402106575216</v>
      </c>
      <c r="F41" s="35">
        <f t="shared" si="10"/>
        <v>3.6474240477355626</v>
      </c>
      <c r="G41" s="35">
        <f t="shared" si="10"/>
        <v>2.9882236109264193</v>
      </c>
      <c r="H41" s="35">
        <f t="shared" si="10"/>
        <v>3.0499315266872986</v>
      </c>
      <c r="I41" s="35">
        <f t="shared" si="10"/>
        <v>3.6690819349576542</v>
      </c>
      <c r="J41" s="35">
        <f t="shared" si="10"/>
        <v>3.407517687660145</v>
      </c>
      <c r="K41" s="35">
        <f t="shared" si="10"/>
        <v>3.339386843542078</v>
      </c>
      <c r="L41" s="35">
        <f t="shared" si="10"/>
        <v>7.380197446149553</v>
      </c>
      <c r="M41" s="35">
        <f t="shared" si="7"/>
        <v>6.867401601504987</v>
      </c>
      <c r="N41" s="35">
        <f t="shared" si="7"/>
        <v>6.811975446353159</v>
      </c>
      <c r="O41" s="35">
        <f t="shared" si="8"/>
        <v>7.203600812896475</v>
      </c>
      <c r="P41" s="35">
        <f t="shared" si="8"/>
        <v>6.587280698273425</v>
      </c>
      <c r="Q41" s="35">
        <f t="shared" si="9"/>
        <v>7.045699531489287</v>
      </c>
      <c r="R41" s="35">
        <f t="shared" si="9"/>
        <v>6.776110778991641</v>
      </c>
    </row>
    <row r="42" spans="1:18" ht="18" customHeight="1">
      <c r="A42" s="19" t="s">
        <v>70</v>
      </c>
      <c r="B42" s="35">
        <f t="shared" si="10"/>
        <v>0.02711379827428939</v>
      </c>
      <c r="C42" s="35">
        <f t="shared" si="10"/>
        <v>0.024098900390737484</v>
      </c>
      <c r="D42" s="35">
        <f t="shared" si="10"/>
        <v>0.022525151960876316</v>
      </c>
      <c r="E42" s="35">
        <f t="shared" si="10"/>
        <v>0.023026933759427867</v>
      </c>
      <c r="F42" s="35">
        <f t="shared" si="10"/>
        <v>0.02205370183117048</v>
      </c>
      <c r="G42" s="35">
        <f t="shared" si="10"/>
        <v>0.021290463271309863</v>
      </c>
      <c r="H42" s="35">
        <f t="shared" si="10"/>
        <v>0.02012463136956021</v>
      </c>
      <c r="I42" s="35">
        <f t="shared" si="10"/>
        <v>0.020683925566110848</v>
      </c>
      <c r="J42" s="35">
        <f t="shared" si="10"/>
        <v>0.021205787155551607</v>
      </c>
      <c r="K42" s="35">
        <f t="shared" si="10"/>
        <v>0.019804710417161232</v>
      </c>
      <c r="L42" s="35">
        <f t="shared" si="10"/>
        <v>0.017730246176316907</v>
      </c>
      <c r="M42" s="35">
        <f t="shared" si="7"/>
        <v>0.019539293140171665</v>
      </c>
      <c r="N42" s="35">
        <f t="shared" si="7"/>
        <v>0.021365386831563325</v>
      </c>
      <c r="O42" s="35">
        <f t="shared" si="8"/>
        <v>0.020927224927231446</v>
      </c>
      <c r="P42" s="35">
        <f t="shared" si="8"/>
        <v>0.021280978775808142</v>
      </c>
      <c r="Q42" s="35">
        <f t="shared" si="9"/>
        <v>0.023997459039617145</v>
      </c>
      <c r="R42" s="35">
        <f t="shared" si="9"/>
        <v>0.02381608403231163</v>
      </c>
    </row>
    <row r="43" spans="1:18" ht="18" customHeight="1">
      <c r="A43" s="19" t="s">
        <v>71</v>
      </c>
      <c r="B43" s="35">
        <f t="shared" si="10"/>
        <v>7.141291889044737</v>
      </c>
      <c r="C43" s="35">
        <f t="shared" si="10"/>
        <v>7.090902745458511</v>
      </c>
      <c r="D43" s="35">
        <f t="shared" si="10"/>
        <v>8.389186267078106</v>
      </c>
      <c r="E43" s="35">
        <f t="shared" si="10"/>
        <v>7.016056546565743</v>
      </c>
      <c r="F43" s="35">
        <f t="shared" si="10"/>
        <v>6.355837937067389</v>
      </c>
      <c r="G43" s="35">
        <f t="shared" si="10"/>
        <v>6.47061030900716</v>
      </c>
      <c r="H43" s="35">
        <f t="shared" si="10"/>
        <v>6.15802213505195</v>
      </c>
      <c r="I43" s="35">
        <f t="shared" si="10"/>
        <v>6.353993049044983</v>
      </c>
      <c r="J43" s="35">
        <f t="shared" si="10"/>
        <v>6.189606179016542</v>
      </c>
      <c r="K43" s="35">
        <f t="shared" si="10"/>
        <v>6.391481242697962</v>
      </c>
      <c r="L43" s="35">
        <f t="shared" si="10"/>
        <v>2.2156145322616907</v>
      </c>
      <c r="M43" s="35">
        <f t="shared" si="7"/>
        <v>3.1610301729656287</v>
      </c>
      <c r="N43" s="35">
        <f t="shared" si="7"/>
        <v>3.5735360517878583</v>
      </c>
      <c r="O43" s="35">
        <f t="shared" si="8"/>
        <v>3.4815988072529196</v>
      </c>
      <c r="P43" s="35">
        <f t="shared" si="8"/>
        <v>3.884529145243816</v>
      </c>
      <c r="Q43" s="35">
        <f t="shared" si="9"/>
        <v>4.3433989126116845</v>
      </c>
      <c r="R43" s="35">
        <f t="shared" si="9"/>
        <v>4.8182475482774025</v>
      </c>
    </row>
    <row r="44" spans="1:18" ht="18" customHeight="1">
      <c r="A44" s="19" t="s">
        <v>72</v>
      </c>
      <c r="B44" s="35">
        <f t="shared" si="10"/>
        <v>2.8862890716443363</v>
      </c>
      <c r="C44" s="35">
        <f t="shared" si="10"/>
        <v>2.67166797815293</v>
      </c>
      <c r="D44" s="35">
        <f t="shared" si="10"/>
        <v>1.767046153691766</v>
      </c>
      <c r="E44" s="35">
        <f t="shared" si="10"/>
        <v>2.2777776121138746</v>
      </c>
      <c r="F44" s="35">
        <f t="shared" si="10"/>
        <v>1.4647027999505806</v>
      </c>
      <c r="G44" s="35">
        <f t="shared" si="10"/>
        <v>0.6067985185598801</v>
      </c>
      <c r="H44" s="35">
        <f t="shared" si="10"/>
        <v>1.3382811775530632</v>
      </c>
      <c r="I44" s="35">
        <f t="shared" si="10"/>
        <v>1.588393646019547</v>
      </c>
      <c r="J44" s="35">
        <f t="shared" si="10"/>
        <v>0.9883489057891218</v>
      </c>
      <c r="K44" s="35">
        <f t="shared" si="10"/>
        <v>0.25797253197156056</v>
      </c>
      <c r="L44" s="35">
        <f t="shared" si="10"/>
        <v>2.47175676573085</v>
      </c>
      <c r="M44" s="35">
        <f t="shared" si="7"/>
        <v>0.20374729480193265</v>
      </c>
      <c r="N44" s="35">
        <f t="shared" si="7"/>
        <v>0.5510054934801852</v>
      </c>
      <c r="O44" s="35">
        <f t="shared" si="8"/>
        <v>0.6047986333621351</v>
      </c>
      <c r="P44" s="35">
        <f t="shared" si="8"/>
        <v>1.2316835937173125</v>
      </c>
      <c r="Q44" s="35">
        <f t="shared" si="9"/>
        <v>0.6676199905687878</v>
      </c>
      <c r="R44" s="35">
        <f t="shared" si="9"/>
        <v>0.25211058005386755</v>
      </c>
    </row>
    <row r="45" spans="1:18" ht="18" customHeight="1">
      <c r="A45" s="19" t="s">
        <v>73</v>
      </c>
      <c r="B45" s="35">
        <f t="shared" si="10"/>
        <v>4.895262344697645</v>
      </c>
      <c r="C45" s="35">
        <f t="shared" si="10"/>
        <v>3.9313508119988407</v>
      </c>
      <c r="D45" s="35">
        <f t="shared" si="10"/>
        <v>4.656398856751338</v>
      </c>
      <c r="E45" s="35">
        <f t="shared" si="10"/>
        <v>5.897364568059013</v>
      </c>
      <c r="F45" s="35">
        <f t="shared" si="10"/>
        <v>7.569604722943343</v>
      </c>
      <c r="G45" s="35">
        <f t="shared" si="10"/>
        <v>9.703013273860888</v>
      </c>
      <c r="H45" s="35">
        <f t="shared" si="10"/>
        <v>7.862507875758623</v>
      </c>
      <c r="I45" s="35">
        <f t="shared" si="10"/>
        <v>7.700508346063334</v>
      </c>
      <c r="J45" s="35">
        <f t="shared" si="10"/>
        <v>7.882188147735652</v>
      </c>
      <c r="K45" s="35">
        <f t="shared" si="10"/>
        <v>9.298823841260143</v>
      </c>
      <c r="L45" s="35">
        <f t="shared" si="10"/>
        <v>9.201513663223796</v>
      </c>
      <c r="M45" s="35">
        <f t="shared" si="7"/>
        <v>10.571738746187865</v>
      </c>
      <c r="N45" s="35">
        <f t="shared" si="7"/>
        <v>10.868247736926804</v>
      </c>
      <c r="O45" s="35">
        <f t="shared" si="8"/>
        <v>9.823606497576025</v>
      </c>
      <c r="P45" s="35">
        <f t="shared" si="8"/>
        <v>9.993792899825763</v>
      </c>
      <c r="Q45" s="35">
        <f t="shared" si="9"/>
        <v>10.338334778350418</v>
      </c>
      <c r="R45" s="35">
        <f t="shared" si="9"/>
        <v>8.124308790734764</v>
      </c>
    </row>
    <row r="46" spans="1:18" ht="18" customHeight="1">
      <c r="A46" s="19" t="s">
        <v>186</v>
      </c>
      <c r="B46" s="35">
        <f t="shared" si="10"/>
        <v>0</v>
      </c>
      <c r="C46" s="35">
        <f t="shared" si="10"/>
        <v>0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6.819978696568945E-07</v>
      </c>
      <c r="R46" s="35">
        <f t="shared" si="9"/>
        <v>6.768432668971959E-07</v>
      </c>
    </row>
    <row r="47" spans="1:18" ht="18" customHeight="1">
      <c r="A47" s="19" t="s">
        <v>74</v>
      </c>
      <c r="B47" s="35">
        <f t="shared" si="10"/>
        <v>32.84660141121782</v>
      </c>
      <c r="C47" s="35">
        <f t="shared" si="10"/>
        <v>36.7955976426303</v>
      </c>
      <c r="D47" s="35">
        <f t="shared" si="10"/>
        <v>35.99508478740096</v>
      </c>
      <c r="E47" s="35">
        <f t="shared" si="10"/>
        <v>34.270054674842655</v>
      </c>
      <c r="F47" s="35">
        <f t="shared" si="10"/>
        <v>35.30208893063573</v>
      </c>
      <c r="G47" s="35">
        <f t="shared" si="10"/>
        <v>34.24028815608858</v>
      </c>
      <c r="H47" s="35">
        <f t="shared" si="10"/>
        <v>36.078575526329445</v>
      </c>
      <c r="I47" s="35">
        <f t="shared" si="10"/>
        <v>32.04088072432171</v>
      </c>
      <c r="J47" s="35">
        <f t="shared" si="10"/>
        <v>28.243329589339933</v>
      </c>
      <c r="K47" s="35">
        <f t="shared" si="10"/>
        <v>29.382326732307508</v>
      </c>
      <c r="L47" s="35">
        <f t="shared" si="10"/>
        <v>30.891210257868586</v>
      </c>
      <c r="M47" s="35">
        <f t="shared" si="7"/>
        <v>27.957111538773642</v>
      </c>
      <c r="N47" s="35">
        <f t="shared" si="7"/>
        <v>23.65044329067405</v>
      </c>
      <c r="O47" s="35">
        <f t="shared" si="8"/>
        <v>24.194991329780276</v>
      </c>
      <c r="P47" s="35">
        <f t="shared" si="8"/>
        <v>23.42175426485083</v>
      </c>
      <c r="Q47" s="35">
        <f t="shared" si="9"/>
        <v>18.026545866839207</v>
      </c>
      <c r="R47" s="35">
        <f t="shared" si="9"/>
        <v>19.132782110371856</v>
      </c>
    </row>
    <row r="48" spans="1:18" ht="18" customHeight="1">
      <c r="A48" s="19" t="s">
        <v>75</v>
      </c>
      <c r="B48" s="35">
        <f t="shared" si="10"/>
        <v>6.932598344308423</v>
      </c>
      <c r="C48" s="35">
        <f t="shared" si="10"/>
        <v>6.1615929059638095</v>
      </c>
      <c r="D48" s="35">
        <f t="shared" si="10"/>
        <v>6.356555483458444</v>
      </c>
      <c r="E48" s="35">
        <f t="shared" si="10"/>
        <v>5.84021627614366</v>
      </c>
      <c r="F48" s="35">
        <f t="shared" si="10"/>
        <v>7.559418113257559</v>
      </c>
      <c r="G48" s="35">
        <f t="shared" si="10"/>
        <v>8.517596498241186</v>
      </c>
      <c r="H48" s="35">
        <f t="shared" si="10"/>
        <v>9.207654086740853</v>
      </c>
      <c r="I48" s="35">
        <f t="shared" si="10"/>
        <v>8.038749100169113</v>
      </c>
      <c r="J48" s="35">
        <f t="shared" si="10"/>
        <v>7.083220185163433</v>
      </c>
      <c r="K48" s="35">
        <f t="shared" si="10"/>
        <v>9.245681123563191</v>
      </c>
      <c r="L48" s="35">
        <f t="shared" si="10"/>
        <v>9.00345112204964</v>
      </c>
      <c r="M48" s="35">
        <f t="shared" si="7"/>
        <v>6.21080396865605</v>
      </c>
      <c r="N48" s="35">
        <f t="shared" si="7"/>
        <v>5.150243855668498</v>
      </c>
      <c r="O48" s="35">
        <f t="shared" si="8"/>
        <v>4.6998332675986205</v>
      </c>
      <c r="P48" s="35">
        <f t="shared" si="8"/>
        <v>8.270723867760287</v>
      </c>
      <c r="Q48" s="35">
        <f t="shared" si="9"/>
        <v>5.8965447150812045</v>
      </c>
      <c r="R48" s="35">
        <f t="shared" si="9"/>
        <v>6.644630590180525</v>
      </c>
    </row>
    <row r="49" spans="1:18" ht="18" customHeight="1">
      <c r="A49" s="19" t="s">
        <v>76</v>
      </c>
      <c r="B49" s="35">
        <f t="shared" si="10"/>
        <v>25.808439972771787</v>
      </c>
      <c r="C49" s="35">
        <f t="shared" si="10"/>
        <v>30.614315317667174</v>
      </c>
      <c r="D49" s="35">
        <f t="shared" si="10"/>
        <v>29.45868251213716</v>
      </c>
      <c r="E49" s="35">
        <f t="shared" si="10"/>
        <v>28.031810817542468</v>
      </c>
      <c r="F49" s="35">
        <f t="shared" si="10"/>
        <v>26.52408429357136</v>
      </c>
      <c r="G49" s="35">
        <f t="shared" si="10"/>
        <v>25.38033703244491</v>
      </c>
      <c r="H49" s="35">
        <f t="shared" si="10"/>
        <v>26.440166634507744</v>
      </c>
      <c r="I49" s="35">
        <f t="shared" si="10"/>
        <v>23.362293091729107</v>
      </c>
      <c r="J49" s="35">
        <f t="shared" si="10"/>
        <v>20.440105822417078</v>
      </c>
      <c r="K49" s="35">
        <f t="shared" si="10"/>
        <v>19.088913318691514</v>
      </c>
      <c r="L49" s="35">
        <f t="shared" si="10"/>
        <v>21.1274225754486</v>
      </c>
      <c r="M49" s="35">
        <f t="shared" si="7"/>
        <v>21.068580720231562</v>
      </c>
      <c r="N49" s="35">
        <f t="shared" si="7"/>
        <v>17.814217334946424</v>
      </c>
      <c r="O49" s="35">
        <f t="shared" si="8"/>
        <v>18.679309203355313</v>
      </c>
      <c r="P49" s="35">
        <f t="shared" si="8"/>
        <v>14.506390698100926</v>
      </c>
      <c r="Q49" s="35">
        <f t="shared" si="9"/>
        <v>11.730576141433918</v>
      </c>
      <c r="R49" s="35">
        <f t="shared" si="9"/>
        <v>12.092090590977035</v>
      </c>
    </row>
    <row r="50" spans="1:18" ht="18" customHeight="1">
      <c r="A50" s="19" t="s">
        <v>77</v>
      </c>
      <c r="B50" s="35">
        <f t="shared" si="10"/>
        <v>0.12201653857708257</v>
      </c>
      <c r="C50" s="35">
        <f t="shared" si="10"/>
        <v>0.06774319370069269</v>
      </c>
      <c r="D50" s="35">
        <f t="shared" si="10"/>
        <v>0.08683221394184536</v>
      </c>
      <c r="E50" s="35">
        <f t="shared" si="10"/>
        <v>0</v>
      </c>
      <c r="F50" s="35">
        <f t="shared" si="10"/>
        <v>0.04929390162911125</v>
      </c>
      <c r="G50" s="35">
        <f t="shared" si="10"/>
        <v>0.08330300061450964</v>
      </c>
      <c r="H50" s="35">
        <f t="shared" si="10"/>
        <v>0.04469046209034991</v>
      </c>
      <c r="I50" s="35">
        <f t="shared" si="10"/>
        <v>0.023271690527998594</v>
      </c>
      <c r="J50" s="35">
        <f t="shared" si="10"/>
        <v>0</v>
      </c>
      <c r="K50" s="35">
        <f t="shared" si="10"/>
        <v>0.11142316262239128</v>
      </c>
      <c r="L50" s="35">
        <f t="shared" si="10"/>
        <v>0.021703719384215184</v>
      </c>
      <c r="M50" s="35">
        <f t="shared" si="7"/>
        <v>0</v>
      </c>
      <c r="N50" s="35">
        <f t="shared" si="7"/>
        <v>0</v>
      </c>
      <c r="O50" s="35">
        <f t="shared" si="8"/>
        <v>0.011575174898752079</v>
      </c>
      <c r="P50" s="35">
        <f t="shared" si="8"/>
        <v>0</v>
      </c>
      <c r="Q50" s="35">
        <f t="shared" si="9"/>
        <v>0.00757631433401844</v>
      </c>
      <c r="R50" s="35">
        <f t="shared" si="9"/>
        <v>0.0037199305948669883</v>
      </c>
    </row>
    <row r="51" spans="1:18" ht="18" customHeight="1">
      <c r="A51" s="19" t="s">
        <v>78</v>
      </c>
      <c r="B51" s="35">
        <f t="shared" si="10"/>
        <v>0.06994887654355778</v>
      </c>
      <c r="C51" s="35">
        <f t="shared" si="10"/>
        <v>0.04820746106733548</v>
      </c>
      <c r="D51" s="35">
        <f t="shared" si="10"/>
        <v>0.056334570971159986</v>
      </c>
      <c r="E51" s="35">
        <f t="shared" si="10"/>
        <v>0.00895369800283097</v>
      </c>
      <c r="F51" s="35">
        <f t="shared" si="10"/>
        <v>0.008860110785430371</v>
      </c>
      <c r="G51" s="35">
        <f t="shared" si="10"/>
        <v>0.0022383137674478917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6.819978696568945E-07</v>
      </c>
      <c r="R51" s="35">
        <f t="shared" si="9"/>
        <v>6.768432668971959E-07</v>
      </c>
    </row>
    <row r="52" spans="1:18" ht="18" customHeight="1">
      <c r="A52" s="19" t="s">
        <v>60</v>
      </c>
      <c r="B52" s="35">
        <f aca="true" t="shared" si="11" ref="B52:L52">SUM(B33:B51)-B34-B37-B38-B42-B48-B49</f>
        <v>100</v>
      </c>
      <c r="C52" s="26">
        <f t="shared" si="11"/>
        <v>100</v>
      </c>
      <c r="D52" s="26">
        <f t="shared" si="11"/>
        <v>100</v>
      </c>
      <c r="E52" s="26">
        <f t="shared" si="11"/>
        <v>100.00000000000003</v>
      </c>
      <c r="F52" s="26">
        <f t="shared" si="11"/>
        <v>99.99999999999997</v>
      </c>
      <c r="G52" s="26">
        <f t="shared" si="11"/>
        <v>99.99999999999999</v>
      </c>
      <c r="H52" s="26">
        <f t="shared" si="11"/>
        <v>100.00000000000001</v>
      </c>
      <c r="I52" s="26">
        <f t="shared" si="11"/>
        <v>99.99999999999997</v>
      </c>
      <c r="J52" s="27">
        <f t="shared" si="11"/>
        <v>100</v>
      </c>
      <c r="K52" s="36">
        <f t="shared" si="11"/>
        <v>100.00000000000001</v>
      </c>
      <c r="L52" s="37">
        <f t="shared" si="11"/>
        <v>100.00000000000006</v>
      </c>
      <c r="M52" s="37">
        <f>SUM(M33:M51)-M34-M37-M38-M42-M48-M49</f>
        <v>99.99999999999996</v>
      </c>
      <c r="N52" s="37">
        <f>SUM(N33:N51)-N34-N37-N38-N42-N48-N49</f>
        <v>99.99999999999999</v>
      </c>
      <c r="O52" s="37">
        <f>SUM(O33:O51)-O34-O37-O38-O42-O48-O49</f>
        <v>99.99999999999999</v>
      </c>
      <c r="P52" s="37">
        <f>SUM(P33:P51)-P34-P37-P38-P42-P48-P49</f>
        <v>100</v>
      </c>
      <c r="Q52" s="37">
        <f>SUM(Q33:Q51)-Q34-Q37-Q38-Q42-Q48-Q49</f>
        <v>100</v>
      </c>
      <c r="R52" s="37">
        <f>SUM(R33:R51)-R34-R37-R38-R42-R48-R49</f>
        <v>99.99999999999996</v>
      </c>
    </row>
    <row r="53" spans="1:18" ht="18" customHeight="1">
      <c r="A53" s="19" t="s">
        <v>79</v>
      </c>
      <c r="B53" s="35">
        <f aca="true" t="shared" si="12" ref="B53:G53">SUM(B33:B36)-B34</f>
        <v>37.01633621908226</v>
      </c>
      <c r="C53" s="26">
        <f t="shared" si="12"/>
        <v>34.45561294487439</v>
      </c>
      <c r="D53" s="26">
        <f t="shared" si="12"/>
        <v>34.42292347529198</v>
      </c>
      <c r="E53" s="26">
        <f t="shared" si="12"/>
        <v>35.15531174014218</v>
      </c>
      <c r="F53" s="26">
        <f t="shared" si="12"/>
        <v>34.367509203403436</v>
      </c>
      <c r="G53" s="26">
        <f t="shared" si="12"/>
        <v>35.123365697197954</v>
      </c>
      <c r="H53" s="26">
        <f aca="true" t="shared" si="13" ref="H53:M53">SUM(H33:H36)-H34</f>
        <v>34.71251693790232</v>
      </c>
      <c r="I53" s="26">
        <f t="shared" si="13"/>
        <v>36.85928788696961</v>
      </c>
      <c r="J53" s="27">
        <f t="shared" si="13"/>
        <v>40.51163452685377</v>
      </c>
      <c r="K53" s="36">
        <f t="shared" si="13"/>
        <v>38.74835729252897</v>
      </c>
      <c r="L53" s="37">
        <f t="shared" si="13"/>
        <v>36.064122367253454</v>
      </c>
      <c r="M53" s="37">
        <f t="shared" si="13"/>
        <v>38.89980303563218</v>
      </c>
      <c r="N53" s="37">
        <f>SUM(N33:N36)-N34</f>
        <v>40.71450951636906</v>
      </c>
      <c r="O53" s="37">
        <f>SUM(O33:O36)-O34</f>
        <v>40.60097663917998</v>
      </c>
      <c r="P53" s="37">
        <f>SUM(P33:P36)-P34</f>
        <v>41.11713871276813</v>
      </c>
      <c r="Q53" s="37">
        <f>SUM(Q33:Q36)-Q34</f>
        <v>45.085416959584755</v>
      </c>
      <c r="R53" s="37">
        <f>SUM(R33:R36)-R34</f>
        <v>46.26303258326193</v>
      </c>
    </row>
    <row r="54" spans="1:18" ht="18" customHeight="1">
      <c r="A54" s="19" t="s">
        <v>80</v>
      </c>
      <c r="B54" s="35">
        <f aca="true" t="shared" si="14" ref="B54:L54">+B47+B50+B51</f>
        <v>33.03856682633846</v>
      </c>
      <c r="C54" s="26">
        <f t="shared" si="14"/>
        <v>36.911548297398326</v>
      </c>
      <c r="D54" s="26">
        <f t="shared" si="14"/>
        <v>36.13825157231397</v>
      </c>
      <c r="E54" s="26">
        <f t="shared" si="14"/>
        <v>34.27900837284549</v>
      </c>
      <c r="F54" s="26">
        <f t="shared" si="14"/>
        <v>35.360242943050274</v>
      </c>
      <c r="G54" s="26">
        <f t="shared" si="14"/>
        <v>34.32582947047054</v>
      </c>
      <c r="H54" s="26">
        <f t="shared" si="14"/>
        <v>36.123265988419796</v>
      </c>
      <c r="I54" s="26">
        <f t="shared" si="14"/>
        <v>32.06415241484971</v>
      </c>
      <c r="J54" s="27">
        <f t="shared" si="14"/>
        <v>28.243329589339933</v>
      </c>
      <c r="K54" s="36">
        <f t="shared" si="14"/>
        <v>29.4937498949299</v>
      </c>
      <c r="L54" s="37">
        <f t="shared" si="14"/>
        <v>30.912913977252803</v>
      </c>
      <c r="M54" s="37">
        <f>+M47+M50+M51</f>
        <v>27.957111538773642</v>
      </c>
      <c r="N54" s="37">
        <f>+N47+N50+N51</f>
        <v>23.65044329067405</v>
      </c>
      <c r="O54" s="37">
        <f>+O47+O50+O51</f>
        <v>24.206566504679028</v>
      </c>
      <c r="P54" s="37">
        <f>+P47+P50+P51</f>
        <v>23.42175426485083</v>
      </c>
      <c r="Q54" s="37">
        <f>+Q47+Q50+Q51</f>
        <v>18.034122863171092</v>
      </c>
      <c r="R54" s="37">
        <f>+R47+R50+R51</f>
        <v>19.13650271780999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2"/>
  <sheetViews>
    <sheetView view="pageBreakPreview" zoomScaleSheetLayoutView="10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4" sqref="R3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7" ht="15" customHeight="1">
      <c r="A1" s="38" t="s">
        <v>102</v>
      </c>
      <c r="L1" s="39" t="str">
        <f>'財政指標'!$M$1</f>
        <v>宇都宮市</v>
      </c>
      <c r="Q1" s="39" t="str">
        <f>'財政指標'!$M$1</f>
        <v>宇都宮市</v>
      </c>
    </row>
    <row r="2" spans="13:18" ht="15" customHeight="1">
      <c r="M2" s="22" t="s">
        <v>171</v>
      </c>
      <c r="R2" s="22" t="s">
        <v>171</v>
      </c>
    </row>
    <row r="3" spans="1:18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8" t="s">
        <v>84</v>
      </c>
      <c r="M3" s="68" t="s">
        <v>176</v>
      </c>
      <c r="N3" s="68" t="s">
        <v>184</v>
      </c>
      <c r="O3" s="15" t="s">
        <v>192</v>
      </c>
      <c r="P3" s="15" t="s">
        <v>195</v>
      </c>
      <c r="Q3" s="15" t="s">
        <v>196</v>
      </c>
      <c r="R3" s="15" t="s">
        <v>202</v>
      </c>
    </row>
    <row r="4" spans="1:18" ht="18" customHeight="1">
      <c r="A4" s="24" t="s">
        <v>94</v>
      </c>
      <c r="B4" s="19">
        <v>737258</v>
      </c>
      <c r="C4" s="21">
        <v>803587</v>
      </c>
      <c r="D4" s="21">
        <v>886085</v>
      </c>
      <c r="E4" s="21">
        <v>921675</v>
      </c>
      <c r="F4" s="21">
        <v>942733</v>
      </c>
      <c r="G4" s="21">
        <v>984863</v>
      </c>
      <c r="H4" s="21">
        <v>989542</v>
      </c>
      <c r="I4" s="21">
        <v>1005986</v>
      </c>
      <c r="J4" s="23">
        <v>955839</v>
      </c>
      <c r="K4" s="16">
        <v>911174</v>
      </c>
      <c r="L4" s="69">
        <v>876187</v>
      </c>
      <c r="M4" s="69">
        <v>849542</v>
      </c>
      <c r="N4" s="69">
        <v>835878</v>
      </c>
      <c r="O4" s="69">
        <v>807606</v>
      </c>
      <c r="P4" s="69">
        <v>831031</v>
      </c>
      <c r="Q4" s="69">
        <v>855267</v>
      </c>
      <c r="R4" s="69">
        <v>854462</v>
      </c>
    </row>
    <row r="5" spans="1:18" ht="18" customHeight="1">
      <c r="A5" s="24" t="s">
        <v>93</v>
      </c>
      <c r="B5" s="19">
        <v>14304184</v>
      </c>
      <c r="C5" s="21">
        <v>15966578</v>
      </c>
      <c r="D5" s="21">
        <v>14879477</v>
      </c>
      <c r="E5" s="21">
        <v>16552739</v>
      </c>
      <c r="F5" s="21">
        <v>14268754</v>
      </c>
      <c r="G5" s="21">
        <v>14930076</v>
      </c>
      <c r="H5" s="21">
        <v>15331707</v>
      </c>
      <c r="I5" s="21">
        <v>15579819</v>
      </c>
      <c r="J5" s="23">
        <v>14204992</v>
      </c>
      <c r="K5" s="16">
        <v>12547639</v>
      </c>
      <c r="L5" s="69">
        <v>16344174</v>
      </c>
      <c r="M5" s="69">
        <v>13612716</v>
      </c>
      <c r="N5" s="69">
        <v>14312636</v>
      </c>
      <c r="O5" s="69">
        <v>16704547</v>
      </c>
      <c r="P5" s="69">
        <v>17222344</v>
      </c>
      <c r="Q5" s="69">
        <v>14730531</v>
      </c>
      <c r="R5" s="69">
        <v>15848014</v>
      </c>
    </row>
    <row r="6" spans="1:18" ht="18" customHeight="1">
      <c r="A6" s="24" t="s">
        <v>95</v>
      </c>
      <c r="B6" s="19">
        <v>13758300</v>
      </c>
      <c r="C6" s="21">
        <v>15244665</v>
      </c>
      <c r="D6" s="21">
        <v>14965563</v>
      </c>
      <c r="E6" s="21">
        <v>16548727</v>
      </c>
      <c r="F6" s="21">
        <v>17576086</v>
      </c>
      <c r="G6" s="21">
        <v>19322293</v>
      </c>
      <c r="H6" s="21">
        <v>19097753</v>
      </c>
      <c r="I6" s="21">
        <v>21404295</v>
      </c>
      <c r="J6" s="23">
        <v>24193950</v>
      </c>
      <c r="K6" s="25">
        <v>26990661</v>
      </c>
      <c r="L6" s="69">
        <v>31991060</v>
      </c>
      <c r="M6" s="69">
        <v>27795530</v>
      </c>
      <c r="N6" s="69">
        <v>30431783</v>
      </c>
      <c r="O6" s="69">
        <v>31887411</v>
      </c>
      <c r="P6" s="69">
        <v>33742111</v>
      </c>
      <c r="Q6" s="69">
        <v>35488292</v>
      </c>
      <c r="R6" s="69">
        <v>38763722</v>
      </c>
    </row>
    <row r="7" spans="1:18" ht="18" customHeight="1">
      <c r="A7" s="24" t="s">
        <v>104</v>
      </c>
      <c r="B7" s="19">
        <v>6845985</v>
      </c>
      <c r="C7" s="21">
        <v>10461988</v>
      </c>
      <c r="D7" s="21">
        <v>8499155</v>
      </c>
      <c r="E7" s="21">
        <v>8774586</v>
      </c>
      <c r="F7" s="21">
        <v>10711675</v>
      </c>
      <c r="G7" s="21">
        <v>10506488</v>
      </c>
      <c r="H7" s="21">
        <v>11085137</v>
      </c>
      <c r="I7" s="21">
        <v>13708868</v>
      </c>
      <c r="J7" s="23">
        <v>18959549</v>
      </c>
      <c r="K7" s="16">
        <v>20011858</v>
      </c>
      <c r="L7" s="69">
        <v>23302452</v>
      </c>
      <c r="M7" s="69">
        <v>18345363</v>
      </c>
      <c r="N7" s="69">
        <v>13746542</v>
      </c>
      <c r="O7" s="69">
        <v>16491734</v>
      </c>
      <c r="P7" s="69">
        <v>19298255</v>
      </c>
      <c r="Q7" s="69">
        <v>15130964</v>
      </c>
      <c r="R7" s="69">
        <v>12511530</v>
      </c>
    </row>
    <row r="8" spans="1:18" ht="18" customHeight="1">
      <c r="A8" s="24" t="s">
        <v>105</v>
      </c>
      <c r="B8" s="19">
        <v>462515</v>
      </c>
      <c r="C8" s="21">
        <v>449549</v>
      </c>
      <c r="D8" s="21">
        <v>515992</v>
      </c>
      <c r="E8" s="21">
        <v>477056</v>
      </c>
      <c r="F8" s="21">
        <v>412956</v>
      </c>
      <c r="G8" s="21">
        <v>377780</v>
      </c>
      <c r="H8" s="21">
        <v>374613</v>
      </c>
      <c r="I8" s="21">
        <v>371505</v>
      </c>
      <c r="J8" s="23">
        <v>347850</v>
      </c>
      <c r="K8" s="16">
        <v>321762</v>
      </c>
      <c r="L8" s="69">
        <v>318001</v>
      </c>
      <c r="M8" s="69">
        <v>308983</v>
      </c>
      <c r="N8" s="69">
        <v>316825</v>
      </c>
      <c r="O8" s="69">
        <v>309996</v>
      </c>
      <c r="P8" s="69">
        <v>506320</v>
      </c>
      <c r="Q8" s="69">
        <v>524247</v>
      </c>
      <c r="R8" s="69">
        <v>253805</v>
      </c>
    </row>
    <row r="9" spans="1:18" ht="18" customHeight="1">
      <c r="A9" s="24" t="s">
        <v>106</v>
      </c>
      <c r="B9" s="19">
        <v>2764692</v>
      </c>
      <c r="C9" s="21">
        <v>3276871</v>
      </c>
      <c r="D9" s="21">
        <v>2813678</v>
      </c>
      <c r="E9" s="21">
        <v>3005106</v>
      </c>
      <c r="F9" s="21">
        <v>3184818</v>
      </c>
      <c r="G9" s="21">
        <v>8647332</v>
      </c>
      <c r="H9" s="21">
        <v>10944535</v>
      </c>
      <c r="I9" s="21">
        <v>3896928</v>
      </c>
      <c r="J9" s="23">
        <v>2571662</v>
      </c>
      <c r="K9" s="16">
        <v>2833831</v>
      </c>
      <c r="L9" s="69">
        <v>2361333</v>
      </c>
      <c r="M9" s="69">
        <v>2588062</v>
      </c>
      <c r="N9" s="69">
        <v>3038539</v>
      </c>
      <c r="O9" s="69">
        <v>2578734</v>
      </c>
      <c r="P9" s="69">
        <v>3091311</v>
      </c>
      <c r="Q9" s="69">
        <v>2514126</v>
      </c>
      <c r="R9" s="69">
        <v>2435567</v>
      </c>
    </row>
    <row r="10" spans="1:18" ht="18" customHeight="1">
      <c r="A10" s="24" t="s">
        <v>107</v>
      </c>
      <c r="B10" s="19">
        <v>4673061</v>
      </c>
      <c r="C10" s="21">
        <v>4326649</v>
      </c>
      <c r="D10" s="21">
        <v>5142220</v>
      </c>
      <c r="E10" s="21">
        <v>6761928</v>
      </c>
      <c r="F10" s="21">
        <v>9083278</v>
      </c>
      <c r="G10" s="21">
        <v>12116468</v>
      </c>
      <c r="H10" s="21">
        <v>10065290</v>
      </c>
      <c r="I10" s="21">
        <v>9161561</v>
      </c>
      <c r="J10" s="23">
        <v>8791603</v>
      </c>
      <c r="K10" s="16">
        <v>11336742</v>
      </c>
      <c r="L10" s="69">
        <v>14235900</v>
      </c>
      <c r="M10" s="69">
        <v>11929898</v>
      </c>
      <c r="N10" s="69">
        <v>12009934</v>
      </c>
      <c r="O10" s="69">
        <v>11737083</v>
      </c>
      <c r="P10" s="69">
        <v>12033199</v>
      </c>
      <c r="Q10" s="69">
        <v>12073222</v>
      </c>
      <c r="R10" s="69">
        <v>9101426</v>
      </c>
    </row>
    <row r="11" spans="1:18" ht="18" customHeight="1">
      <c r="A11" s="24" t="s">
        <v>108</v>
      </c>
      <c r="B11" s="19">
        <v>32109381</v>
      </c>
      <c r="C11" s="21">
        <v>35071762</v>
      </c>
      <c r="D11" s="21">
        <v>37575657</v>
      </c>
      <c r="E11" s="21">
        <v>40253219</v>
      </c>
      <c r="F11" s="21">
        <v>39091289</v>
      </c>
      <c r="G11" s="21">
        <v>35648788</v>
      </c>
      <c r="H11" s="21">
        <v>39589650</v>
      </c>
      <c r="I11" s="21">
        <v>42116973</v>
      </c>
      <c r="J11" s="23">
        <v>36863937</v>
      </c>
      <c r="K11" s="25">
        <v>39436409</v>
      </c>
      <c r="L11" s="69">
        <v>40157339</v>
      </c>
      <c r="M11" s="69">
        <v>40369779</v>
      </c>
      <c r="N11" s="69">
        <v>38658652</v>
      </c>
      <c r="O11" s="69">
        <v>37231494</v>
      </c>
      <c r="P11" s="69">
        <v>35982525</v>
      </c>
      <c r="Q11" s="69">
        <v>30024401</v>
      </c>
      <c r="R11" s="69">
        <v>30989347</v>
      </c>
    </row>
    <row r="12" spans="1:18" ht="18" customHeight="1">
      <c r="A12" s="24" t="s">
        <v>109</v>
      </c>
      <c r="B12" s="19">
        <v>3564198</v>
      </c>
      <c r="C12" s="21">
        <v>4529338</v>
      </c>
      <c r="D12" s="21">
        <v>3994741</v>
      </c>
      <c r="E12" s="21">
        <v>4240443</v>
      </c>
      <c r="F12" s="21">
        <v>4528853</v>
      </c>
      <c r="G12" s="21">
        <v>4412434</v>
      </c>
      <c r="H12" s="21">
        <v>4625314</v>
      </c>
      <c r="I12" s="21">
        <v>5057722</v>
      </c>
      <c r="J12" s="23">
        <v>4721993</v>
      </c>
      <c r="K12" s="25">
        <v>4662928</v>
      </c>
      <c r="L12" s="69">
        <v>4826204</v>
      </c>
      <c r="M12" s="69">
        <v>5105771</v>
      </c>
      <c r="N12" s="69">
        <v>5563181</v>
      </c>
      <c r="O12" s="69">
        <v>4495641</v>
      </c>
      <c r="P12" s="69">
        <v>5348427</v>
      </c>
      <c r="Q12" s="69">
        <v>4581597</v>
      </c>
      <c r="R12" s="69">
        <v>4618712</v>
      </c>
    </row>
    <row r="13" spans="1:18" ht="18" customHeight="1">
      <c r="A13" s="24" t="s">
        <v>110</v>
      </c>
      <c r="B13" s="19">
        <v>13733387</v>
      </c>
      <c r="C13" s="21">
        <v>15052484</v>
      </c>
      <c r="D13" s="21">
        <v>23967827</v>
      </c>
      <c r="E13" s="21">
        <v>19509095</v>
      </c>
      <c r="F13" s="21">
        <v>20932644</v>
      </c>
      <c r="G13" s="21">
        <v>20857411</v>
      </c>
      <c r="H13" s="21">
        <v>23319737</v>
      </c>
      <c r="I13" s="21">
        <v>19668369</v>
      </c>
      <c r="J13" s="23">
        <v>15103865</v>
      </c>
      <c r="K13" s="25">
        <v>16701981</v>
      </c>
      <c r="L13" s="69">
        <v>19020672</v>
      </c>
      <c r="M13" s="69">
        <v>16291216</v>
      </c>
      <c r="N13" s="69">
        <v>16933909</v>
      </c>
      <c r="O13" s="69">
        <v>16557741</v>
      </c>
      <c r="P13" s="69">
        <v>14667377</v>
      </c>
      <c r="Q13" s="69">
        <v>15226871</v>
      </c>
      <c r="R13" s="69">
        <v>16256505</v>
      </c>
    </row>
    <row r="14" spans="1:18" ht="18" customHeight="1">
      <c r="A14" s="24" t="s">
        <v>111</v>
      </c>
      <c r="B14" s="19">
        <v>123489</v>
      </c>
      <c r="C14" s="21">
        <v>77138</v>
      </c>
      <c r="D14" s="21">
        <v>106083</v>
      </c>
      <c r="E14" s="21">
        <v>0</v>
      </c>
      <c r="F14" s="21">
        <v>65589</v>
      </c>
      <c r="G14" s="21">
        <v>114814</v>
      </c>
      <c r="H14" s="21">
        <v>65639</v>
      </c>
      <c r="I14" s="21">
        <v>33256</v>
      </c>
      <c r="J14" s="23">
        <v>0</v>
      </c>
      <c r="K14" s="25">
        <v>166493</v>
      </c>
      <c r="L14" s="69">
        <v>36225</v>
      </c>
      <c r="M14" s="69">
        <v>0</v>
      </c>
      <c r="N14" s="69">
        <v>0</v>
      </c>
      <c r="O14" s="69">
        <v>17682</v>
      </c>
      <c r="P14" s="69">
        <v>0</v>
      </c>
      <c r="Q14" s="69">
        <v>11109</v>
      </c>
      <c r="R14" s="69">
        <v>5496</v>
      </c>
    </row>
    <row r="15" spans="1:18" ht="18" customHeight="1">
      <c r="A15" s="24" t="s">
        <v>112</v>
      </c>
      <c r="B15" s="19">
        <v>7867674</v>
      </c>
      <c r="C15" s="21">
        <v>7756729</v>
      </c>
      <c r="D15" s="21">
        <v>8254717</v>
      </c>
      <c r="E15" s="21">
        <v>8684123</v>
      </c>
      <c r="F15" s="21">
        <v>8874840</v>
      </c>
      <c r="G15" s="21">
        <v>9324521</v>
      </c>
      <c r="H15" s="21">
        <v>10598630</v>
      </c>
      <c r="I15" s="21">
        <v>10740319</v>
      </c>
      <c r="J15" s="23">
        <v>12723237</v>
      </c>
      <c r="K15" s="16">
        <v>13217656</v>
      </c>
      <c r="L15" s="69">
        <v>13123138</v>
      </c>
      <c r="M15" s="69">
        <v>13562807</v>
      </c>
      <c r="N15" s="69">
        <v>13671773</v>
      </c>
      <c r="O15" s="69">
        <v>13937859</v>
      </c>
      <c r="P15" s="69">
        <v>14900730</v>
      </c>
      <c r="Q15" s="69">
        <v>15466992</v>
      </c>
      <c r="R15" s="69">
        <v>16105579</v>
      </c>
    </row>
    <row r="16" spans="1:18" ht="18" customHeight="1">
      <c r="A16" s="24" t="s">
        <v>82</v>
      </c>
      <c r="B16" s="19">
        <v>262648</v>
      </c>
      <c r="C16" s="21">
        <v>850928</v>
      </c>
      <c r="D16" s="21">
        <v>568902</v>
      </c>
      <c r="E16" s="21">
        <v>1704683</v>
      </c>
      <c r="F16" s="21">
        <v>2383512</v>
      </c>
      <c r="G16" s="21">
        <v>583700</v>
      </c>
      <c r="H16" s="21">
        <v>787193</v>
      </c>
      <c r="I16" s="21">
        <v>157640</v>
      </c>
      <c r="J16" s="23">
        <v>113051</v>
      </c>
      <c r="K16" s="16">
        <v>284914</v>
      </c>
      <c r="L16" s="69">
        <v>314191</v>
      </c>
      <c r="M16" s="69">
        <v>694123</v>
      </c>
      <c r="N16" s="69">
        <v>105535</v>
      </c>
      <c r="O16" s="69">
        <v>423</v>
      </c>
      <c r="P16" s="69">
        <v>423</v>
      </c>
      <c r="Q16" s="69">
        <v>403</v>
      </c>
      <c r="R16" s="69">
        <v>525</v>
      </c>
    </row>
    <row r="17" spans="1:18" ht="18" customHeight="1">
      <c r="A17" s="24" t="s">
        <v>114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1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1</v>
      </c>
      <c r="R17" s="69">
        <v>1</v>
      </c>
    </row>
    <row r="18" spans="1:18" ht="18" customHeight="1">
      <c r="A18" s="24" t="s">
        <v>113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1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1</v>
      </c>
      <c r="R18" s="69">
        <v>1</v>
      </c>
    </row>
    <row r="19" spans="1:18" ht="18" customHeight="1">
      <c r="A19" s="24" t="s">
        <v>115</v>
      </c>
      <c r="B19" s="19">
        <f aca="true" t="shared" si="0" ref="B19:G19">SUM(B4:B18)</f>
        <v>101206772</v>
      </c>
      <c r="C19" s="21">
        <f t="shared" si="0"/>
        <v>113868266</v>
      </c>
      <c r="D19" s="21">
        <f t="shared" si="0"/>
        <v>122170097</v>
      </c>
      <c r="E19" s="21">
        <f t="shared" si="0"/>
        <v>127433380</v>
      </c>
      <c r="F19" s="21">
        <f t="shared" si="0"/>
        <v>132057027</v>
      </c>
      <c r="G19" s="21">
        <f t="shared" si="0"/>
        <v>137826968</v>
      </c>
      <c r="H19" s="21">
        <f aca="true" t="shared" si="1" ref="H19:R19">SUM(H4:H18)</f>
        <v>146874740</v>
      </c>
      <c r="I19" s="21">
        <f t="shared" si="1"/>
        <v>142903241</v>
      </c>
      <c r="J19" s="21">
        <f t="shared" si="1"/>
        <v>139551528</v>
      </c>
      <c r="K19" s="21">
        <f t="shared" si="1"/>
        <v>149424048</v>
      </c>
      <c r="L19" s="70">
        <f t="shared" si="1"/>
        <v>166906876</v>
      </c>
      <c r="M19" s="70">
        <f t="shared" si="1"/>
        <v>151453790</v>
      </c>
      <c r="N19" s="70">
        <f t="shared" si="1"/>
        <v>149625187</v>
      </c>
      <c r="O19" s="70">
        <f t="shared" si="1"/>
        <v>152757951</v>
      </c>
      <c r="P19" s="70">
        <f t="shared" si="1"/>
        <v>157624053</v>
      </c>
      <c r="Q19" s="70">
        <f t="shared" si="1"/>
        <v>146628024</v>
      </c>
      <c r="R19" s="70">
        <f t="shared" si="1"/>
        <v>147744692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spans="1:18" ht="18" customHeight="1">
      <c r="A31" s="38" t="s">
        <v>103</v>
      </c>
      <c r="L31" s="39"/>
      <c r="M31" s="39" t="str">
        <f>'財政指標'!$M$1</f>
        <v>宇都宮市</v>
      </c>
      <c r="N31" s="39"/>
      <c r="O31" s="39"/>
      <c r="P31" s="39"/>
      <c r="Q31" s="39"/>
      <c r="R31" s="39" t="str">
        <f>'財政指標'!$M$1</f>
        <v>宇都宮市</v>
      </c>
    </row>
    <row r="32" ht="18" customHeight="1"/>
    <row r="33" spans="1:18" ht="18" customHeight="1">
      <c r="A33" s="21"/>
      <c r="B33" s="21" t="s">
        <v>10</v>
      </c>
      <c r="C33" s="21" t="s">
        <v>86</v>
      </c>
      <c r="D33" s="21" t="s">
        <v>87</v>
      </c>
      <c r="E33" s="21" t="s">
        <v>88</v>
      </c>
      <c r="F33" s="21" t="s">
        <v>89</v>
      </c>
      <c r="G33" s="21" t="s">
        <v>90</v>
      </c>
      <c r="H33" s="21" t="s">
        <v>91</v>
      </c>
      <c r="I33" s="21" t="s">
        <v>92</v>
      </c>
      <c r="J33" s="17" t="s">
        <v>167</v>
      </c>
      <c r="K33" s="17" t="s">
        <v>168</v>
      </c>
      <c r="L33" s="15" t="s">
        <v>84</v>
      </c>
      <c r="M33" s="68" t="s">
        <v>176</v>
      </c>
      <c r="N33" s="68" t="s">
        <v>184</v>
      </c>
      <c r="O33" s="15" t="s">
        <v>192</v>
      </c>
      <c r="P33" s="15" t="s">
        <v>195</v>
      </c>
      <c r="Q33" s="15" t="s">
        <v>211</v>
      </c>
      <c r="R33" s="15" t="s">
        <v>212</v>
      </c>
    </row>
    <row r="34" spans="1:18" s="41" customFormat="1" ht="18" customHeight="1">
      <c r="A34" s="24" t="s">
        <v>94</v>
      </c>
      <c r="B34" s="40">
        <f>B4/B$19*100</f>
        <v>0.7284670634490743</v>
      </c>
      <c r="C34" s="40">
        <f aca="true" t="shared" si="2" ref="C34:L34">C4/C$19*100</f>
        <v>0.7057163757986795</v>
      </c>
      <c r="D34" s="40">
        <f t="shared" si="2"/>
        <v>0.7252879565119769</v>
      </c>
      <c r="E34" s="40">
        <f t="shared" si="2"/>
        <v>0.7232602635196524</v>
      </c>
      <c r="F34" s="40">
        <f t="shared" si="2"/>
        <v>0.7138832528768045</v>
      </c>
      <c r="G34" s="40">
        <f t="shared" si="2"/>
        <v>0.7145648012803997</v>
      </c>
      <c r="H34" s="40">
        <f t="shared" si="2"/>
        <v>0.6737319160530939</v>
      </c>
      <c r="I34" s="40">
        <f t="shared" si="2"/>
        <v>0.7039630402784216</v>
      </c>
      <c r="J34" s="40">
        <f t="shared" si="2"/>
        <v>0.6849362480645859</v>
      </c>
      <c r="K34" s="40">
        <f t="shared" si="2"/>
        <v>0.6097907346212439</v>
      </c>
      <c r="L34" s="40">
        <f t="shared" si="2"/>
        <v>0.524955604585158</v>
      </c>
      <c r="M34" s="40">
        <f aca="true" t="shared" si="3" ref="M34:N48">M4/M$19*100</f>
        <v>0.5609248867261757</v>
      </c>
      <c r="N34" s="40">
        <f t="shared" si="3"/>
        <v>0.5586479233606572</v>
      </c>
      <c r="O34" s="40">
        <f aca="true" t="shared" si="4" ref="O34:P48">O4/O$19*100</f>
        <v>0.5286834464020795</v>
      </c>
      <c r="P34" s="40">
        <f t="shared" si="4"/>
        <v>0.5272234688699446</v>
      </c>
      <c r="Q34" s="40">
        <f aca="true" t="shared" si="5" ref="Q34:R48">Q4/Q$19*100</f>
        <v>0.5832902719878432</v>
      </c>
      <c r="R34" s="40">
        <f t="shared" si="5"/>
        <v>0.5783368515195118</v>
      </c>
    </row>
    <row r="35" spans="1:18" s="41" customFormat="1" ht="18" customHeight="1">
      <c r="A35" s="24" t="s">
        <v>93</v>
      </c>
      <c r="B35" s="40">
        <f aca="true" t="shared" si="6" ref="B35:L48">B5/B$19*100</f>
        <v>14.133623390339928</v>
      </c>
      <c r="C35" s="40">
        <f t="shared" si="6"/>
        <v>14.021973426731554</v>
      </c>
      <c r="D35" s="40">
        <f t="shared" si="6"/>
        <v>12.179311767264947</v>
      </c>
      <c r="E35" s="40">
        <f t="shared" si="6"/>
        <v>12.989327443092225</v>
      </c>
      <c r="F35" s="40">
        <f t="shared" si="6"/>
        <v>10.804994118185016</v>
      </c>
      <c r="G35" s="40">
        <f t="shared" si="6"/>
        <v>10.832478009673695</v>
      </c>
      <c r="H35" s="40">
        <f t="shared" si="6"/>
        <v>10.438627499868256</v>
      </c>
      <c r="I35" s="40">
        <f t="shared" si="6"/>
        <v>10.902355251690897</v>
      </c>
      <c r="J35" s="40">
        <f t="shared" si="6"/>
        <v>10.179030071243648</v>
      </c>
      <c r="K35" s="40">
        <f t="shared" si="6"/>
        <v>8.3973357487946</v>
      </c>
      <c r="L35" s="40">
        <f t="shared" si="6"/>
        <v>9.792391057633838</v>
      </c>
      <c r="M35" s="40">
        <f t="shared" si="3"/>
        <v>8.988032587365428</v>
      </c>
      <c r="N35" s="40">
        <f t="shared" si="3"/>
        <v>9.56565955703701</v>
      </c>
      <c r="O35" s="40">
        <f t="shared" si="4"/>
        <v>10.935304441207123</v>
      </c>
      <c r="P35" s="40">
        <f t="shared" si="4"/>
        <v>10.926215683592403</v>
      </c>
      <c r="Q35" s="40">
        <f t="shared" si="5"/>
        <v>10.046190760914845</v>
      </c>
      <c r="R35" s="40">
        <f t="shared" si="5"/>
        <v>10.726621569592497</v>
      </c>
    </row>
    <row r="36" spans="1:18" s="41" customFormat="1" ht="18" customHeight="1">
      <c r="A36" s="24" t="s">
        <v>95</v>
      </c>
      <c r="B36" s="40">
        <f t="shared" si="6"/>
        <v>13.594248416499244</v>
      </c>
      <c r="C36" s="40">
        <f t="shared" si="6"/>
        <v>13.387983795239316</v>
      </c>
      <c r="D36" s="40">
        <f t="shared" si="6"/>
        <v>12.24977581870955</v>
      </c>
      <c r="E36" s="40">
        <f t="shared" si="6"/>
        <v>12.986179131401835</v>
      </c>
      <c r="F36" s="40">
        <f t="shared" si="6"/>
        <v>13.30946667457537</v>
      </c>
      <c r="G36" s="40">
        <f t="shared" si="6"/>
        <v>14.019239688999036</v>
      </c>
      <c r="H36" s="40">
        <f t="shared" si="6"/>
        <v>13.002748464439835</v>
      </c>
      <c r="I36" s="40">
        <f t="shared" si="6"/>
        <v>14.97817323821228</v>
      </c>
      <c r="J36" s="40">
        <f t="shared" si="6"/>
        <v>17.336929481703706</v>
      </c>
      <c r="K36" s="40">
        <f t="shared" si="6"/>
        <v>18.063130641461406</v>
      </c>
      <c r="L36" s="40">
        <f t="shared" si="6"/>
        <v>19.167011429774767</v>
      </c>
      <c r="M36" s="40">
        <f t="shared" si="3"/>
        <v>18.352482298396097</v>
      </c>
      <c r="N36" s="40">
        <f t="shared" si="3"/>
        <v>20.338676669456728</v>
      </c>
      <c r="O36" s="40">
        <f t="shared" si="4"/>
        <v>20.87446891716949</v>
      </c>
      <c r="P36" s="40">
        <f t="shared" si="4"/>
        <v>21.406701805846854</v>
      </c>
      <c r="Q36" s="40">
        <f t="shared" si="5"/>
        <v>24.20293954176181</v>
      </c>
      <c r="R36" s="40">
        <f t="shared" si="5"/>
        <v>26.236964235574707</v>
      </c>
    </row>
    <row r="37" spans="1:18" s="41" customFormat="1" ht="18" customHeight="1">
      <c r="A37" s="24" t="s">
        <v>104</v>
      </c>
      <c r="B37" s="40">
        <f t="shared" si="6"/>
        <v>6.764354661958786</v>
      </c>
      <c r="C37" s="40">
        <f t="shared" si="6"/>
        <v>9.187799522651904</v>
      </c>
      <c r="D37" s="40">
        <f t="shared" si="6"/>
        <v>6.956821029617418</v>
      </c>
      <c r="E37" s="40">
        <f t="shared" si="6"/>
        <v>6.885626042407413</v>
      </c>
      <c r="F37" s="40">
        <f t="shared" si="6"/>
        <v>8.11140099345111</v>
      </c>
      <c r="G37" s="40">
        <f t="shared" si="6"/>
        <v>7.622955182471982</v>
      </c>
      <c r="H37" s="40">
        <f t="shared" si="6"/>
        <v>7.547340679547757</v>
      </c>
      <c r="I37" s="40">
        <f t="shared" si="6"/>
        <v>9.593112027459195</v>
      </c>
      <c r="J37" s="40">
        <f t="shared" si="6"/>
        <v>13.586056184207457</v>
      </c>
      <c r="K37" s="40">
        <f t="shared" si="6"/>
        <v>13.39266220387765</v>
      </c>
      <c r="L37" s="40">
        <f t="shared" si="6"/>
        <v>13.96134932152226</v>
      </c>
      <c r="M37" s="40">
        <f t="shared" si="3"/>
        <v>12.112845112690808</v>
      </c>
      <c r="N37" s="40">
        <f t="shared" si="3"/>
        <v>9.187318175248128</v>
      </c>
      <c r="O37" s="40">
        <f t="shared" si="4"/>
        <v>10.795990579894594</v>
      </c>
      <c r="P37" s="40">
        <f t="shared" si="4"/>
        <v>12.243217093269388</v>
      </c>
      <c r="Q37" s="40">
        <f t="shared" si="5"/>
        <v>10.319285213855164</v>
      </c>
      <c r="R37" s="40">
        <f t="shared" si="5"/>
        <v>8.468344839082272</v>
      </c>
    </row>
    <row r="38" spans="1:18" s="41" customFormat="1" ht="18" customHeight="1">
      <c r="A38" s="24" t="s">
        <v>105</v>
      </c>
      <c r="B38" s="40">
        <f t="shared" si="6"/>
        <v>0.45700005134043803</v>
      </c>
      <c r="C38" s="40">
        <f t="shared" si="6"/>
        <v>0.39479744075491585</v>
      </c>
      <c r="D38" s="40">
        <f t="shared" si="6"/>
        <v>0.4223553984736543</v>
      </c>
      <c r="E38" s="40">
        <f t="shared" si="6"/>
        <v>0.3743571739209931</v>
      </c>
      <c r="F38" s="40">
        <f t="shared" si="6"/>
        <v>0.3127103565643652</v>
      </c>
      <c r="G38" s="40">
        <f t="shared" si="6"/>
        <v>0.27409730148021544</v>
      </c>
      <c r="H38" s="40">
        <f t="shared" si="6"/>
        <v>0.25505611107805193</v>
      </c>
      <c r="I38" s="40">
        <f t="shared" si="6"/>
        <v>0.2599696111860752</v>
      </c>
      <c r="J38" s="40">
        <f t="shared" si="6"/>
        <v>0.2492627669401083</v>
      </c>
      <c r="K38" s="40">
        <f t="shared" si="6"/>
        <v>0.21533481678932967</v>
      </c>
      <c r="L38" s="40">
        <f t="shared" si="6"/>
        <v>0.19052600325465321</v>
      </c>
      <c r="M38" s="40">
        <f t="shared" si="3"/>
        <v>0.2040114017615538</v>
      </c>
      <c r="N38" s="40">
        <f t="shared" si="3"/>
        <v>0.21174576710804713</v>
      </c>
      <c r="O38" s="40">
        <f t="shared" si="4"/>
        <v>0.20293280838782657</v>
      </c>
      <c r="P38" s="40">
        <f t="shared" si="4"/>
        <v>0.321220010755592</v>
      </c>
      <c r="Q38" s="40">
        <f t="shared" si="5"/>
        <v>0.357535337174018</v>
      </c>
      <c r="R38" s="40">
        <f t="shared" si="5"/>
        <v>0.1717862053548428</v>
      </c>
    </row>
    <row r="39" spans="1:18" s="41" customFormat="1" ht="18" customHeight="1">
      <c r="A39" s="24" t="s">
        <v>106</v>
      </c>
      <c r="B39" s="40">
        <f t="shared" si="6"/>
        <v>2.731726291991607</v>
      </c>
      <c r="C39" s="40">
        <f t="shared" si="6"/>
        <v>2.8777736898180217</v>
      </c>
      <c r="D39" s="40">
        <f t="shared" si="6"/>
        <v>2.3030823983057</v>
      </c>
      <c r="E39" s="40">
        <f t="shared" si="6"/>
        <v>2.3581780535052905</v>
      </c>
      <c r="F39" s="40">
        <f t="shared" si="6"/>
        <v>2.4116990003114336</v>
      </c>
      <c r="G39" s="40">
        <f t="shared" si="6"/>
        <v>6.2740493573072005</v>
      </c>
      <c r="H39" s="40">
        <f t="shared" si="6"/>
        <v>7.4516114888101255</v>
      </c>
      <c r="I39" s="40">
        <f t="shared" si="6"/>
        <v>2.72696964234702</v>
      </c>
      <c r="J39" s="40">
        <f t="shared" si="6"/>
        <v>1.8428046162274911</v>
      </c>
      <c r="K39" s="40">
        <f t="shared" si="6"/>
        <v>1.896502629884582</v>
      </c>
      <c r="L39" s="40">
        <f t="shared" si="6"/>
        <v>1.4147607675551965</v>
      </c>
      <c r="M39" s="40">
        <f t="shared" si="3"/>
        <v>1.708812965327576</v>
      </c>
      <c r="N39" s="40">
        <f t="shared" si="3"/>
        <v>2.030767052608596</v>
      </c>
      <c r="O39" s="40">
        <f t="shared" si="4"/>
        <v>1.688117694115968</v>
      </c>
      <c r="P39" s="40">
        <f t="shared" si="4"/>
        <v>1.9611924329848314</v>
      </c>
      <c r="Q39" s="40">
        <f t="shared" si="5"/>
        <v>1.7146285760490094</v>
      </c>
      <c r="R39" s="40">
        <f t="shared" si="5"/>
        <v>1.6484971250270029</v>
      </c>
    </row>
    <row r="40" spans="1:18" s="41" customFormat="1" ht="18" customHeight="1">
      <c r="A40" s="24" t="s">
        <v>107</v>
      </c>
      <c r="B40" s="40">
        <f t="shared" si="6"/>
        <v>4.617340230948182</v>
      </c>
      <c r="C40" s="40">
        <f t="shared" si="6"/>
        <v>3.7996969234606595</v>
      </c>
      <c r="D40" s="40">
        <f t="shared" si="6"/>
        <v>4.209065987726931</v>
      </c>
      <c r="E40" s="40">
        <f t="shared" si="6"/>
        <v>5.306245506475618</v>
      </c>
      <c r="F40" s="40">
        <f t="shared" si="6"/>
        <v>6.878299630355906</v>
      </c>
      <c r="G40" s="40">
        <f t="shared" si="6"/>
        <v>8.791072005588921</v>
      </c>
      <c r="H40" s="40">
        <f t="shared" si="6"/>
        <v>6.8529755354800965</v>
      </c>
      <c r="I40" s="40">
        <f t="shared" si="6"/>
        <v>6.411023945915964</v>
      </c>
      <c r="J40" s="40">
        <f t="shared" si="6"/>
        <v>6.299897339712396</v>
      </c>
      <c r="K40" s="40">
        <f t="shared" si="6"/>
        <v>7.586959496640058</v>
      </c>
      <c r="L40" s="40">
        <f t="shared" si="6"/>
        <v>8.529247171338824</v>
      </c>
      <c r="M40" s="40">
        <f t="shared" si="3"/>
        <v>7.876922723426069</v>
      </c>
      <c r="N40" s="40">
        <f t="shared" si="3"/>
        <v>8.02667935846924</v>
      </c>
      <c r="O40" s="40">
        <f t="shared" si="4"/>
        <v>7.683451449280045</v>
      </c>
      <c r="P40" s="40">
        <f t="shared" si="4"/>
        <v>7.634113430645005</v>
      </c>
      <c r="Q40" s="40">
        <f t="shared" si="5"/>
        <v>8.233911683894751</v>
      </c>
      <c r="R40" s="40">
        <f t="shared" si="5"/>
        <v>6.160238907263078</v>
      </c>
    </row>
    <row r="41" spans="1:18" s="41" customFormat="1" ht="18" customHeight="1">
      <c r="A41" s="24" t="s">
        <v>108</v>
      </c>
      <c r="B41" s="40">
        <f t="shared" si="6"/>
        <v>31.726514308746058</v>
      </c>
      <c r="C41" s="40">
        <f t="shared" si="6"/>
        <v>30.800295141053606</v>
      </c>
      <c r="D41" s="40">
        <f t="shared" si="6"/>
        <v>30.756836511310947</v>
      </c>
      <c r="E41" s="40">
        <f t="shared" si="6"/>
        <v>31.587657017337218</v>
      </c>
      <c r="F41" s="40">
        <f t="shared" si="6"/>
        <v>29.60182421795699</v>
      </c>
      <c r="G41" s="40">
        <f t="shared" si="6"/>
        <v>25.864885890836693</v>
      </c>
      <c r="H41" s="40">
        <f t="shared" si="6"/>
        <v>26.95470303470835</v>
      </c>
      <c r="I41" s="40">
        <f t="shared" si="6"/>
        <v>29.472370749100087</v>
      </c>
      <c r="J41" s="40">
        <f t="shared" si="6"/>
        <v>26.416003843397544</v>
      </c>
      <c r="K41" s="40">
        <f t="shared" si="6"/>
        <v>26.392277232376948</v>
      </c>
      <c r="L41" s="40">
        <f t="shared" si="6"/>
        <v>24.059727173852323</v>
      </c>
      <c r="M41" s="40">
        <f t="shared" si="3"/>
        <v>26.65484898066929</v>
      </c>
      <c r="N41" s="40">
        <f t="shared" si="3"/>
        <v>25.836994943906067</v>
      </c>
      <c r="O41" s="40">
        <f t="shared" si="4"/>
        <v>24.372868159248874</v>
      </c>
      <c r="P41" s="40">
        <f t="shared" si="4"/>
        <v>22.828067363551423</v>
      </c>
      <c r="Q41" s="40">
        <f t="shared" si="5"/>
        <v>20.476577519724334</v>
      </c>
      <c r="R41" s="40">
        <f t="shared" si="5"/>
        <v>20.97493086249082</v>
      </c>
    </row>
    <row r="42" spans="1:18" s="41" customFormat="1" ht="18" customHeight="1">
      <c r="A42" s="24" t="s">
        <v>109</v>
      </c>
      <c r="B42" s="40">
        <f t="shared" si="6"/>
        <v>3.5216991210825297</v>
      </c>
      <c r="C42" s="40">
        <f t="shared" si="6"/>
        <v>3.9776999853497377</v>
      </c>
      <c r="D42" s="40">
        <f t="shared" si="6"/>
        <v>3.2698189639646436</v>
      </c>
      <c r="E42" s="40">
        <f t="shared" si="6"/>
        <v>3.3275763383188925</v>
      </c>
      <c r="F42" s="40">
        <f t="shared" si="6"/>
        <v>3.429467634463708</v>
      </c>
      <c r="G42" s="40">
        <f t="shared" si="6"/>
        <v>3.2014300713631023</v>
      </c>
      <c r="H42" s="40">
        <f t="shared" si="6"/>
        <v>3.1491555321221334</v>
      </c>
      <c r="I42" s="40">
        <f t="shared" si="6"/>
        <v>3.539263325735208</v>
      </c>
      <c r="J42" s="40">
        <f t="shared" si="6"/>
        <v>3.383691363092778</v>
      </c>
      <c r="K42" s="40">
        <f t="shared" si="6"/>
        <v>3.120600775050613</v>
      </c>
      <c r="L42" s="40">
        <f t="shared" si="6"/>
        <v>2.891554929109092</v>
      </c>
      <c r="M42" s="40">
        <f t="shared" si="3"/>
        <v>3.371174138329586</v>
      </c>
      <c r="N42" s="40">
        <f t="shared" si="3"/>
        <v>3.7180778928617144</v>
      </c>
      <c r="O42" s="40">
        <f t="shared" si="4"/>
        <v>2.9429833082796457</v>
      </c>
      <c r="P42" s="40">
        <f t="shared" si="4"/>
        <v>3.393154089242966</v>
      </c>
      <c r="Q42" s="40">
        <f t="shared" si="5"/>
        <v>3.1246393936264187</v>
      </c>
      <c r="R42" s="40">
        <f t="shared" si="5"/>
        <v>3.126144118937281</v>
      </c>
    </row>
    <row r="43" spans="1:18" s="41" customFormat="1" ht="18" customHeight="1">
      <c r="A43" s="24" t="s">
        <v>110</v>
      </c>
      <c r="B43" s="40">
        <f t="shared" si="6"/>
        <v>13.569632474791312</v>
      </c>
      <c r="C43" s="40">
        <f t="shared" si="6"/>
        <v>13.219208940970436</v>
      </c>
      <c r="D43" s="40">
        <f t="shared" si="6"/>
        <v>19.618407113157975</v>
      </c>
      <c r="E43" s="40">
        <f t="shared" si="6"/>
        <v>15.309250213719514</v>
      </c>
      <c r="F43" s="40">
        <f t="shared" si="6"/>
        <v>15.85121555099071</v>
      </c>
      <c r="G43" s="40">
        <f t="shared" si="6"/>
        <v>15.133040581724181</v>
      </c>
      <c r="H43" s="40">
        <f t="shared" si="6"/>
        <v>15.877295850872656</v>
      </c>
      <c r="I43" s="40">
        <f t="shared" si="6"/>
        <v>13.763417024250696</v>
      </c>
      <c r="J43" s="40">
        <f t="shared" si="6"/>
        <v>10.823145555238922</v>
      </c>
      <c r="K43" s="40">
        <f t="shared" si="6"/>
        <v>11.177572300811981</v>
      </c>
      <c r="L43" s="40">
        <f t="shared" si="6"/>
        <v>11.395978677355389</v>
      </c>
      <c r="M43" s="40">
        <f t="shared" si="3"/>
        <v>10.756558815728546</v>
      </c>
      <c r="N43" s="40">
        <f t="shared" si="3"/>
        <v>11.317552438547661</v>
      </c>
      <c r="O43" s="40">
        <f t="shared" si="4"/>
        <v>10.839200769326894</v>
      </c>
      <c r="P43" s="40">
        <f t="shared" si="4"/>
        <v>9.305291115690318</v>
      </c>
      <c r="Q43" s="40">
        <f t="shared" si="5"/>
        <v>10.384693583540347</v>
      </c>
      <c r="R43" s="40">
        <f t="shared" si="5"/>
        <v>11.0031059525306</v>
      </c>
    </row>
    <row r="44" spans="1:18" s="41" customFormat="1" ht="18" customHeight="1">
      <c r="A44" s="24" t="s">
        <v>111</v>
      </c>
      <c r="B44" s="40">
        <f t="shared" si="6"/>
        <v>0.12201653857708257</v>
      </c>
      <c r="C44" s="40">
        <f t="shared" si="6"/>
        <v>0.06774319370069269</v>
      </c>
      <c r="D44" s="40">
        <f t="shared" si="6"/>
        <v>0.08683221394184536</v>
      </c>
      <c r="E44" s="40">
        <f t="shared" si="6"/>
        <v>0</v>
      </c>
      <c r="F44" s="40">
        <f t="shared" si="6"/>
        <v>0.04966717901350301</v>
      </c>
      <c r="G44" s="40">
        <f t="shared" si="6"/>
        <v>0.08330300061450964</v>
      </c>
      <c r="H44" s="40">
        <f t="shared" si="6"/>
        <v>0.04469046209034991</v>
      </c>
      <c r="I44" s="40">
        <f t="shared" si="6"/>
        <v>0.023271690527998594</v>
      </c>
      <c r="J44" s="40">
        <f t="shared" si="6"/>
        <v>0</v>
      </c>
      <c r="K44" s="40">
        <f t="shared" si="6"/>
        <v>0.11142316262239128</v>
      </c>
      <c r="L44" s="40">
        <f t="shared" si="6"/>
        <v>0.021703719384215184</v>
      </c>
      <c r="M44" s="40">
        <f t="shared" si="3"/>
        <v>0</v>
      </c>
      <c r="N44" s="40">
        <f t="shared" si="3"/>
        <v>0</v>
      </c>
      <c r="O44" s="40">
        <f t="shared" si="4"/>
        <v>0.011575174898752079</v>
      </c>
      <c r="P44" s="40">
        <f t="shared" si="4"/>
        <v>0</v>
      </c>
      <c r="Q44" s="40">
        <f t="shared" si="5"/>
        <v>0.00757631433401844</v>
      </c>
      <c r="R44" s="40">
        <f t="shared" si="5"/>
        <v>0.0037199305948669883</v>
      </c>
    </row>
    <row r="45" spans="1:18" s="41" customFormat="1" ht="18" customHeight="1">
      <c r="A45" s="24" t="s">
        <v>112</v>
      </c>
      <c r="B45" s="40">
        <f t="shared" si="6"/>
        <v>7.773861219484404</v>
      </c>
      <c r="C45" s="40">
        <f t="shared" si="6"/>
        <v>6.812019952951598</v>
      </c>
      <c r="D45" s="40">
        <f t="shared" si="6"/>
        <v>6.756740972383773</v>
      </c>
      <c r="E45" s="40">
        <f t="shared" si="6"/>
        <v>6.814637577689613</v>
      </c>
      <c r="F45" s="40">
        <f t="shared" si="6"/>
        <v>6.72046024480015</v>
      </c>
      <c r="G45" s="40">
        <f t="shared" si="6"/>
        <v>6.765382084005505</v>
      </c>
      <c r="H45" s="40">
        <f t="shared" si="6"/>
        <v>7.216101284672913</v>
      </c>
      <c r="I45" s="40">
        <f t="shared" si="6"/>
        <v>7.5157980496747445</v>
      </c>
      <c r="J45" s="40">
        <f t="shared" si="6"/>
        <v>9.117232310061127</v>
      </c>
      <c r="K45" s="40">
        <f t="shared" si="6"/>
        <v>8.845735460198481</v>
      </c>
      <c r="L45" s="40">
        <f t="shared" si="6"/>
        <v>7.8625508514100995</v>
      </c>
      <c r="M45" s="40">
        <f t="shared" si="3"/>
        <v>8.955079301746096</v>
      </c>
      <c r="N45" s="40">
        <f t="shared" si="3"/>
        <v>9.137347310382978</v>
      </c>
      <c r="O45" s="40">
        <f t="shared" si="4"/>
        <v>9.124146343125537</v>
      </c>
      <c r="P45" s="40">
        <f t="shared" si="4"/>
        <v>9.453335145493309</v>
      </c>
      <c r="Q45" s="40">
        <f t="shared" si="5"/>
        <v>10.548455594000231</v>
      </c>
      <c r="R45" s="40">
        <f t="shared" si="5"/>
        <v>10.900952705630873</v>
      </c>
    </row>
    <row r="46" spans="1:18" s="41" customFormat="1" ht="18" customHeight="1">
      <c r="A46" s="24" t="s">
        <v>82</v>
      </c>
      <c r="B46" s="40">
        <f t="shared" si="6"/>
        <v>0.25951623079135455</v>
      </c>
      <c r="C46" s="40">
        <f t="shared" si="6"/>
        <v>0.7472916115188757</v>
      </c>
      <c r="D46" s="40">
        <f t="shared" si="6"/>
        <v>0.46566386863063547</v>
      </c>
      <c r="E46" s="40">
        <f t="shared" si="6"/>
        <v>1.3377052386117356</v>
      </c>
      <c r="F46" s="40">
        <f t="shared" si="6"/>
        <v>1.8049111464549326</v>
      </c>
      <c r="G46" s="40">
        <f t="shared" si="6"/>
        <v>0.42350202465456543</v>
      </c>
      <c r="H46" s="40">
        <f t="shared" si="6"/>
        <v>0.5359621402563844</v>
      </c>
      <c r="I46" s="40">
        <f t="shared" si="6"/>
        <v>0.11031240362141262</v>
      </c>
      <c r="J46" s="40">
        <f t="shared" si="6"/>
        <v>0.08101022011023772</v>
      </c>
      <c r="K46" s="40">
        <f t="shared" si="6"/>
        <v>0.1906747968707152</v>
      </c>
      <c r="L46" s="40">
        <f t="shared" si="6"/>
        <v>0.1882432932241809</v>
      </c>
      <c r="M46" s="40">
        <f t="shared" si="3"/>
        <v>0.45830678783277723</v>
      </c>
      <c r="N46" s="40">
        <f t="shared" si="3"/>
        <v>0.07053291101317052</v>
      </c>
      <c r="O46" s="40">
        <f t="shared" si="4"/>
        <v>0.00027690866317001074</v>
      </c>
      <c r="P46" s="40">
        <f t="shared" si="4"/>
        <v>0.0002683600579665338</v>
      </c>
      <c r="Q46" s="40">
        <f t="shared" si="5"/>
        <v>0.0002748451414717285</v>
      </c>
      <c r="R46" s="40">
        <f t="shared" si="5"/>
        <v>0.00035534271512102785</v>
      </c>
    </row>
    <row r="47" spans="1:18" s="41" customFormat="1" ht="18" customHeight="1">
      <c r="A47" s="24" t="s">
        <v>114</v>
      </c>
      <c r="B47" s="40">
        <f t="shared" si="6"/>
        <v>0</v>
      </c>
      <c r="C47" s="40">
        <f t="shared" si="6"/>
        <v>0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6.819978696568945E-07</v>
      </c>
      <c r="R47" s="40">
        <f t="shared" si="5"/>
        <v>6.768432668971959E-07</v>
      </c>
    </row>
    <row r="48" spans="1:18" s="41" customFormat="1" ht="18" customHeight="1">
      <c r="A48" s="24" t="s">
        <v>113</v>
      </c>
      <c r="B48" s="40">
        <f t="shared" si="6"/>
        <v>0</v>
      </c>
      <c r="C48" s="40">
        <f t="shared" si="6"/>
        <v>0</v>
      </c>
      <c r="D48" s="40">
        <f t="shared" si="6"/>
        <v>0</v>
      </c>
      <c r="E48" s="40">
        <f t="shared" si="6"/>
        <v>0</v>
      </c>
      <c r="F48" s="40">
        <f t="shared" si="6"/>
        <v>0</v>
      </c>
      <c r="G48" s="40">
        <f t="shared" si="6"/>
        <v>0</v>
      </c>
      <c r="H48" s="40">
        <f t="shared" si="6"/>
        <v>0</v>
      </c>
      <c r="I48" s="40">
        <f t="shared" si="6"/>
        <v>0</v>
      </c>
      <c r="J48" s="40">
        <f t="shared" si="6"/>
        <v>0</v>
      </c>
      <c r="K48" s="40">
        <f t="shared" si="6"/>
        <v>0</v>
      </c>
      <c r="L48" s="40">
        <f t="shared" si="6"/>
        <v>0</v>
      </c>
      <c r="M48" s="40">
        <f t="shared" si="3"/>
        <v>0</v>
      </c>
      <c r="N48" s="40">
        <f t="shared" si="3"/>
        <v>0</v>
      </c>
      <c r="O48" s="40">
        <f t="shared" si="4"/>
        <v>0</v>
      </c>
      <c r="P48" s="40">
        <f t="shared" si="4"/>
        <v>0</v>
      </c>
      <c r="Q48" s="40">
        <f t="shared" si="5"/>
        <v>6.819978696568945E-07</v>
      </c>
      <c r="R48" s="40">
        <f t="shared" si="5"/>
        <v>6.768432668971959E-07</v>
      </c>
    </row>
    <row r="49" spans="1:18" s="41" customFormat="1" ht="18" customHeight="1">
      <c r="A49" s="24" t="s">
        <v>115</v>
      </c>
      <c r="B49" s="40">
        <f aca="true" t="shared" si="7" ref="B49:L49">SUM(B34:B48)</f>
        <v>100</v>
      </c>
      <c r="C49" s="37">
        <f t="shared" si="7"/>
        <v>100</v>
      </c>
      <c r="D49" s="37">
        <f t="shared" si="7"/>
        <v>99.99999999999999</v>
      </c>
      <c r="E49" s="37">
        <f t="shared" si="7"/>
        <v>99.99999999999999</v>
      </c>
      <c r="F49" s="37">
        <f t="shared" si="7"/>
        <v>100</v>
      </c>
      <c r="G49" s="37">
        <f t="shared" si="7"/>
        <v>100.00000000000001</v>
      </c>
      <c r="H49" s="37">
        <f t="shared" si="7"/>
        <v>100.00000000000001</v>
      </c>
      <c r="I49" s="37">
        <f t="shared" si="7"/>
        <v>99.99999999999999</v>
      </c>
      <c r="J49" s="37">
        <f t="shared" si="7"/>
        <v>100</v>
      </c>
      <c r="K49" s="37">
        <f t="shared" si="7"/>
        <v>100</v>
      </c>
      <c r="L49" s="37">
        <f t="shared" si="7"/>
        <v>99.99999999999999</v>
      </c>
      <c r="M49" s="37">
        <f>SUM(M34:M48)</f>
        <v>99.99999999999999</v>
      </c>
      <c r="N49" s="37">
        <f>SUM(N34:N48)</f>
        <v>100</v>
      </c>
      <c r="O49" s="37">
        <f>SUM(O34:O48)</f>
        <v>99.99999999999999</v>
      </c>
      <c r="P49" s="37">
        <f>SUM(P34:P48)</f>
        <v>100.00000000000001</v>
      </c>
      <c r="Q49" s="37">
        <f>SUM(Q34:Q48)</f>
        <v>100.00000000000003</v>
      </c>
      <c r="R49" s="37">
        <f>SUM(R34:R48)</f>
        <v>100.00000000000001</v>
      </c>
    </row>
    <row r="50" spans="10:18" s="41" customFormat="1" ht="18" customHeight="1">
      <c r="J50" s="42"/>
      <c r="K50" s="42"/>
      <c r="P50" s="37"/>
      <c r="Q50" s="37"/>
      <c r="R50" s="37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8" customHeight="1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  <row r="382" spans="10:11" s="41" customFormat="1" ht="12">
      <c r="J382" s="42"/>
      <c r="K382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F95"/>
  <sheetViews>
    <sheetView tabSelected="1" view="pageBreakPreview" zoomScale="75" zoomScaleNormal="75" zoomScaleSheetLayoutView="75" workbookViewId="0" topLeftCell="A1">
      <selection activeCell="O110" sqref="O110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875" style="0" bestFit="1" customWidth="1"/>
    <col min="24" max="24" width="9.625" style="0" bestFit="1" customWidth="1"/>
  </cols>
  <sheetData>
    <row r="1" spans="13:32" ht="13.5">
      <c r="M1" s="34" t="str">
        <f>'財政指標'!$M$1</f>
        <v>宇都宮市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</row>
    <row r="2" spans="16:32" ht="13.5">
      <c r="P2" t="s">
        <v>140</v>
      </c>
      <c r="Q2" s="47">
        <f>'歳入'!B4</f>
        <v>67133889</v>
      </c>
      <c r="R2" s="47">
        <f>'歳入'!D4</f>
        <v>73651339</v>
      </c>
      <c r="S2" s="47">
        <f>'歳入'!E4</f>
        <v>78032437</v>
      </c>
      <c r="T2" s="47">
        <f>'歳入'!F4</f>
        <v>77465313</v>
      </c>
      <c r="U2" s="47">
        <f>'歳入'!G4</f>
        <v>74064265</v>
      </c>
      <c r="V2" s="47">
        <f>'歳入'!H4</f>
        <v>77975921</v>
      </c>
      <c r="W2" s="47">
        <f>'歳入'!I4</f>
        <v>81148285</v>
      </c>
      <c r="X2" s="47">
        <f>'歳入'!J4</f>
        <v>84605719</v>
      </c>
      <c r="Y2" s="47">
        <f>'歳入'!K4</f>
        <v>82962166</v>
      </c>
      <c r="Z2" s="47">
        <f>'歳入'!L4</f>
        <v>82222588</v>
      </c>
      <c r="AA2" s="47">
        <f>'歳入'!M4</f>
        <v>80611233</v>
      </c>
      <c r="AB2" s="47">
        <f>'歳入'!N4</f>
        <v>81375294</v>
      </c>
      <c r="AC2" s="47">
        <f>'歳入'!O4</f>
        <v>80722215</v>
      </c>
      <c r="AD2" s="47">
        <f>'歳入'!P4</f>
        <v>78409734</v>
      </c>
      <c r="AE2" s="47">
        <f>'歳入'!Q4</f>
        <v>78867598</v>
      </c>
      <c r="AF2" s="47">
        <f>'歳入'!R4</f>
        <v>82347913</v>
      </c>
    </row>
    <row r="3" spans="16:32" ht="13.5">
      <c r="P3" s="47" t="s">
        <v>175</v>
      </c>
      <c r="Q3" s="47">
        <f>'歳入'!B15</f>
        <v>395148</v>
      </c>
      <c r="R3" s="47">
        <f>'歳入'!D15</f>
        <v>453228</v>
      </c>
      <c r="S3" s="47">
        <f>'歳入'!E15</f>
        <v>477515</v>
      </c>
      <c r="T3" s="47">
        <f>'歳入'!F15</f>
        <v>454992</v>
      </c>
      <c r="U3" s="47">
        <f>'歳入'!G15</f>
        <v>443112</v>
      </c>
      <c r="V3" s="47">
        <f>'歳入'!H15</f>
        <v>453547</v>
      </c>
      <c r="W3" s="47">
        <f>'歳入'!I15</f>
        <v>500466</v>
      </c>
      <c r="X3" s="47">
        <f>'歳入'!J15</f>
        <v>518232</v>
      </c>
      <c r="Y3" s="47">
        <f>'歳入'!K15</f>
        <v>2241842</v>
      </c>
      <c r="Z3" s="47">
        <f>'歳入'!L15</f>
        <v>5981079</v>
      </c>
      <c r="AA3" s="47">
        <f>'歳入'!M15</f>
        <v>6960438</v>
      </c>
      <c r="AB3" s="47">
        <f>'歳入'!N15</f>
        <v>3824141</v>
      </c>
      <c r="AC3" s="47">
        <f>'歳入'!O15</f>
        <v>1723338</v>
      </c>
      <c r="AD3" s="47">
        <f>'歳入'!P15</f>
        <v>1320090</v>
      </c>
      <c r="AE3" s="47">
        <f>'歳入'!Q15</f>
        <v>512101</v>
      </c>
      <c r="AF3" s="47">
        <f>'歳入'!R15</f>
        <v>452118</v>
      </c>
    </row>
    <row r="4" spans="16:32" ht="13.5">
      <c r="P4" t="s">
        <v>141</v>
      </c>
      <c r="Q4" s="47">
        <f>'歳入'!B22</f>
        <v>7681735</v>
      </c>
      <c r="R4" s="47">
        <f>'歳入'!D22</f>
        <v>8104517</v>
      </c>
      <c r="S4" s="47">
        <f>'歳入'!E22</f>
        <v>9471835</v>
      </c>
      <c r="T4" s="47">
        <f>'歳入'!F22</f>
        <v>10863217</v>
      </c>
      <c r="U4" s="47">
        <f>'歳入'!G22</f>
        <v>10364934</v>
      </c>
      <c r="V4" s="47">
        <f>'歳入'!H22</f>
        <v>12030735</v>
      </c>
      <c r="W4" s="47">
        <f>'歳入'!I22</f>
        <v>13260174</v>
      </c>
      <c r="X4" s="47">
        <f>'歳入'!J22</f>
        <v>13298663</v>
      </c>
      <c r="Y4" s="47">
        <f>'歳入'!K22</f>
        <v>17603186</v>
      </c>
      <c r="Z4" s="47">
        <f>'歳入'!L22</f>
        <v>19763120</v>
      </c>
      <c r="AA4" s="47">
        <f>'歳入'!M22</f>
        <v>15074339</v>
      </c>
      <c r="AB4" s="47">
        <f>'歳入'!N22</f>
        <v>14546070</v>
      </c>
      <c r="AC4" s="47">
        <f>'歳入'!O22</f>
        <v>14508249</v>
      </c>
      <c r="AD4" s="47">
        <f>'歳入'!P22</f>
        <v>18434232</v>
      </c>
      <c r="AE4" s="47">
        <f>'歳入'!Q22</f>
        <v>17937401</v>
      </c>
      <c r="AF4" s="47">
        <f>'歳入'!R22</f>
        <v>18983988</v>
      </c>
    </row>
    <row r="5" spans="16:32" ht="13.5">
      <c r="P5" t="s">
        <v>182</v>
      </c>
      <c r="Q5" s="47">
        <f>'歳入'!B28</f>
        <v>9704193</v>
      </c>
      <c r="R5" s="47">
        <f>'歳入'!D23</f>
        <v>3166201</v>
      </c>
      <c r="S5" s="47">
        <f>'歳入'!E23</f>
        <v>3729040</v>
      </c>
      <c r="T5" s="47">
        <f>'歳入'!F23</f>
        <v>4029912</v>
      </c>
      <c r="U5" s="47">
        <f>'歳入'!G23</f>
        <v>5465804</v>
      </c>
      <c r="V5" s="47">
        <f>'歳入'!H23</f>
        <v>5859638</v>
      </c>
      <c r="W5" s="47">
        <f>'歳入'!I23</f>
        <v>3258035</v>
      </c>
      <c r="X5" s="47">
        <f>'歳入'!J23</f>
        <v>2832067</v>
      </c>
      <c r="Y5" s="47">
        <f>'歳入'!K23</f>
        <v>2980185</v>
      </c>
      <c r="Z5" s="47">
        <f>'歳入'!L23</f>
        <v>2765987</v>
      </c>
      <c r="AA5" s="47">
        <f>'歳入'!M23</f>
        <v>3037731</v>
      </c>
      <c r="AB5" s="47">
        <f>'歳入'!N23</f>
        <v>3396921</v>
      </c>
      <c r="AC5" s="47">
        <f>'歳入'!O23</f>
        <v>3469358</v>
      </c>
      <c r="AD5" s="47">
        <f>'歳入'!P23</f>
        <v>4070034</v>
      </c>
      <c r="AE5" s="47">
        <f>'歳入'!Q23</f>
        <v>3770075</v>
      </c>
      <c r="AF5" s="47">
        <f>'歳入'!R23</f>
        <v>4636914</v>
      </c>
    </row>
    <row r="6" spans="16:32" ht="13.5">
      <c r="P6" t="s">
        <v>142</v>
      </c>
      <c r="Q6" s="47">
        <f>'歳入'!B29</f>
        <v>5282379</v>
      </c>
      <c r="R6" s="47">
        <f>'歳入'!D29</f>
        <v>8858012</v>
      </c>
      <c r="S6" s="47">
        <f>'歳入'!E29</f>
        <v>9109357</v>
      </c>
      <c r="T6" s="47">
        <f>'歳入'!F29</f>
        <v>12903500</v>
      </c>
      <c r="U6" s="47">
        <f>'歳入'!G29</f>
        <v>13790500</v>
      </c>
      <c r="V6" s="47">
        <f>'歳入'!H29</f>
        <v>19269600</v>
      </c>
      <c r="W6" s="47">
        <f>'歳入'!I29</f>
        <v>16047400</v>
      </c>
      <c r="X6" s="47">
        <f>'歳入'!J29</f>
        <v>11052800</v>
      </c>
      <c r="Y6" s="47">
        <f>'歳入'!K29</f>
        <v>15609200</v>
      </c>
      <c r="Z6" s="47">
        <f>'歳入'!L29</f>
        <v>16303200</v>
      </c>
      <c r="AA6" s="47">
        <f>'歳入'!M29</f>
        <v>11297000</v>
      </c>
      <c r="AB6" s="47">
        <f>'歳入'!N29</f>
        <v>10151700</v>
      </c>
      <c r="AC6" s="47">
        <f>'歳入'!O29</f>
        <v>13809150</v>
      </c>
      <c r="AD6" s="47">
        <f>'歳入'!P29</f>
        <v>18169200</v>
      </c>
      <c r="AE6" s="47">
        <f>'歳入'!Q29</f>
        <v>11461200</v>
      </c>
      <c r="AF6" s="47">
        <f>'歳入'!R29</f>
        <v>8054600</v>
      </c>
    </row>
    <row r="7" spans="16:32" ht="13.5">
      <c r="P7" s="73" t="str">
        <f>'歳入'!A32</f>
        <v>　 歳 入 合 計</v>
      </c>
      <c r="Q7" s="47">
        <f>'歳入'!B32</f>
        <v>104649309</v>
      </c>
      <c r="R7" s="47">
        <f>'歳入'!D32</f>
        <v>124478069</v>
      </c>
      <c r="S7" s="47">
        <f>'歳入'!E32</f>
        <v>130090110</v>
      </c>
      <c r="T7" s="47">
        <f>'歳入'!F32</f>
        <v>135617205</v>
      </c>
      <c r="U7" s="47">
        <f>'歳入'!G32</f>
        <v>141158503</v>
      </c>
      <c r="V7" s="47">
        <f>'歳入'!H32</f>
        <v>150337762</v>
      </c>
      <c r="W7" s="47">
        <f>'歳入'!I32</f>
        <v>145589893</v>
      </c>
      <c r="X7" s="47">
        <f>'歳入'!J32</f>
        <v>143255234</v>
      </c>
      <c r="Y7" s="47">
        <f>'歳入'!K32</f>
        <v>157525191</v>
      </c>
      <c r="Z7" s="47">
        <f>'歳入'!L32</f>
        <v>170872297</v>
      </c>
      <c r="AA7" s="47">
        <f>'歳入'!M32</f>
        <v>159992971</v>
      </c>
      <c r="AB7" s="47">
        <f>'歳入'!N32</f>
        <v>157102019</v>
      </c>
      <c r="AC7" s="47">
        <f>'歳入'!O32</f>
        <v>158804858</v>
      </c>
      <c r="AD7" s="47">
        <f>'歳入'!P32</f>
        <v>165373636</v>
      </c>
      <c r="AE7" s="47">
        <f>'歳入'!Q32</f>
        <v>154711373</v>
      </c>
      <c r="AF7" s="47">
        <f>'歳入'!R32</f>
        <v>153526744</v>
      </c>
    </row>
    <row r="30" spans="17:32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  <c r="AF30" t="str">
        <f>'税'!R3</f>
        <v>０５(H17)</v>
      </c>
    </row>
    <row r="31" spans="16:32" ht="13.5">
      <c r="P31" t="s">
        <v>144</v>
      </c>
      <c r="Q31">
        <f>'税'!B4</f>
        <v>37017882</v>
      </c>
      <c r="R31" s="47">
        <f>'税'!D4</f>
        <v>39326899</v>
      </c>
      <c r="S31" s="47">
        <f>'税'!E4</f>
        <v>40740344</v>
      </c>
      <c r="T31" s="47">
        <f>'税'!F4</f>
        <v>38630627</v>
      </c>
      <c r="U31" s="47">
        <f>'税'!G4</f>
        <v>33824301</v>
      </c>
      <c r="V31" s="47">
        <f>'税'!H4</f>
        <v>36192068</v>
      </c>
      <c r="W31" s="47">
        <f>'税'!I4</f>
        <v>36963949</v>
      </c>
      <c r="X31" s="47">
        <f>'税'!J4</f>
        <v>39597991</v>
      </c>
      <c r="Y31" s="47">
        <f>'税'!K4</f>
        <v>36460866</v>
      </c>
      <c r="Z31" s="47">
        <f>'税'!L4</f>
        <v>34257366</v>
      </c>
      <c r="AA31" s="47">
        <f>'税'!M4</f>
        <v>33656791</v>
      </c>
      <c r="AB31" s="47">
        <f>'税'!N4</f>
        <v>33615740</v>
      </c>
      <c r="AC31" s="47">
        <f>'税'!O4</f>
        <v>32659402</v>
      </c>
      <c r="AD31" s="47">
        <f>'税'!P4</f>
        <v>32450320</v>
      </c>
      <c r="AE31" s="47">
        <f>'税'!Q4</f>
        <v>33123481</v>
      </c>
      <c r="AF31" s="47">
        <f>'税'!R4</f>
        <v>36092668</v>
      </c>
    </row>
    <row r="32" spans="16:32" ht="13.5">
      <c r="P32" t="s">
        <v>145</v>
      </c>
      <c r="Q32">
        <f>'税'!B9</f>
        <v>20316778</v>
      </c>
      <c r="R32" s="47">
        <f>'税'!D9</f>
        <v>24051962</v>
      </c>
      <c r="S32" s="47">
        <f>'税'!E9</f>
        <v>26562521</v>
      </c>
      <c r="T32" s="47">
        <f>'税'!F9</f>
        <v>27999553</v>
      </c>
      <c r="U32" s="47">
        <f>'税'!G9</f>
        <v>29260055</v>
      </c>
      <c r="V32" s="47">
        <f>'税'!H9</f>
        <v>30527839</v>
      </c>
      <c r="W32" s="47">
        <f>'税'!I9</f>
        <v>32434820</v>
      </c>
      <c r="X32" s="47">
        <f>'税'!J9</f>
        <v>32916088</v>
      </c>
      <c r="Y32" s="47">
        <f>'税'!K9</f>
        <v>34192870</v>
      </c>
      <c r="Z32" s="47">
        <f>'税'!L9</f>
        <v>35119105</v>
      </c>
      <c r="AA32" s="47">
        <f>'税'!M9</f>
        <v>34172271</v>
      </c>
      <c r="AB32" s="47">
        <f>'税'!N9</f>
        <v>35045819</v>
      </c>
      <c r="AC32" s="47">
        <f>'税'!O9</f>
        <v>35721201</v>
      </c>
      <c r="AD32" s="47">
        <f>'税'!P9</f>
        <v>34077708</v>
      </c>
      <c r="AE32" s="47">
        <f>'税'!Q9</f>
        <v>33845010</v>
      </c>
      <c r="AF32" s="47">
        <f>'税'!R9</f>
        <v>34268204</v>
      </c>
    </row>
    <row r="33" spans="16:32" ht="13.5">
      <c r="P33" t="s">
        <v>146</v>
      </c>
      <c r="Q33">
        <f>'税'!B12</f>
        <v>2260291</v>
      </c>
      <c r="R33" s="47">
        <f>'税'!D12</f>
        <v>2665791</v>
      </c>
      <c r="S33" s="47">
        <f>'税'!E12</f>
        <v>2656968</v>
      </c>
      <c r="T33" s="47">
        <f>'税'!F12</f>
        <v>2696981</v>
      </c>
      <c r="U33" s="47">
        <f>'税'!G12</f>
        <v>2704668</v>
      </c>
      <c r="V33" s="47">
        <f>'税'!H12</f>
        <v>2737437</v>
      </c>
      <c r="W33" s="47">
        <f>'税'!I12</f>
        <v>2756590</v>
      </c>
      <c r="X33" s="47">
        <f>'税'!J12</f>
        <v>3239353</v>
      </c>
      <c r="Y33" s="47">
        <f>'税'!K12</f>
        <v>3314652</v>
      </c>
      <c r="Z33" s="47">
        <f>'税'!L12</f>
        <v>3572169</v>
      </c>
      <c r="AA33" s="47">
        <f>'税'!M12</f>
        <v>3557419</v>
      </c>
      <c r="AB33" s="47">
        <f>'税'!N12</f>
        <v>3460461</v>
      </c>
      <c r="AC33" s="47">
        <f>'税'!O12</f>
        <v>3334241</v>
      </c>
      <c r="AD33" s="47">
        <f>'税'!P12</f>
        <v>3417821</v>
      </c>
      <c r="AE33" s="47">
        <f>'税'!Q12</f>
        <v>3500693</v>
      </c>
      <c r="AF33" s="47">
        <f>'税'!R12</f>
        <v>3513516</v>
      </c>
    </row>
    <row r="34" spans="16:32" ht="13.5">
      <c r="P34" t="s">
        <v>143</v>
      </c>
      <c r="Q34">
        <f>'税'!B22</f>
        <v>67133889</v>
      </c>
      <c r="R34" s="47">
        <f>'税'!D22</f>
        <v>73651339</v>
      </c>
      <c r="S34" s="47">
        <f>'税'!E22</f>
        <v>78032437</v>
      </c>
      <c r="T34" s="47">
        <f>'税'!F22</f>
        <v>77465313</v>
      </c>
      <c r="U34" s="47">
        <f>'税'!G22</f>
        <v>74064265</v>
      </c>
      <c r="V34" s="47">
        <f>'税'!H22</f>
        <v>77975921</v>
      </c>
      <c r="W34" s="47">
        <f>'税'!I22</f>
        <v>81148285</v>
      </c>
      <c r="X34" s="47">
        <f>'税'!J22</f>
        <v>84605719</v>
      </c>
      <c r="Y34" s="47">
        <f>'税'!K22</f>
        <v>82962166</v>
      </c>
      <c r="Z34" s="47">
        <f>'税'!L22</f>
        <v>82222588</v>
      </c>
      <c r="AA34" s="47">
        <f>'税'!M22</f>
        <v>80611233</v>
      </c>
      <c r="AB34" s="47">
        <f>'税'!N22</f>
        <v>81375294</v>
      </c>
      <c r="AC34" s="47">
        <f>'税'!O22</f>
        <v>80722215</v>
      </c>
      <c r="AD34" s="47">
        <f>'税'!P22</f>
        <v>78409734</v>
      </c>
      <c r="AE34" s="47">
        <f>'税'!Q22</f>
        <v>78867602</v>
      </c>
      <c r="AF34" s="47">
        <f>'税'!R22</f>
        <v>82347917</v>
      </c>
    </row>
    <row r="35" ht="13.5">
      <c r="AB35" s="67"/>
    </row>
    <row r="39" spans="16:32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０５(H17)</v>
      </c>
    </row>
    <row r="40" spans="13:32" ht="13.5">
      <c r="M40" s="34" t="str">
        <f>'財政指標'!$M$1</f>
        <v>宇都宮市</v>
      </c>
      <c r="P40" t="s">
        <v>149</v>
      </c>
      <c r="Q40">
        <f>'歳出（性質別）'!B4</f>
        <v>22179179</v>
      </c>
      <c r="R40" s="47">
        <f>'歳出（性質別）'!D4</f>
        <v>25773719</v>
      </c>
      <c r="S40" s="47">
        <f>'歳出（性質別）'!E4</f>
        <v>27606129</v>
      </c>
      <c r="T40" s="47">
        <f>'歳出（性質別）'!F4</f>
        <v>27797855</v>
      </c>
      <c r="U40" s="47">
        <f>'歳出（性質別）'!G4</f>
        <v>29605852</v>
      </c>
      <c r="V40" s="47">
        <f>'歳出（性質別）'!H4</f>
        <v>29960512</v>
      </c>
      <c r="W40" s="47">
        <f>'歳出（性質別）'!I4</f>
        <v>30475814</v>
      </c>
      <c r="X40" s="47">
        <f>'歳出（性質別）'!J4</f>
        <v>31353998</v>
      </c>
      <c r="Y40" s="47">
        <f>'歳出（性質別）'!K4</f>
        <v>30640490</v>
      </c>
      <c r="Z40" s="47">
        <f>'歳出（性質別）'!L4</f>
        <v>31450616</v>
      </c>
      <c r="AA40" s="47">
        <f>'歳出（性質別）'!M4</f>
        <v>31229118</v>
      </c>
      <c r="AB40" s="47">
        <f>'歳出（性質別）'!N4</f>
        <v>31683485</v>
      </c>
      <c r="AC40" s="47">
        <f>'歳出（性質別）'!O4</f>
        <v>31319774</v>
      </c>
      <c r="AD40" s="47">
        <f>'歳出（性質別）'!P4</f>
        <v>31143417</v>
      </c>
      <c r="AE40" s="47">
        <f>'歳出（性質別）'!Q4</f>
        <v>29804821</v>
      </c>
      <c r="AF40" s="47">
        <f>'歳出（性質別）'!R4</f>
        <v>30429075</v>
      </c>
    </row>
    <row r="41" spans="16:32" ht="13.5">
      <c r="P41" t="s">
        <v>150</v>
      </c>
      <c r="Q41">
        <f>'歳出（性質別）'!B6</f>
        <v>7416237</v>
      </c>
      <c r="R41" s="47">
        <f>'歳出（性質別）'!D6</f>
        <v>8026337</v>
      </c>
      <c r="S41" s="47">
        <f>'歳出（性質別）'!E6</f>
        <v>8509633</v>
      </c>
      <c r="T41" s="47">
        <f>'歳出（性質別）'!F6</f>
        <v>9055691</v>
      </c>
      <c r="U41" s="47">
        <f>'歳出（性質別）'!G6</f>
        <v>9479097</v>
      </c>
      <c r="V41" s="47">
        <f>'歳出（性質別）'!H6</f>
        <v>10424777</v>
      </c>
      <c r="W41" s="47">
        <f>'歳出（性質別）'!I6</f>
        <v>11456984</v>
      </c>
      <c r="X41" s="47">
        <f>'歳出（性質別）'!J6</f>
        <v>12457370</v>
      </c>
      <c r="Y41" s="47">
        <f>'歳出（性質別）'!K6</f>
        <v>14041218</v>
      </c>
      <c r="Z41" s="47">
        <f>'歳出（性質別）'!L6</f>
        <v>15619746</v>
      </c>
      <c r="AA41" s="47">
        <f>'歳出（性質別）'!M6</f>
        <v>14123301</v>
      </c>
      <c r="AB41" s="47">
        <f>'歳出（性質別）'!N6</f>
        <v>15563903</v>
      </c>
      <c r="AC41" s="47">
        <f>'歳出（性質別）'!O6</f>
        <v>16763587</v>
      </c>
      <c r="AD41" s="47">
        <f>'歳出（性質別）'!P6</f>
        <v>18766467</v>
      </c>
      <c r="AE41" s="47">
        <f>'歳出（性質別）'!Q6</f>
        <v>20836043</v>
      </c>
      <c r="AF41" s="47">
        <f>'歳出（性質別）'!R6</f>
        <v>21816521</v>
      </c>
    </row>
    <row r="42" spans="16:32" ht="13.5">
      <c r="P42" t="s">
        <v>151</v>
      </c>
      <c r="Q42">
        <f>'歳出（性質別）'!B7</f>
        <v>7867623</v>
      </c>
      <c r="R42" s="47">
        <f>'歳出（性質別）'!D7</f>
        <v>8254463</v>
      </c>
      <c r="S42" s="47">
        <f>'歳出（性質別）'!E7</f>
        <v>8683840</v>
      </c>
      <c r="T42" s="47">
        <f>'歳出（性質別）'!F7</f>
        <v>8874840</v>
      </c>
      <c r="U42" s="47">
        <f>'歳出（性質別）'!G7</f>
        <v>9324521</v>
      </c>
      <c r="V42" s="47">
        <f>'歳出（性質別）'!H7</f>
        <v>10598630</v>
      </c>
      <c r="W42" s="47">
        <f>'歳出（性質別）'!I7</f>
        <v>10740319</v>
      </c>
      <c r="X42" s="47">
        <f>'歳出（性質別）'!J7</f>
        <v>12723237</v>
      </c>
      <c r="Y42" s="47">
        <f>'歳出（性質別）'!K7</f>
        <v>13217656</v>
      </c>
      <c r="Z42" s="47">
        <f>'歳出（性質別）'!L7</f>
        <v>13123138</v>
      </c>
      <c r="AA42" s="47">
        <f>'歳出（性質別）'!M7</f>
        <v>13562807</v>
      </c>
      <c r="AB42" s="47">
        <f>'歳出（性質別）'!N7</f>
        <v>13671773</v>
      </c>
      <c r="AC42" s="47">
        <f>'歳出（性質別）'!O7</f>
        <v>13937859</v>
      </c>
      <c r="AD42" s="47">
        <f>'歳出（性質別）'!P7</f>
        <v>14900730</v>
      </c>
      <c r="AE42" s="47">
        <f>'歳出（性質別）'!Q7</f>
        <v>15466992</v>
      </c>
      <c r="AF42" s="47">
        <f>'歳出（性質別）'!R7</f>
        <v>16105579</v>
      </c>
    </row>
    <row r="43" spans="16:32" ht="13.5">
      <c r="P43" t="s">
        <v>152</v>
      </c>
      <c r="Q43">
        <f>'歳出（性質別）'!B10</f>
        <v>9801448</v>
      </c>
      <c r="R43" s="47">
        <f>'歳出（性質別）'!D10</f>
        <v>11527224</v>
      </c>
      <c r="S43" s="47">
        <f>'歳出（性質別）'!E10</f>
        <v>12446809</v>
      </c>
      <c r="T43" s="47">
        <f>'歳出（性質別）'!F10</f>
        <v>12250161</v>
      </c>
      <c r="U43" s="47">
        <f>'歳出（性質別）'!G10</f>
        <v>12506919</v>
      </c>
      <c r="V43" s="47">
        <f>'歳出（性質別）'!H10</f>
        <v>13158843</v>
      </c>
      <c r="W43" s="47">
        <f>'歳出（性質別）'!I10</f>
        <v>14107554</v>
      </c>
      <c r="X43" s="47">
        <f>'歳出（性質別）'!J10</f>
        <v>15199683</v>
      </c>
      <c r="Y43" s="47">
        <f>'歳出（性質別）'!K10</f>
        <v>16015002</v>
      </c>
      <c r="Z43" s="47">
        <f>'歳出（性質別）'!L10</f>
        <v>17119742</v>
      </c>
      <c r="AA43" s="47">
        <f>'歳出（性質別）'!M10</f>
        <v>16319042</v>
      </c>
      <c r="AB43" s="47">
        <f>'歳出（性質別）'!N10</f>
        <v>18140003</v>
      </c>
      <c r="AC43" s="47">
        <f>'歳出（性質別）'!O10</f>
        <v>19011569</v>
      </c>
      <c r="AD43" s="47">
        <f>'歳出（性質別）'!P10</f>
        <v>19110451</v>
      </c>
      <c r="AE43" s="47">
        <f>'歳出（性質別）'!Q10</f>
        <v>18950039</v>
      </c>
      <c r="AF43" s="47">
        <f>'歳出（性質別）'!R10</f>
        <v>19200022</v>
      </c>
    </row>
    <row r="44" spans="16:32" ht="13.5">
      <c r="P44" t="s">
        <v>153</v>
      </c>
      <c r="Q44">
        <f>'歳出（性質別）'!B11</f>
        <v>2447074</v>
      </c>
      <c r="R44" s="47">
        <f>'歳出（性質別）'!D11</f>
        <v>2553459</v>
      </c>
      <c r="S44" s="47">
        <f>'歳出（性質別）'!E11</f>
        <v>2824908</v>
      </c>
      <c r="T44" s="47">
        <f>'歳出（性質別）'!F11</f>
        <v>2698368</v>
      </c>
      <c r="U44" s="47">
        <f>'歳出（性質別）'!G11</f>
        <v>2353804</v>
      </c>
      <c r="V44" s="47">
        <f>'歳出（性質別）'!H11</f>
        <v>2638232</v>
      </c>
      <c r="W44" s="47">
        <f>'歳出（性質別）'!I11</f>
        <v>2704416</v>
      </c>
      <c r="X44" s="47">
        <f>'歳出（性質別）'!J11</f>
        <v>2631339</v>
      </c>
      <c r="Y44" s="47">
        <f>'歳出（性質別）'!K11</f>
        <v>2618518</v>
      </c>
      <c r="Z44" s="47">
        <f>'歳出（性質別）'!L11</f>
        <v>2498294</v>
      </c>
      <c r="AA44" s="47">
        <f>'歳出（性質別）'!M11</f>
        <v>2369095</v>
      </c>
      <c r="AB44" s="47">
        <f>'歳出（性質別）'!N11</f>
        <v>2553583</v>
      </c>
      <c r="AC44" s="47">
        <f>'歳出（性質別）'!O11</f>
        <v>2494997</v>
      </c>
      <c r="AD44" s="47">
        <f>'歳出（性質別）'!P11</f>
        <v>2584679</v>
      </c>
      <c r="AE44" s="47">
        <f>'歳出（性質別）'!Q11</f>
        <v>2289626</v>
      </c>
      <c r="AF44" s="47">
        <f>'歳出（性質別）'!R11</f>
        <v>2414563</v>
      </c>
    </row>
    <row r="45" spans="16:32" ht="13.5">
      <c r="P45" t="s">
        <v>154</v>
      </c>
      <c r="Q45">
        <f>'歳出（性質別）'!B16</f>
        <v>4954337</v>
      </c>
      <c r="R45" s="47">
        <f>'歳出（性質別）'!D16</f>
        <v>5688727</v>
      </c>
      <c r="S45" s="47">
        <f>'歳出（性質別）'!E16</f>
        <v>7515211</v>
      </c>
      <c r="T45" s="47">
        <f>'歳出（性質別）'!F16</f>
        <v>10071891</v>
      </c>
      <c r="U45" s="47">
        <f>'歳出（性質別）'!G16</f>
        <v>13373369</v>
      </c>
      <c r="V45" s="47">
        <f>'歳出（性質別）'!H16</f>
        <v>11548038</v>
      </c>
      <c r="W45" s="47">
        <f>'歳出（性質別）'!I16</f>
        <v>11004276</v>
      </c>
      <c r="X45" s="47">
        <f>'歳出（性質別）'!J16</f>
        <v>10999714</v>
      </c>
      <c r="Y45" s="47">
        <f>'歳出（性質別）'!K16</f>
        <v>13894679</v>
      </c>
      <c r="Z45" s="47">
        <f>'歳出（性質別）'!L16</f>
        <v>15357959</v>
      </c>
      <c r="AA45" s="47">
        <f>'歳出（性質別）'!M16</f>
        <v>16011299</v>
      </c>
      <c r="AB45" s="47">
        <f>'歳出（性質別）'!N16</f>
        <v>16261636</v>
      </c>
      <c r="AC45" s="47">
        <f>'歳出（性質別）'!O16</f>
        <v>15006340</v>
      </c>
      <c r="AD45" s="47">
        <f>'歳出（性質別）'!P16</f>
        <v>15752649</v>
      </c>
      <c r="AE45" s="47">
        <f>'歳出（性質別）'!Q16</f>
        <v>15158896</v>
      </c>
      <c r="AF45" s="47">
        <f>'歳出（性質別）'!R16</f>
        <v>12003235</v>
      </c>
    </row>
    <row r="46" spans="16:32" ht="13.5">
      <c r="P46" t="s">
        <v>156</v>
      </c>
      <c r="Q46">
        <f>'歳出（性質別）'!B18</f>
        <v>33242985</v>
      </c>
      <c r="R46" s="47">
        <f>'歳出（性質別）'!D18</f>
        <v>43975230</v>
      </c>
      <c r="S46" s="47">
        <f>'歳出（性質別）'!E18</f>
        <v>43671489</v>
      </c>
      <c r="T46" s="47">
        <f>'歳出（性質別）'!F18</f>
        <v>46971910</v>
      </c>
      <c r="U46" s="47">
        <f>'歳出（性質別）'!G18</f>
        <v>47192351</v>
      </c>
      <c r="V46" s="47">
        <f>'歳出（性質別）'!H18</f>
        <v>52990314</v>
      </c>
      <c r="W46" s="47">
        <f>'歳出（性質別）'!I18</f>
        <v>45787457</v>
      </c>
      <c r="X46" s="47">
        <f>'歳出（性質別）'!J18</f>
        <v>39413998</v>
      </c>
      <c r="Y46" s="47">
        <f>'歳出（性質別）'!K18</f>
        <v>43904262</v>
      </c>
      <c r="Z46" s="47">
        <f>'歳出（性質別）'!L18</f>
        <v>51559554</v>
      </c>
      <c r="AA46" s="47">
        <f>'歳出（性質別）'!M18</f>
        <v>42342105</v>
      </c>
      <c r="AB46" s="47">
        <f>'歳出（性質別）'!N18</f>
        <v>35387020</v>
      </c>
      <c r="AC46" s="47">
        <f>'歳出（性質別）'!O18</f>
        <v>36959773</v>
      </c>
      <c r="AD46" s="47">
        <f>'歳出（性質別）'!P18</f>
        <v>36918383</v>
      </c>
      <c r="AE46" s="47">
        <f>'歳出（性質別）'!Q18</f>
        <v>26431968</v>
      </c>
      <c r="AF46" s="47">
        <f>'歳出（性質別）'!R18</f>
        <v>28267670</v>
      </c>
    </row>
    <row r="47" spans="16:32" ht="13.5">
      <c r="P47" t="s">
        <v>155</v>
      </c>
      <c r="Q47">
        <f>'歳出（性質別）'!B23</f>
        <v>101206772</v>
      </c>
      <c r="R47" s="47">
        <f>'歳出（性質別）'!D23</f>
        <v>122170097</v>
      </c>
      <c r="S47" s="47">
        <f>'歳出（性質別）'!E23</f>
        <v>127433380</v>
      </c>
      <c r="T47" s="47">
        <f>'歳出（性質別）'!F23</f>
        <v>133057027</v>
      </c>
      <c r="U47" s="47">
        <f>'歳出（性質別）'!G23</f>
        <v>137826968</v>
      </c>
      <c r="V47" s="47">
        <f>'歳出（性質別）'!H23</f>
        <v>146874740</v>
      </c>
      <c r="W47" s="47">
        <f>'歳出（性質別）'!I23</f>
        <v>142903241</v>
      </c>
      <c r="X47" s="47">
        <f>'歳出（性質別）'!J23</f>
        <v>139551528</v>
      </c>
      <c r="Y47" s="47">
        <f>'歳出（性質別）'!K23</f>
        <v>149424048</v>
      </c>
      <c r="Z47" s="47">
        <f>'歳出（性質別）'!L23</f>
        <v>166906876</v>
      </c>
      <c r="AA47" s="47">
        <f>'歳出（性質別）'!M23</f>
        <v>151453790</v>
      </c>
      <c r="AB47" s="47">
        <f>'歳出（性質別）'!N23</f>
        <v>149625187</v>
      </c>
      <c r="AC47" s="47">
        <f>'歳出（性質別）'!O23</f>
        <v>152757951</v>
      </c>
      <c r="AD47" s="47">
        <f>'歳出（性質別）'!P23</f>
        <v>157624329</v>
      </c>
      <c r="AE47" s="47">
        <f>'歳出（性質別）'!Q23</f>
        <v>146628024</v>
      </c>
      <c r="AF47" s="47">
        <f>'歳出（性質別）'!R23</f>
        <v>147744692</v>
      </c>
    </row>
    <row r="54" spans="16:32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０５(H17)</v>
      </c>
    </row>
    <row r="55" spans="16:32" ht="13.5">
      <c r="P55" t="s">
        <v>157</v>
      </c>
      <c r="Q55">
        <f>'歳出（目的別）'!B5</f>
        <v>14304184</v>
      </c>
      <c r="R55" s="47">
        <f>'歳出（目的別）'!D5</f>
        <v>14879477</v>
      </c>
      <c r="S55" s="47">
        <f>'歳出（目的別）'!E5</f>
        <v>16552739</v>
      </c>
      <c r="T55" s="47">
        <f>'歳出（目的別）'!F5</f>
        <v>14268754</v>
      </c>
      <c r="U55" s="47">
        <f>'歳出（目的別）'!G5</f>
        <v>14930076</v>
      </c>
      <c r="V55" s="47">
        <f>'歳出（目的別）'!H5</f>
        <v>15331707</v>
      </c>
      <c r="W55" s="47">
        <f>'歳出（目的別）'!I5</f>
        <v>15579819</v>
      </c>
      <c r="X55" s="47">
        <f>'歳出（目的別）'!J5</f>
        <v>14204992</v>
      </c>
      <c r="Y55" s="47">
        <f>'歳出（目的別）'!K5</f>
        <v>12547639</v>
      </c>
      <c r="Z55" s="47">
        <f>'歳出（目的別）'!L5</f>
        <v>16344174</v>
      </c>
      <c r="AA55" s="47">
        <f>'歳出（目的別）'!M5</f>
        <v>13612716</v>
      </c>
      <c r="AB55" s="47">
        <f>'歳出（目的別）'!N5</f>
        <v>14312636</v>
      </c>
      <c r="AC55" s="47">
        <f>'歳出（目的別）'!O5</f>
        <v>16704547</v>
      </c>
      <c r="AD55" s="47">
        <f>'歳出（目的別）'!P5</f>
        <v>17222344</v>
      </c>
      <c r="AE55" s="47">
        <f>'歳出（目的別）'!Q5</f>
        <v>14730531</v>
      </c>
      <c r="AF55" s="47">
        <f>'歳出（目的別）'!R5</f>
        <v>15848014</v>
      </c>
    </row>
    <row r="56" spans="16:32" ht="13.5">
      <c r="P56" t="s">
        <v>158</v>
      </c>
      <c r="Q56">
        <f>'歳出（目的別）'!B6</f>
        <v>13758300</v>
      </c>
      <c r="R56" s="47">
        <f>'歳出（目的別）'!D6</f>
        <v>14965563</v>
      </c>
      <c r="S56" s="47">
        <f>'歳出（目的別）'!E6</f>
        <v>16548727</v>
      </c>
      <c r="T56" s="47">
        <f>'歳出（目的別）'!F6</f>
        <v>17576086</v>
      </c>
      <c r="U56" s="47">
        <f>'歳出（目的別）'!G6</f>
        <v>19322293</v>
      </c>
      <c r="V56" s="47">
        <f>'歳出（目的別）'!H6</f>
        <v>19097753</v>
      </c>
      <c r="W56" s="47">
        <f>'歳出（目的別）'!I6</f>
        <v>21404295</v>
      </c>
      <c r="X56" s="47">
        <f>'歳出（目的別）'!J6</f>
        <v>24193950</v>
      </c>
      <c r="Y56" s="47">
        <f>'歳出（目的別）'!K6</f>
        <v>26990661</v>
      </c>
      <c r="Z56" s="47">
        <f>'歳出（目的別）'!L6</f>
        <v>31991060</v>
      </c>
      <c r="AA56" s="47">
        <f>'歳出（目的別）'!M6</f>
        <v>27795530</v>
      </c>
      <c r="AB56" s="47">
        <f>'歳出（目的別）'!N6</f>
        <v>30431783</v>
      </c>
      <c r="AC56" s="47">
        <f>'歳出（目的別）'!O6</f>
        <v>31887411</v>
      </c>
      <c r="AD56" s="47">
        <f>'歳出（目的別）'!P6</f>
        <v>33742111</v>
      </c>
      <c r="AE56" s="47">
        <f>'歳出（目的別）'!Q6</f>
        <v>35488292</v>
      </c>
      <c r="AF56" s="47">
        <f>'歳出（目的別）'!R6</f>
        <v>38763722</v>
      </c>
    </row>
    <row r="57" spans="16:32" ht="13.5">
      <c r="P57" t="s">
        <v>159</v>
      </c>
      <c r="Q57">
        <f>'歳出（目的別）'!B7</f>
        <v>6845985</v>
      </c>
      <c r="R57" s="47">
        <f>'歳出（目的別）'!D7</f>
        <v>8499155</v>
      </c>
      <c r="S57" s="47">
        <f>'歳出（目的別）'!E7</f>
        <v>8774586</v>
      </c>
      <c r="T57" s="47">
        <f>'歳出（目的別）'!F7</f>
        <v>10711675</v>
      </c>
      <c r="U57" s="47">
        <f>'歳出（目的別）'!G7</f>
        <v>10506488</v>
      </c>
      <c r="V57" s="47">
        <f>'歳出（目的別）'!H7</f>
        <v>11085137</v>
      </c>
      <c r="W57" s="47">
        <f>'歳出（目的別）'!I7</f>
        <v>13708868</v>
      </c>
      <c r="X57" s="47">
        <f>'歳出（目的別）'!J7</f>
        <v>18959549</v>
      </c>
      <c r="Y57" s="47">
        <f>'歳出（目的別）'!K7</f>
        <v>20011858</v>
      </c>
      <c r="Z57" s="47">
        <f>'歳出（目的別）'!L7</f>
        <v>23302452</v>
      </c>
      <c r="AA57" s="47">
        <f>'歳出（目的別）'!M7</f>
        <v>18345363</v>
      </c>
      <c r="AB57" s="47">
        <f>'歳出（目的別）'!N7</f>
        <v>13746542</v>
      </c>
      <c r="AC57" s="47">
        <f>'歳出（目的別）'!O7</f>
        <v>16491734</v>
      </c>
      <c r="AD57" s="47">
        <f>'歳出（目的別）'!P7</f>
        <v>19298255</v>
      </c>
      <c r="AE57" s="47">
        <f>'歳出（目的別）'!Q7</f>
        <v>15130964</v>
      </c>
      <c r="AF57" s="47">
        <f>'歳出（目的別）'!R7</f>
        <v>12511530</v>
      </c>
    </row>
    <row r="58" spans="16:32" ht="13.5">
      <c r="P58" t="s">
        <v>173</v>
      </c>
      <c r="Q58">
        <f>'歳出（目的別）'!B9</f>
        <v>2764692</v>
      </c>
      <c r="R58" s="47">
        <f>'歳出（目的別）'!D9</f>
        <v>2813678</v>
      </c>
      <c r="S58" s="47">
        <f>'歳出（目的別）'!E9</f>
        <v>3005106</v>
      </c>
      <c r="T58" s="47">
        <f>'歳出（目的別）'!F9</f>
        <v>3184818</v>
      </c>
      <c r="U58" s="47">
        <f>'歳出（目的別）'!G9</f>
        <v>8647332</v>
      </c>
      <c r="V58" s="47">
        <f>'歳出（目的別）'!H9</f>
        <v>10944535</v>
      </c>
      <c r="W58" s="47">
        <f>'歳出（目的別）'!I9</f>
        <v>3896928</v>
      </c>
      <c r="X58" s="47">
        <f>'歳出（目的別）'!J9</f>
        <v>2571662</v>
      </c>
      <c r="Y58" s="47">
        <f>'歳出（目的別）'!K9</f>
        <v>2833831</v>
      </c>
      <c r="Z58" s="47">
        <f>'歳出（目的別）'!L9</f>
        <v>2361333</v>
      </c>
      <c r="AA58" s="47">
        <f>'歳出（目的別）'!M9</f>
        <v>2588062</v>
      </c>
      <c r="AB58" s="47">
        <f>'歳出（目的別）'!N9</f>
        <v>3038539</v>
      </c>
      <c r="AC58" s="47">
        <f>'歳出（目的別）'!O9</f>
        <v>2578734</v>
      </c>
      <c r="AD58" s="47">
        <f>'歳出（目的別）'!P9</f>
        <v>3091311</v>
      </c>
      <c r="AE58" s="47">
        <f>'歳出（目的別）'!Q9</f>
        <v>2514126</v>
      </c>
      <c r="AF58" s="47">
        <f>'歳出（目的別）'!R9</f>
        <v>2435567</v>
      </c>
    </row>
    <row r="59" spans="16:32" ht="13.5">
      <c r="P59" t="s">
        <v>160</v>
      </c>
      <c r="Q59">
        <f>'歳出（目的別）'!B10</f>
        <v>4673061</v>
      </c>
      <c r="R59" s="47">
        <f>'歳出（目的別）'!D10</f>
        <v>5142220</v>
      </c>
      <c r="S59" s="47">
        <f>'歳出（目的別）'!E10</f>
        <v>6761928</v>
      </c>
      <c r="T59" s="47">
        <f>'歳出（目的別）'!F10</f>
        <v>9083278</v>
      </c>
      <c r="U59" s="47">
        <f>'歳出（目的別）'!G10</f>
        <v>12116468</v>
      </c>
      <c r="V59" s="47">
        <f>'歳出（目的別）'!H10</f>
        <v>10065290</v>
      </c>
      <c r="W59" s="47">
        <f>'歳出（目的別）'!I10</f>
        <v>9161561</v>
      </c>
      <c r="X59" s="47">
        <f>'歳出（目的別）'!J10</f>
        <v>8791603</v>
      </c>
      <c r="Y59" s="47">
        <f>'歳出（目的別）'!K10</f>
        <v>11336742</v>
      </c>
      <c r="Z59" s="47">
        <f>'歳出（目的別）'!L10</f>
        <v>14235900</v>
      </c>
      <c r="AA59" s="47">
        <f>'歳出（目的別）'!M10</f>
        <v>11929898</v>
      </c>
      <c r="AB59" s="47">
        <f>'歳出（目的別）'!N10</f>
        <v>12009934</v>
      </c>
      <c r="AC59" s="47">
        <f>'歳出（目的別）'!O10</f>
        <v>11737083</v>
      </c>
      <c r="AD59" s="47">
        <f>'歳出（目的別）'!P10</f>
        <v>12033199</v>
      </c>
      <c r="AE59" s="47">
        <f>'歳出（目的別）'!Q10</f>
        <v>12073222</v>
      </c>
      <c r="AF59" s="47">
        <f>'歳出（目的別）'!R10</f>
        <v>9101426</v>
      </c>
    </row>
    <row r="60" spans="16:32" ht="13.5">
      <c r="P60" t="s">
        <v>161</v>
      </c>
      <c r="Q60">
        <f>'歳出（目的別）'!B11</f>
        <v>32109381</v>
      </c>
      <c r="R60" s="47">
        <f>'歳出（目的別）'!D11</f>
        <v>37575657</v>
      </c>
      <c r="S60" s="47">
        <f>'歳出（目的別）'!E11</f>
        <v>40253219</v>
      </c>
      <c r="T60" s="47">
        <f>'歳出（目的別）'!F11</f>
        <v>39091289</v>
      </c>
      <c r="U60" s="47">
        <f>'歳出（目的別）'!G11</f>
        <v>35648788</v>
      </c>
      <c r="V60" s="47">
        <f>'歳出（目的別）'!H11</f>
        <v>39589650</v>
      </c>
      <c r="W60" s="47">
        <f>'歳出（目的別）'!I11</f>
        <v>42116973</v>
      </c>
      <c r="X60" s="47">
        <f>'歳出（目的別）'!J11</f>
        <v>36863937</v>
      </c>
      <c r="Y60" s="47">
        <f>'歳出（目的別）'!K11</f>
        <v>39436409</v>
      </c>
      <c r="Z60" s="47">
        <f>'歳出（目的別）'!L11</f>
        <v>40157339</v>
      </c>
      <c r="AA60" s="47">
        <f>'歳出（目的別）'!M11</f>
        <v>40369779</v>
      </c>
      <c r="AB60" s="47">
        <f>'歳出（目的別）'!N11</f>
        <v>38658652</v>
      </c>
      <c r="AC60" s="47">
        <f>'歳出（目的別）'!O11</f>
        <v>37231494</v>
      </c>
      <c r="AD60" s="47">
        <f>'歳出（目的別）'!P11</f>
        <v>35982525</v>
      </c>
      <c r="AE60" s="47">
        <f>'歳出（目的別）'!Q11</f>
        <v>30024401</v>
      </c>
      <c r="AF60" s="47">
        <f>'歳出（目的別）'!R11</f>
        <v>30989347</v>
      </c>
    </row>
    <row r="61" spans="16:32" ht="13.5">
      <c r="P61" t="s">
        <v>162</v>
      </c>
      <c r="Q61">
        <f>'歳出（目的別）'!B13</f>
        <v>13733387</v>
      </c>
      <c r="R61" s="47">
        <f>'歳出（目的別）'!D13</f>
        <v>23967827</v>
      </c>
      <c r="S61" s="47">
        <f>'歳出（目的別）'!E13</f>
        <v>19509095</v>
      </c>
      <c r="T61" s="47">
        <f>'歳出（目的別）'!F13</f>
        <v>20932644</v>
      </c>
      <c r="U61" s="47">
        <f>'歳出（目的別）'!G13</f>
        <v>20857411</v>
      </c>
      <c r="V61" s="47">
        <f>'歳出（目的別）'!H13</f>
        <v>23319737</v>
      </c>
      <c r="W61" s="47">
        <f>'歳出（目的別）'!I13</f>
        <v>19668369</v>
      </c>
      <c r="X61" s="47">
        <f>'歳出（目的別）'!J13</f>
        <v>15103865</v>
      </c>
      <c r="Y61" s="47">
        <f>'歳出（目的別）'!K13</f>
        <v>16701981</v>
      </c>
      <c r="Z61" s="47">
        <f>'歳出（目的別）'!L13</f>
        <v>19020672</v>
      </c>
      <c r="AA61" s="47">
        <f>'歳出（目的別）'!M13</f>
        <v>16291216</v>
      </c>
      <c r="AB61" s="47">
        <f>'歳出（目的別）'!N13</f>
        <v>16933909</v>
      </c>
      <c r="AC61" s="47">
        <f>'歳出（目的別）'!O13</f>
        <v>16557741</v>
      </c>
      <c r="AD61" s="47">
        <f>'歳出（目的別）'!P13</f>
        <v>14667377</v>
      </c>
      <c r="AE61" s="47">
        <f>'歳出（目的別）'!Q13</f>
        <v>15226871</v>
      </c>
      <c r="AF61" s="47">
        <f>'歳出（目的別）'!R13</f>
        <v>16256505</v>
      </c>
    </row>
    <row r="62" spans="16:32" ht="13.5">
      <c r="P62" t="s">
        <v>163</v>
      </c>
      <c r="Q62">
        <f>'歳出（目的別）'!B15</f>
        <v>7867674</v>
      </c>
      <c r="R62" s="47">
        <f>'歳出（目的別）'!D15</f>
        <v>8254717</v>
      </c>
      <c r="S62" s="47">
        <f>'歳出（目的別）'!E15</f>
        <v>8684123</v>
      </c>
      <c r="T62" s="47">
        <f>'歳出（目的別）'!F15</f>
        <v>8874840</v>
      </c>
      <c r="U62" s="47">
        <f>'歳出（目的別）'!G15</f>
        <v>9324521</v>
      </c>
      <c r="V62" s="47">
        <f>'歳出（目的別）'!H15</f>
        <v>10598630</v>
      </c>
      <c r="W62" s="47">
        <f>'歳出（目的別）'!I15</f>
        <v>10740319</v>
      </c>
      <c r="X62" s="47">
        <f>'歳出（目的別）'!J15</f>
        <v>12723237</v>
      </c>
      <c r="Y62" s="47">
        <f>'歳出（目的別）'!K15</f>
        <v>13217656</v>
      </c>
      <c r="Z62" s="47">
        <f>'歳出（目的別）'!L15</f>
        <v>13123138</v>
      </c>
      <c r="AA62" s="47">
        <f>'歳出（目的別）'!M15</f>
        <v>13562807</v>
      </c>
      <c r="AB62" s="47">
        <f>'歳出（目的別）'!N15</f>
        <v>13671773</v>
      </c>
      <c r="AC62" s="47">
        <f>'歳出（目的別）'!O15</f>
        <v>13937859</v>
      </c>
      <c r="AD62" s="47">
        <f>'歳出（目的別）'!P15</f>
        <v>14900730</v>
      </c>
      <c r="AE62" s="47">
        <f>'歳出（目的別）'!Q15</f>
        <v>15466992</v>
      </c>
      <c r="AF62" s="47">
        <f>'歳出（目的別）'!R15</f>
        <v>16105579</v>
      </c>
    </row>
    <row r="63" spans="16:32" ht="13.5">
      <c r="P63" t="s">
        <v>164</v>
      </c>
      <c r="Q63">
        <f>'歳出（目的別）'!B19</f>
        <v>101206772</v>
      </c>
      <c r="R63" s="47">
        <f>'歳出（目的別）'!D19</f>
        <v>122170097</v>
      </c>
      <c r="S63" s="47">
        <f>'歳出（目的別）'!E19</f>
        <v>127433380</v>
      </c>
      <c r="T63" s="47">
        <f>'歳出（目的別）'!F19</f>
        <v>132057027</v>
      </c>
      <c r="U63" s="47">
        <f>'歳出（目的別）'!G19</f>
        <v>137826968</v>
      </c>
      <c r="V63" s="47">
        <f>'歳出（目的別）'!H19</f>
        <v>146874740</v>
      </c>
      <c r="W63" s="47">
        <f>'歳出（目的別）'!I19</f>
        <v>142903241</v>
      </c>
      <c r="X63" s="47">
        <f>'歳出（目的別）'!J19</f>
        <v>139551528</v>
      </c>
      <c r="Y63" s="47">
        <f>'歳出（目的別）'!K19</f>
        <v>149424048</v>
      </c>
      <c r="Z63" s="47">
        <f>'歳出（目的別）'!L19</f>
        <v>166906876</v>
      </c>
      <c r="AA63" s="47">
        <f>'歳出（目的別）'!M19</f>
        <v>151453790</v>
      </c>
      <c r="AB63" s="47">
        <f>'歳出（目的別）'!N19</f>
        <v>149625187</v>
      </c>
      <c r="AC63" s="47">
        <f>'歳出（目的別）'!O19</f>
        <v>152757951</v>
      </c>
      <c r="AD63" s="47">
        <f>'歳出（目的別）'!P19</f>
        <v>157624053</v>
      </c>
      <c r="AE63" s="47">
        <f>'歳出（目的別）'!Q19</f>
        <v>146628024</v>
      </c>
      <c r="AF63" s="47">
        <f>'歳出（目的別）'!R19</f>
        <v>147744692</v>
      </c>
    </row>
    <row r="77" spans="16:32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０５(H17)</v>
      </c>
    </row>
    <row r="78" spans="16:32" ht="13.5">
      <c r="P78" t="s">
        <v>165</v>
      </c>
      <c r="Q78">
        <f>'歳出（性質別）'!B19</f>
        <v>7016259</v>
      </c>
      <c r="R78" s="47">
        <f>'歳出（性質別）'!D19</f>
        <v>7765810</v>
      </c>
      <c r="S78" s="47">
        <f>'歳出（性質別）'!E19</f>
        <v>7442385</v>
      </c>
      <c r="T78" s="47">
        <f>'歳出（性質別）'!F19</f>
        <v>10058337</v>
      </c>
      <c r="U78" s="47">
        <f>'歳出（性質別）'!G19</f>
        <v>11739545</v>
      </c>
      <c r="V78" s="47">
        <f>'歳出（性質別）'!H19</f>
        <v>13523718</v>
      </c>
      <c r="W78" s="47">
        <f>'歳出（性質別）'!I19</f>
        <v>11487633</v>
      </c>
      <c r="X78" s="47">
        <f>'歳出（性質別）'!J19</f>
        <v>9884742</v>
      </c>
      <c r="Y78" s="47">
        <f>'歳出（性質別）'!K19</f>
        <v>13815271</v>
      </c>
      <c r="Z78" s="47">
        <f>'歳出（性質別）'!L19</f>
        <v>15027379</v>
      </c>
      <c r="AA78" s="47">
        <f>'歳出（性質別）'!M19</f>
        <v>9406498</v>
      </c>
      <c r="AB78" s="47">
        <f>'歳出（性質別）'!N19</f>
        <v>7706062</v>
      </c>
      <c r="AC78" s="47">
        <f>'歳出（性質別）'!O19</f>
        <v>7179369</v>
      </c>
      <c r="AD78" s="47">
        <f>'歳出（性質別）'!P19</f>
        <v>13036673</v>
      </c>
      <c r="AE78" s="47">
        <f>'歳出（性質別）'!Q19</f>
        <v>8645987</v>
      </c>
      <c r="AF78" s="47">
        <f>'歳出（性質別）'!R19</f>
        <v>9817089</v>
      </c>
    </row>
    <row r="79" spans="13:32" ht="13.5">
      <c r="M79" s="34" t="str">
        <f>'財政指標'!$M$1</f>
        <v>宇都宮市</v>
      </c>
      <c r="P79" t="s">
        <v>166</v>
      </c>
      <c r="Q79">
        <f>'歳出（性質別）'!B20</f>
        <v>26119889</v>
      </c>
      <c r="R79" s="47">
        <f>'歳出（性質別）'!D20</f>
        <v>35989701</v>
      </c>
      <c r="S79" s="47">
        <f>'歳出（性質別）'!E20</f>
        <v>35721884</v>
      </c>
      <c r="T79" s="47">
        <f>'歳出（性質別）'!F20</f>
        <v>35292158</v>
      </c>
      <c r="U79" s="47">
        <f>'歳出（性質別）'!G20</f>
        <v>34980949</v>
      </c>
      <c r="V79" s="47">
        <f>'歳出（性質別）'!H20</f>
        <v>38833926</v>
      </c>
      <c r="W79" s="47">
        <f>'歳出（性質別）'!I20</f>
        <v>33385474</v>
      </c>
      <c r="X79" s="47">
        <f>'歳出（性質別）'!J20</f>
        <v>28524480</v>
      </c>
      <c r="Y79" s="47">
        <f>'歳出（性質別）'!K20</f>
        <v>28523427</v>
      </c>
      <c r="Z79" s="47">
        <f>'歳出（性質別）'!L20</f>
        <v>35263121</v>
      </c>
      <c r="AA79" s="47">
        <f>'歳出（性質別）'!M20</f>
        <v>31909164</v>
      </c>
      <c r="AB79" s="47">
        <f>'歳出（性質別）'!N20</f>
        <v>26654556</v>
      </c>
      <c r="AC79" s="47">
        <f>'歳出（性質別）'!O20</f>
        <v>28534130</v>
      </c>
      <c r="AD79" s="47">
        <f>'歳出（性質別）'!P20</f>
        <v>22865601</v>
      </c>
      <c r="AE79" s="47">
        <f>'歳出（性質別）'!Q20</f>
        <v>17200312</v>
      </c>
      <c r="AF79" s="47">
        <f>'歳出（性質別）'!R20</f>
        <v>17865422</v>
      </c>
    </row>
    <row r="93" spans="17:32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</row>
    <row r="94" spans="16:32" ht="13.5">
      <c r="P94" t="s">
        <v>147</v>
      </c>
      <c r="Q94">
        <f>'財政指標'!C6</f>
        <v>101206772</v>
      </c>
      <c r="R94" s="47">
        <f>'財政指標'!E6</f>
        <v>122170097</v>
      </c>
      <c r="S94" s="47">
        <f>'財政指標'!F6</f>
        <v>127433380</v>
      </c>
      <c r="T94" s="47">
        <f>'財政指標'!G6</f>
        <v>132057027</v>
      </c>
      <c r="U94" s="47">
        <f>'財政指標'!H6</f>
        <v>137826968</v>
      </c>
      <c r="V94" s="47">
        <f>'財政指標'!I6</f>
        <v>146874740</v>
      </c>
      <c r="W94" s="47">
        <f>'財政指標'!J6</f>
        <v>142903241</v>
      </c>
      <c r="X94" s="47">
        <f>'財政指標'!K6</f>
        <v>139551528</v>
      </c>
      <c r="Y94" s="47">
        <f>'財政指標'!L6</f>
        <v>149424048</v>
      </c>
      <c r="Z94" s="47">
        <f>'財政指標'!M6</f>
        <v>166906876</v>
      </c>
      <c r="AA94" s="47">
        <f>'財政指標'!N6</f>
        <v>151453790</v>
      </c>
      <c r="AB94" s="47">
        <f>'財政指標'!O6</f>
        <v>149625187</v>
      </c>
      <c r="AC94" s="47">
        <f>'財政指標'!P6</f>
        <v>152757951</v>
      </c>
      <c r="AD94" s="47">
        <f>'財政指標'!Q6</f>
        <v>157624329</v>
      </c>
      <c r="AE94" s="47">
        <f>'財政指標'!R6</f>
        <v>146628022</v>
      </c>
      <c r="AF94" s="47">
        <f>'財政指標'!S6</f>
        <v>147744690</v>
      </c>
    </row>
    <row r="95" spans="16:32" ht="13.5">
      <c r="P95" t="s">
        <v>148</v>
      </c>
      <c r="Q95">
        <f>'財政指標'!B30</f>
        <v>0</v>
      </c>
      <c r="R95" s="47">
        <f>'財政指標'!E30</f>
        <v>69227450</v>
      </c>
      <c r="S95" s="47">
        <f>'財政指標'!F30</f>
        <v>73654110</v>
      </c>
      <c r="T95" s="47">
        <f>'財政指標'!G30</f>
        <v>80135193</v>
      </c>
      <c r="U95" s="47">
        <f>'財政指標'!H30</f>
        <v>87677467</v>
      </c>
      <c r="V95" s="47">
        <f>'財政指標'!I30</f>
        <v>100980239</v>
      </c>
      <c r="W95" s="47">
        <f>'財政指標'!J30</f>
        <v>111133245</v>
      </c>
      <c r="X95" s="47">
        <f>'財政指標'!K30</f>
        <v>114371480</v>
      </c>
      <c r="Y95" s="47">
        <f>'財政指標'!L30</f>
        <v>121503176</v>
      </c>
      <c r="Z95" s="47">
        <f>'財政指標'!M30</f>
        <v>129207013</v>
      </c>
      <c r="AA95" s="47">
        <f>'財政指標'!N30</f>
        <v>131351316</v>
      </c>
      <c r="AB95" s="47">
        <f>'財政指標'!O30</f>
        <v>131994366</v>
      </c>
      <c r="AC95" s="47">
        <f>'財政指標'!P30</f>
        <v>135756079</v>
      </c>
      <c r="AD95" s="47">
        <f>'財政指標'!Q30</f>
        <v>142619564</v>
      </c>
      <c r="AE95" s="47">
        <f>'財政指標'!R30</f>
        <v>141675680</v>
      </c>
      <c r="AF95" s="47">
        <f>'財政指標'!S30</f>
        <v>136525294</v>
      </c>
    </row>
  </sheetData>
  <printOptions/>
  <pageMargins left="0.7874015748031497" right="0.7874015748031497" top="0.7874015748031497" bottom="0.74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2007-02-19T13:06:57Z</cp:lastPrinted>
  <dcterms:created xsi:type="dcterms:W3CDTF">2002-01-04T12:12:41Z</dcterms:created>
  <dcterms:modified xsi:type="dcterms:W3CDTF">2007-05-01T06:44:14Z</dcterms:modified>
  <cp:category/>
  <cp:version/>
  <cp:contentType/>
  <cp:contentStatus/>
</cp:coreProperties>
</file>